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65" activeTab="0"/>
  </bookViews>
  <sheets>
    <sheet name="融資本年度" sheetId="1" r:id="rId1"/>
    <sheet name="融資累計表 " sheetId="2" r:id="rId2"/>
    <sheet name="歲出本年度" sheetId="3" r:id="rId3"/>
    <sheet name="歲出累計表" sheetId="4" r:id="rId4"/>
    <sheet name="平衡表" sheetId="5" r:id="rId5"/>
    <sheet name="平衡表 (原民)" sheetId="6" r:id="rId6"/>
    <sheet name="平衡表 (水利)" sheetId="7" r:id="rId7"/>
    <sheet name="平衡表 (公路)" sheetId="8" r:id="rId8"/>
    <sheet name="平衡表 (農委)" sheetId="9" r:id="rId9"/>
    <sheet name="歲出本年度 (95)" sheetId="10" r:id="rId10"/>
  </sheets>
  <definedNames>
    <definedName name="_xlnm.Print_Area" localSheetId="4">'平衡表'!$A$1:$D$29</definedName>
    <definedName name="_xlnm.Print_Area" localSheetId="7">'平衡表 (公路)'!$A$1:$D$30</definedName>
    <definedName name="_xlnm.Print_Area" localSheetId="6">'平衡表 (水利)'!$A$1:$D$30</definedName>
    <definedName name="_xlnm.Print_Area" localSheetId="5">'平衡表 (原民)'!$A$1:$D$30</definedName>
    <definedName name="_xlnm.Print_Area" localSheetId="8">'平衡表 (農委)'!$A$1:$D$30</definedName>
    <definedName name="_xlnm.Print_Area" localSheetId="3">'歲出累計表'!$A$1:$N$29</definedName>
    <definedName name="_xlnm.Print_Area" localSheetId="0">'融資本年度'!$A$1:$K$32</definedName>
    <definedName name="_xlnm.Print_Area" localSheetId="1">'融資累計表 '!$A$1:$J$33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A7" authorId="0">
      <text>
        <r>
          <rPr>
            <sz val="12"/>
            <rFont val="新細明體"/>
            <family val="1"/>
          </rPr>
          <t>含所屬機關可支庫款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7" authorId="0">
      <text>
        <r>
          <rPr>
            <sz val="12"/>
            <rFont val="新細明體"/>
            <family val="1"/>
          </rPr>
          <t>含所屬機關可支庫款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7" authorId="0">
      <text>
        <r>
          <rPr>
            <sz val="12"/>
            <rFont val="新細明體"/>
            <family val="1"/>
          </rPr>
          <t>含所屬機關可支庫款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7" authorId="0">
      <text>
        <r>
          <rPr>
            <sz val="12"/>
            <rFont val="新細明體"/>
            <family val="1"/>
          </rPr>
          <t>含所屬機關可支庫款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<sst xmlns="http://schemas.openxmlformats.org/spreadsheetml/2006/main" count="288" uniqueCount="161">
  <si>
    <t>歲出預算執行表</t>
  </si>
  <si>
    <t>─本年度部分</t>
  </si>
  <si>
    <t>款</t>
  </si>
  <si>
    <t>項</t>
  </si>
  <si>
    <t>目</t>
  </si>
  <si>
    <t>節</t>
  </si>
  <si>
    <t>名　　　　　　稱</t>
  </si>
  <si>
    <t>以前年度分配數餘額</t>
  </si>
  <si>
    <t>　</t>
  </si>
  <si>
    <t>　合　　　　計　</t>
  </si>
  <si>
    <r>
      <t>科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</si>
  <si>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</si>
  <si>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</si>
  <si>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執行累計表</t>
  </si>
  <si>
    <t>歲出預算</t>
  </si>
  <si>
    <t>歲出預算數</t>
  </si>
  <si>
    <t>歲出分配數</t>
  </si>
  <si>
    <t>減：經費支出</t>
  </si>
  <si>
    <t>合計</t>
  </si>
  <si>
    <t>平　　衡　　表</t>
  </si>
  <si>
    <t>資力及資產科目</t>
  </si>
  <si>
    <r>
      <t>金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額</t>
    </r>
  </si>
  <si>
    <t>負擔及負債科目</t>
  </si>
  <si>
    <t>可支庫款</t>
  </si>
  <si>
    <t>預計支用數</t>
  </si>
  <si>
    <t>暫付款</t>
  </si>
  <si>
    <t>收支調度數</t>
  </si>
  <si>
    <t>賒借收入預算數</t>
  </si>
  <si>
    <r>
      <t>中央政府石門水庫及其集水區整治計畫第</t>
    </r>
    <r>
      <rPr>
        <b/>
        <u val="single"/>
        <sz val="16"/>
        <rFont val="Times New Roman"/>
        <family val="1"/>
      </rPr>
      <t xml:space="preserve"> 1 </t>
    </r>
    <r>
      <rPr>
        <b/>
        <u val="single"/>
        <sz val="16"/>
        <rFont val="新細明體"/>
        <family val="1"/>
      </rPr>
      <t>期特別預算年度會計報告</t>
    </r>
  </si>
  <si>
    <t>中央政府石門水庫及其集水區整治</t>
  </si>
  <si>
    <r>
      <t>計畫第</t>
    </r>
    <r>
      <rPr>
        <b/>
        <u val="single"/>
        <sz val="20"/>
        <rFont val="Times New Roman"/>
        <family val="1"/>
      </rPr>
      <t xml:space="preserve"> 1 </t>
    </r>
    <r>
      <rPr>
        <b/>
        <u val="single"/>
        <sz val="20"/>
        <rFont val="新細明體"/>
        <family val="1"/>
      </rPr>
      <t>期特別預算年度會計報告</t>
    </r>
  </si>
  <si>
    <t>中央政府石門水庫及其集水區整治</t>
  </si>
  <si>
    <t>中央政府石門水庫及其集水區整治</t>
  </si>
  <si>
    <r>
      <t>計畫第</t>
    </r>
    <r>
      <rPr>
        <b/>
        <u val="single"/>
        <sz val="20"/>
        <rFont val="Times New Roman"/>
        <family val="1"/>
      </rPr>
      <t xml:space="preserve"> 1 </t>
    </r>
    <r>
      <rPr>
        <b/>
        <u val="single"/>
        <sz val="20"/>
        <rFont val="新細明體"/>
        <family val="1"/>
      </rPr>
      <t>期特別預算年度會計報告</t>
    </r>
  </si>
  <si>
    <r>
      <t>中華民國</t>
    </r>
    <r>
      <rPr>
        <sz val="12"/>
        <color indexed="10"/>
        <rFont val="Times New Roman"/>
        <family val="1"/>
      </rPr>
      <t>95</t>
    </r>
    <r>
      <rPr>
        <sz val="12"/>
        <color indexed="10"/>
        <rFont val="新細明體"/>
        <family val="1"/>
      </rPr>
      <t>年</t>
    </r>
    <r>
      <rPr>
        <sz val="12"/>
        <color indexed="10"/>
        <rFont val="Times New Roman"/>
        <family val="1"/>
      </rPr>
      <t>7</t>
    </r>
    <r>
      <rPr>
        <sz val="12"/>
        <color indexed="10"/>
        <rFont val="新細明體"/>
        <family val="1"/>
      </rPr>
      <t>月</t>
    </r>
    <r>
      <rPr>
        <sz val="12"/>
        <color indexed="10"/>
        <rFont val="Times New Roman"/>
        <family val="1"/>
      </rPr>
      <t>19</t>
    </r>
    <r>
      <rPr>
        <sz val="12"/>
        <color indexed="10"/>
        <rFont val="新細明體"/>
        <family val="1"/>
      </rPr>
      <t>日</t>
    </r>
  </si>
  <si>
    <r>
      <t>至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31</t>
    </r>
    <r>
      <rPr>
        <sz val="12"/>
        <rFont val="新細明體"/>
        <family val="1"/>
      </rPr>
      <t>日止</t>
    </r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</si>
  <si>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數</t>
    </r>
  </si>
  <si>
    <t>本　　年　　度　　支　　出　　數</t>
  </si>
  <si>
    <r>
      <t xml:space="preserve">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額</t>
    </r>
  </si>
  <si>
    <r>
      <t xml:space="preserve"> </t>
    </r>
    <r>
      <rPr>
        <sz val="10"/>
        <rFont val="新細明體"/>
        <family val="1"/>
      </rPr>
      <t>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增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減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</si>
  <si>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</si>
  <si>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分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數</t>
    </r>
  </si>
  <si>
    <r>
      <t>小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</si>
  <si>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</si>
  <si>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應付數</t>
  </si>
  <si>
    <r>
      <t xml:space="preserve"> </t>
    </r>
    <r>
      <rPr>
        <sz val="9"/>
        <rFont val="新細明體"/>
        <family val="1"/>
      </rPr>
      <t>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</si>
  <si>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r>
      <t>小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</si>
  <si>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行政院主管</t>
  </si>
  <si>
    <t xml:space="preserve">  原住民族委員會
  及所屬</t>
  </si>
  <si>
    <t>農業支出</t>
  </si>
  <si>
    <r>
      <t xml:space="preserve">        </t>
    </r>
    <r>
      <rPr>
        <sz val="12"/>
        <rFont val="新細明體"/>
        <family val="1"/>
      </rPr>
      <t>集水區保育治理</t>
    </r>
  </si>
  <si>
    <r>
      <t xml:space="preserve">            </t>
    </r>
    <r>
      <rPr>
        <sz val="12"/>
        <rFont val="細明體"/>
        <family val="3"/>
      </rPr>
      <t xml:space="preserve">原住民保留地
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保育治理</t>
    </r>
  </si>
  <si>
    <t>經濟部主管</t>
  </si>
  <si>
    <t xml:space="preserve">  水利署及所屬</t>
  </si>
  <si>
    <r>
      <t xml:space="preserve">        </t>
    </r>
    <r>
      <rPr>
        <sz val="12"/>
        <rFont val="細明體"/>
        <family val="3"/>
      </rPr>
      <t xml:space="preserve">緊急供水工程暨
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水庫更新改善</t>
    </r>
  </si>
  <si>
    <r>
      <t xml:space="preserve">      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 xml:space="preserve">穩定供水設施及
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幹管改善</t>
    </r>
  </si>
  <si>
    <r>
      <t xml:space="preserve">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集水區保育治理</t>
    </r>
  </si>
  <si>
    <r>
      <t xml:space="preserve">       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 xml:space="preserve">水庫蓄水範圍
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治理</t>
    </r>
  </si>
  <si>
    <t>交通部主管</t>
  </si>
  <si>
    <t xml:space="preserve">  公路總局</t>
  </si>
  <si>
    <t>交通支出</t>
  </si>
  <si>
    <r>
      <t xml:space="preserve">        </t>
    </r>
    <r>
      <rPr>
        <sz val="12"/>
        <rFont val="細明體"/>
        <family val="3"/>
      </rPr>
      <t>集水區保育治理</t>
    </r>
  </si>
  <si>
    <r>
      <t xml:space="preserve">       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 xml:space="preserve">道路水土保持
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工程</t>
    </r>
    <r>
      <rPr>
        <sz val="12"/>
        <rFont val="Times New Roman"/>
        <family val="1"/>
      </rPr>
      <t xml:space="preserve"> </t>
    </r>
  </si>
  <si>
    <t>農業委員會主管</t>
  </si>
  <si>
    <r>
      <t xml:space="preserve">    </t>
    </r>
    <r>
      <rPr>
        <b/>
        <sz val="12"/>
        <rFont val="細明體"/>
        <family val="3"/>
      </rPr>
      <t>農業委員會</t>
    </r>
  </si>
  <si>
    <r>
      <t xml:space="preserve">            </t>
    </r>
    <r>
      <rPr>
        <sz val="12"/>
        <rFont val="細明體"/>
        <family val="3"/>
      </rPr>
      <t>山坡地治理</t>
    </r>
    <r>
      <rPr>
        <sz val="12"/>
        <rFont val="Times New Roman"/>
        <family val="1"/>
      </rPr>
      <t xml:space="preserve"> </t>
    </r>
  </si>
  <si>
    <r>
      <t xml:space="preserve">            </t>
    </r>
    <r>
      <rPr>
        <sz val="12"/>
        <rFont val="細明體"/>
        <family val="3"/>
      </rPr>
      <t xml:space="preserve">國有林班地治
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理</t>
    </r>
    <r>
      <rPr>
        <sz val="12"/>
        <rFont val="Times New Roman"/>
        <family val="1"/>
      </rPr>
      <t xml:space="preserve"> </t>
    </r>
  </si>
  <si>
    <t>實現累計數</t>
  </si>
  <si>
    <t>應付累計數</t>
  </si>
  <si>
    <t>融資調度</t>
  </si>
  <si>
    <t>全部計畫
未分配預算數</t>
  </si>
  <si>
    <t>公債及賒借收入</t>
  </si>
  <si>
    <t>公債收入</t>
  </si>
  <si>
    <t>賒借收入</t>
  </si>
  <si>
    <t>融資調度執行表</t>
  </si>
  <si>
    <t>中華民國 96 年 1 月 1 日</t>
  </si>
  <si>
    <t>單位：新臺幣元</t>
  </si>
  <si>
    <r>
      <t>分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數</t>
    </r>
  </si>
  <si>
    <r>
      <t>原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</si>
  <si>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 xml:space="preserve">算
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</si>
  <si>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</si>
  <si>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</si>
  <si>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</si>
  <si>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r>
      <t>實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現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</si>
  <si>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t>單位：新臺幣元</t>
  </si>
  <si>
    <t>全       部       計       畫       預       算      數</t>
  </si>
  <si>
    <t>原   預   算   數</t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</si>
  <si>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</si>
  <si>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t>單位：新臺幣元</t>
  </si>
  <si>
    <t>項　　　　　　目</t>
  </si>
  <si>
    <t>合     　　   計</t>
  </si>
  <si>
    <t>本 年 度 分 配 數</t>
  </si>
  <si>
    <t>以前年度
分配數餘額</t>
  </si>
  <si>
    <t>合    　　   計</t>
  </si>
  <si>
    <t>公債及賒借收入</t>
  </si>
  <si>
    <t xml:space="preserve">    國庫署</t>
  </si>
  <si>
    <t>公債收入</t>
  </si>
  <si>
    <t>賒借收入</t>
  </si>
  <si>
    <t>單位：新臺幣元</t>
  </si>
  <si>
    <t>全         部         計         畫         預         算        數</t>
  </si>
  <si>
    <t>分配累計數</t>
  </si>
  <si>
    <t>合       　　   計</t>
  </si>
  <si>
    <t xml:space="preserve">    國庫署</t>
  </si>
  <si>
    <t xml:space="preserve">  至 12 月 31 日止</t>
  </si>
  <si>
    <r>
      <t>應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付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</si>
  <si>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r>
      <t>保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留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</si>
  <si>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t>分配累計數</t>
  </si>
  <si>
    <t>保留累計數</t>
  </si>
  <si>
    <t>分配數餘額</t>
  </si>
  <si>
    <t>預計移用以前年度歲計賸餘調節因應數</t>
  </si>
  <si>
    <t xml:space="preserve"> 預 算 增 減 數</t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</si>
  <si>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入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</si>
  <si>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</si>
  <si>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數</t>
    </r>
  </si>
  <si>
    <t>分配數餘額</t>
  </si>
  <si>
    <r>
      <t>中央政府石門水庫及其集水區整治計畫第</t>
    </r>
    <r>
      <rPr>
        <b/>
        <u val="single"/>
        <sz val="16"/>
        <rFont val="Times New Roman"/>
        <family val="1"/>
      </rPr>
      <t xml:space="preserve"> 1 </t>
    </r>
    <r>
      <rPr>
        <b/>
        <u val="single"/>
        <sz val="16"/>
        <rFont val="新細明體"/>
        <family val="1"/>
      </rPr>
      <t>期特別預算年度會計報告</t>
    </r>
  </si>
  <si>
    <t>平　　衡　　表</t>
  </si>
  <si>
    <t>資力及資產科目</t>
  </si>
  <si>
    <t>負擔及負債科目</t>
  </si>
  <si>
    <t>可支庫款</t>
  </si>
  <si>
    <t>預計支用數</t>
  </si>
  <si>
    <t>暫付款</t>
  </si>
  <si>
    <t>賒借收入預算數</t>
  </si>
  <si>
    <t>收支調度數</t>
  </si>
  <si>
    <r>
      <t xml:space="preserve">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31</t>
    </r>
    <r>
      <rPr>
        <sz val="12"/>
        <rFont val="新細明體"/>
        <family val="1"/>
      </rPr>
      <t>日</t>
    </r>
  </si>
  <si>
    <r>
      <t xml:space="preserve">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31</t>
    </r>
    <r>
      <rPr>
        <sz val="12"/>
        <rFont val="新細明體"/>
        <family val="1"/>
      </rPr>
      <t>日</t>
    </r>
  </si>
  <si>
    <r>
      <t>實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數</t>
    </r>
  </si>
  <si>
    <t>應收累計數</t>
  </si>
  <si>
    <t>合　　　　計　</t>
  </si>
  <si>
    <t>合　　　　計　</t>
  </si>
  <si>
    <r>
      <t>本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年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支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出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數</t>
    </r>
  </si>
  <si>
    <r>
      <t>全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部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計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畫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數</t>
    </r>
  </si>
  <si>
    <r>
      <t>分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數</t>
    </r>
  </si>
  <si>
    <t>名　　　稱</t>
  </si>
  <si>
    <t>行政院主管</t>
  </si>
  <si>
    <t xml:space="preserve">  原住民族委員會及
  所屬</t>
  </si>
  <si>
    <t>農業支出</t>
  </si>
  <si>
    <t xml:space="preserve">        集水區保育治理</t>
  </si>
  <si>
    <t xml:space="preserve">            原住民保留地
            保育治理</t>
  </si>
  <si>
    <t>經濟部主管</t>
  </si>
  <si>
    <t xml:space="preserve">  水利署及所屬</t>
  </si>
  <si>
    <t xml:space="preserve">        緊急供水工程暨
        水庫更新改善</t>
  </si>
  <si>
    <t xml:space="preserve">        穩定供水設施及
        幹管改善</t>
  </si>
  <si>
    <t xml:space="preserve">            水庫蓄水範圍
            治理</t>
  </si>
  <si>
    <t>交通部主管</t>
  </si>
  <si>
    <t xml:space="preserve">  公路總局</t>
  </si>
  <si>
    <t>交通支出</t>
  </si>
  <si>
    <t xml:space="preserve">            道路水土保持
            工程 </t>
  </si>
  <si>
    <t>農業委員會主管</t>
  </si>
  <si>
    <t xml:space="preserve">    農業委員會</t>
  </si>
  <si>
    <t xml:space="preserve">            山坡地治理 </t>
  </si>
  <si>
    <t xml:space="preserve">            國有林班地治
            理 </t>
  </si>
  <si>
    <t>名　　　稱</t>
  </si>
  <si>
    <t>　合　　　　計　</t>
  </si>
  <si>
    <t>預 算 增 減 數</t>
  </si>
  <si>
    <t>中華民國 95 年 7 月 19 日</t>
  </si>
  <si>
    <t xml:space="preserve">  至 96 年 12 月 31 日止</t>
  </si>
  <si>
    <r>
      <t>計畫第</t>
    </r>
    <r>
      <rPr>
        <b/>
        <u val="single"/>
        <sz val="20"/>
        <rFont val="Times New Roman"/>
        <family val="1"/>
      </rPr>
      <t xml:space="preserve"> 1 </t>
    </r>
    <r>
      <rPr>
        <b/>
        <u val="single"/>
        <sz val="20"/>
        <rFont val="新細明體"/>
        <family val="1"/>
      </rPr>
      <t>期特別預算年度會計報告</t>
    </r>
  </si>
  <si>
    <t>科                                      目</t>
  </si>
  <si>
    <t>預計移用以前年度歲計賸餘調節因應數</t>
  </si>
  <si>
    <t>預計移用以前年度歲計賸餘調節因應數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</si>
</sst>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.00;[Red]\-#,##0.00;&quot;- &quot;"/>
  </numFmts>
  <fonts count="5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u val="single"/>
      <sz val="16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14"/>
      <name val="華康楷書體W5"/>
      <family val="3"/>
    </font>
    <font>
      <b/>
      <sz val="10"/>
      <name val="Times New Roman"/>
      <family val="1"/>
    </font>
    <font>
      <b/>
      <sz val="12"/>
      <name val="華康中黑體"/>
      <family val="3"/>
    </font>
    <font>
      <sz val="14"/>
      <name val="華康楷書體W5"/>
      <family val="3"/>
    </font>
    <font>
      <sz val="11"/>
      <name val="Times New Roman"/>
      <family val="1"/>
    </font>
    <font>
      <sz val="12"/>
      <name val="細明體"/>
      <family val="3"/>
    </font>
    <font>
      <b/>
      <sz val="14"/>
      <name val="細明體"/>
      <family val="3"/>
    </font>
    <font>
      <b/>
      <sz val="12"/>
      <name val="細明體"/>
      <family val="3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b/>
      <u val="single"/>
      <sz val="2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b/>
      <sz val="12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標楷體"/>
      <family val="4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name val="標楷體"/>
      <family val="4"/>
    </font>
    <font>
      <sz val="14"/>
      <name val="新細明體"/>
      <family val="1"/>
    </font>
    <font>
      <b/>
      <sz val="13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1" fillId="0" borderId="4" xfId="0" applyFont="1" applyBorder="1" applyAlignment="1" quotePrefix="1">
      <alignment horizontal="center" vertical="center"/>
    </xf>
    <xf numFmtId="0" fontId="11" fillId="0" borderId="4" xfId="0" applyFont="1" applyBorder="1" applyAlignment="1">
      <alignment horizontal="centerContinuous" vertical="center"/>
    </xf>
    <xf numFmtId="0" fontId="1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186" fontId="12" fillId="0" borderId="0" xfId="0" applyNumberFormat="1" applyFont="1" applyBorder="1" applyAlignment="1">
      <alignment horizontal="right"/>
    </xf>
    <xf numFmtId="186" fontId="21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4" fillId="0" borderId="5" xfId="0" applyFont="1" applyBorder="1" applyAlignment="1">
      <alignment horizontal="left" vertical="top"/>
    </xf>
    <xf numFmtId="0" fontId="0" fillId="0" borderId="0" xfId="0" applyFont="1" applyAlignment="1">
      <alignment horizontal="centerContinuous" vertical="center"/>
    </xf>
    <xf numFmtId="0" fontId="11" fillId="0" borderId="6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left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1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186" fontId="14" fillId="0" borderId="5" xfId="0" applyNumberFormat="1" applyFont="1" applyBorder="1" applyAlignment="1">
      <alignment horizontal="right" vertical="top"/>
    </xf>
    <xf numFmtId="186" fontId="14" fillId="0" borderId="0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12" fillId="0" borderId="0" xfId="0" applyFont="1" applyBorder="1" applyAlignment="1" quotePrefix="1">
      <alignment horizontal="center"/>
    </xf>
    <xf numFmtId="186" fontId="27" fillId="0" borderId="0" xfId="0" applyNumberFormat="1" applyFont="1" applyBorder="1" applyAlignment="1">
      <alignment horizontal="right"/>
    </xf>
    <xf numFmtId="0" fontId="11" fillId="0" borderId="7" xfId="0" applyFont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0" fillId="0" borderId="5" xfId="0" applyFont="1" applyBorder="1" applyAlignment="1">
      <alignment horizontal="distributed"/>
    </xf>
    <xf numFmtId="186" fontId="31" fillId="0" borderId="0" xfId="0" applyNumberFormat="1" applyFont="1" applyBorder="1" applyAlignment="1">
      <alignment horizontal="right"/>
    </xf>
    <xf numFmtId="186" fontId="31" fillId="0" borderId="5" xfId="0" applyNumberFormat="1" applyFont="1" applyBorder="1" applyAlignment="1">
      <alignment horizontal="right"/>
    </xf>
    <xf numFmtId="186" fontId="31" fillId="0" borderId="10" xfId="0" applyNumberFormat="1" applyFont="1" applyBorder="1" applyAlignment="1">
      <alignment horizontal="right"/>
    </xf>
    <xf numFmtId="0" fontId="31" fillId="0" borderId="5" xfId="0" applyFont="1" applyBorder="1" applyAlignment="1">
      <alignment horizontal="distributed"/>
    </xf>
    <xf numFmtId="0" fontId="20" fillId="0" borderId="11" xfId="0" applyFont="1" applyBorder="1" applyAlignment="1">
      <alignment horizontal="distributed"/>
    </xf>
    <xf numFmtId="186" fontId="31" fillId="0" borderId="11" xfId="0" applyNumberFormat="1" applyFont="1" applyBorder="1" applyAlignment="1">
      <alignment horizontal="right"/>
    </xf>
    <xf numFmtId="186" fontId="31" fillId="0" borderId="12" xfId="0" applyNumberFormat="1" applyFont="1" applyBorder="1" applyAlignment="1">
      <alignment horizontal="right"/>
    </xf>
    <xf numFmtId="0" fontId="20" fillId="0" borderId="0" xfId="0" applyFont="1" applyBorder="1" applyAlignment="1">
      <alignment horizontal="distributed"/>
    </xf>
    <xf numFmtId="0" fontId="31" fillId="0" borderId="0" xfId="0" applyFont="1" applyBorder="1" applyAlignment="1">
      <alignment horizontal="distributed"/>
    </xf>
    <xf numFmtId="0" fontId="0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4" fillId="0" borderId="5" xfId="0" applyFont="1" applyBorder="1" applyAlignment="1">
      <alignment horizontal="left" vertical="top" indent="2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186" fontId="14" fillId="0" borderId="11" xfId="0" applyNumberFormat="1" applyFont="1" applyBorder="1" applyAlignment="1">
      <alignment horizontal="right" vertical="top"/>
    </xf>
    <xf numFmtId="186" fontId="14" fillId="0" borderId="12" xfId="0" applyNumberFormat="1" applyFont="1" applyBorder="1" applyAlignment="1">
      <alignment horizontal="right" vertical="top"/>
    </xf>
    <xf numFmtId="0" fontId="19" fillId="0" borderId="5" xfId="0" applyFont="1" applyBorder="1" applyAlignment="1">
      <alignment horizontal="left" vertical="top" wrapText="1"/>
    </xf>
    <xf numFmtId="186" fontId="18" fillId="0" borderId="5" xfId="0" applyNumberFormat="1" applyFont="1" applyBorder="1" applyAlignment="1">
      <alignment horizontal="right" vertical="top"/>
    </xf>
    <xf numFmtId="186" fontId="18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vertical="top"/>
    </xf>
    <xf numFmtId="0" fontId="11" fillId="0" borderId="5" xfId="0" applyFont="1" applyBorder="1" applyAlignment="1">
      <alignment vertical="top"/>
    </xf>
    <xf numFmtId="0" fontId="17" fillId="0" borderId="5" xfId="0" applyFont="1" applyBorder="1" applyAlignment="1" quotePrefix="1">
      <alignment horizontal="center" vertical="top"/>
    </xf>
    <xf numFmtId="186" fontId="18" fillId="0" borderId="13" xfId="0" applyNumberFormat="1" applyFont="1" applyBorder="1" applyAlignment="1">
      <alignment horizontal="right" vertical="top"/>
    </xf>
    <xf numFmtId="0" fontId="17" fillId="0" borderId="5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 wrapText="1" indent="2"/>
    </xf>
    <xf numFmtId="186" fontId="18" fillId="0" borderId="10" xfId="0" applyNumberFormat="1" applyFont="1" applyBorder="1" applyAlignment="1">
      <alignment horizontal="right" vertical="top"/>
    </xf>
    <xf numFmtId="0" fontId="0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3" fillId="0" borderId="5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5" xfId="0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centerContinuous"/>
    </xf>
    <xf numFmtId="0" fontId="36" fillId="0" borderId="0" xfId="0" applyFont="1" applyAlignment="1" quotePrefix="1">
      <alignment horizontal="centerContinuous"/>
    </xf>
    <xf numFmtId="0" fontId="37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39" fillId="0" borderId="0" xfId="0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right" vertical="center"/>
    </xf>
    <xf numFmtId="0" fontId="41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41" fillId="0" borderId="2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41" fillId="0" borderId="0" xfId="0" applyFont="1" applyAlignment="1">
      <alignment vertical="center"/>
    </xf>
    <xf numFmtId="0" fontId="4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distributed" vertical="center" wrapText="1"/>
    </xf>
    <xf numFmtId="0" fontId="11" fillId="0" borderId="4" xfId="0" applyFont="1" applyBorder="1" applyAlignment="1">
      <alignment horizontal="distributed" vertical="center" wrapText="1"/>
    </xf>
    <xf numFmtId="0" fontId="11" fillId="0" borderId="5" xfId="0" applyFont="1" applyBorder="1" applyAlignment="1">
      <alignment vertical="center"/>
    </xf>
    <xf numFmtId="188" fontId="42" fillId="0" borderId="5" xfId="0" applyNumberFormat="1" applyFont="1" applyBorder="1" applyAlignment="1">
      <alignment horizontal="right" vertical="center"/>
    </xf>
    <xf numFmtId="188" fontId="42" fillId="0" borderId="16" xfId="0" applyNumberFormat="1" applyFont="1" applyBorder="1" applyAlignment="1">
      <alignment horizontal="right" vertical="center"/>
    </xf>
    <xf numFmtId="188" fontId="42" fillId="0" borderId="10" xfId="0" applyNumberFormat="1" applyFont="1" applyBorder="1" applyAlignment="1">
      <alignment horizontal="right" vertical="center"/>
    </xf>
    <xf numFmtId="186" fontId="42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37" fillId="0" borderId="5" xfId="0" applyFont="1" applyBorder="1" applyAlignment="1">
      <alignment horizontal="left" vertical="top"/>
    </xf>
    <xf numFmtId="188" fontId="42" fillId="0" borderId="5" xfId="0" applyNumberFormat="1" applyFont="1" applyBorder="1" applyAlignment="1">
      <alignment horizontal="right" vertical="top"/>
    </xf>
    <xf numFmtId="188" fontId="42" fillId="0" borderId="16" xfId="0" applyNumberFormat="1" applyFont="1" applyBorder="1" applyAlignment="1">
      <alignment horizontal="right" vertical="top"/>
    </xf>
    <xf numFmtId="188" fontId="42" fillId="0" borderId="0" xfId="0" applyNumberFormat="1" applyFont="1" applyBorder="1" applyAlignment="1">
      <alignment horizontal="right" vertical="top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37" fillId="0" borderId="5" xfId="0" applyFont="1" applyBorder="1" applyAlignment="1">
      <alignment horizontal="left" vertical="top" wrapText="1"/>
    </xf>
    <xf numFmtId="188" fontId="42" fillId="0" borderId="10" xfId="0" applyNumberFormat="1" applyFont="1" applyBorder="1" applyAlignment="1">
      <alignment horizontal="right" vertical="top"/>
    </xf>
    <xf numFmtId="0" fontId="43" fillId="0" borderId="5" xfId="0" applyFont="1" applyBorder="1" applyAlignment="1">
      <alignment horizontal="left" vertical="top" wrapText="1" indent="2"/>
    </xf>
    <xf numFmtId="0" fontId="11" fillId="0" borderId="5" xfId="0" applyFont="1" applyBorder="1" applyAlignment="1">
      <alignment horizontal="left" vertical="top"/>
    </xf>
    <xf numFmtId="188" fontId="44" fillId="0" borderId="5" xfId="0" applyNumberFormat="1" applyFont="1" applyBorder="1" applyAlignment="1">
      <alignment horizontal="right" vertical="top"/>
    </xf>
    <xf numFmtId="188" fontId="44" fillId="0" borderId="16" xfId="0" applyNumberFormat="1" applyFont="1" applyBorder="1" applyAlignment="1">
      <alignment horizontal="right" vertical="top"/>
    </xf>
    <xf numFmtId="188" fontId="44" fillId="0" borderId="0" xfId="0" applyNumberFormat="1" applyFont="1" applyBorder="1" applyAlignment="1">
      <alignment horizontal="right" vertical="top"/>
    </xf>
    <xf numFmtId="0" fontId="11" fillId="0" borderId="5" xfId="0" applyFont="1" applyBorder="1" applyAlignment="1">
      <alignment horizontal="left" vertical="top" wrapText="1"/>
    </xf>
    <xf numFmtId="0" fontId="45" fillId="0" borderId="0" xfId="0" applyFont="1" applyBorder="1" applyAlignment="1">
      <alignment vertical="top"/>
    </xf>
    <xf numFmtId="0" fontId="45" fillId="0" borderId="0" xfId="0" applyFont="1" applyAlignment="1">
      <alignment vertical="top"/>
    </xf>
    <xf numFmtId="0" fontId="43" fillId="0" borderId="5" xfId="0" applyFont="1" applyBorder="1" applyAlignment="1">
      <alignment horizontal="left" vertical="top" indent="2"/>
    </xf>
    <xf numFmtId="0" fontId="11" fillId="0" borderId="11" xfId="0" applyFont="1" applyBorder="1" applyAlignment="1">
      <alignment horizontal="left" vertical="top" wrapText="1"/>
    </xf>
    <xf numFmtId="188" fontId="44" fillId="0" borderId="11" xfId="0" applyNumberFormat="1" applyFont="1" applyBorder="1" applyAlignment="1">
      <alignment horizontal="right" vertical="top"/>
    </xf>
    <xf numFmtId="188" fontId="44" fillId="0" borderId="17" xfId="0" applyNumberFormat="1" applyFont="1" applyBorder="1" applyAlignment="1">
      <alignment horizontal="right" vertical="top"/>
    </xf>
    <xf numFmtId="188" fontId="44" fillId="0" borderId="12" xfId="0" applyNumberFormat="1" applyFont="1" applyBorder="1" applyAlignment="1">
      <alignment horizontal="right" vertical="top"/>
    </xf>
    <xf numFmtId="186" fontId="46" fillId="0" borderId="0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37" fillId="0" borderId="0" xfId="0" applyFont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 quotePrefix="1">
      <alignment horizontal="centerContinuous" vertical="center"/>
    </xf>
    <xf numFmtId="0" fontId="37" fillId="0" borderId="5" xfId="0" applyFont="1" applyBorder="1" applyAlignment="1">
      <alignment vertical="center"/>
    </xf>
    <xf numFmtId="188" fontId="42" fillId="0" borderId="0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186" fontId="12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0" fillId="0" borderId="14" xfId="0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7" fillId="0" borderId="5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 indent="3"/>
    </xf>
    <xf numFmtId="0" fontId="47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/>
    </xf>
    <xf numFmtId="188" fontId="44" fillId="0" borderId="5" xfId="0" applyNumberFormat="1" applyFont="1" applyBorder="1" applyAlignment="1">
      <alignment horizontal="right" vertical="center"/>
    </xf>
    <xf numFmtId="188" fontId="44" fillId="0" borderId="16" xfId="0" applyNumberFormat="1" applyFont="1" applyBorder="1" applyAlignment="1">
      <alignment horizontal="right" vertical="center"/>
    </xf>
    <xf numFmtId="188" fontId="44" fillId="0" borderId="0" xfId="0" applyNumberFormat="1" applyFont="1" applyBorder="1" applyAlignment="1">
      <alignment horizontal="right" vertical="center"/>
    </xf>
    <xf numFmtId="188" fontId="44" fillId="0" borderId="10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left" vertical="center"/>
    </xf>
    <xf numFmtId="0" fontId="37" fillId="0" borderId="5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88" fontId="44" fillId="0" borderId="11" xfId="0" applyNumberFormat="1" applyFont="1" applyBorder="1" applyAlignment="1">
      <alignment horizontal="right" vertical="center"/>
    </xf>
    <xf numFmtId="188" fontId="44" fillId="0" borderId="17" xfId="0" applyNumberFormat="1" applyFont="1" applyBorder="1" applyAlignment="1">
      <alignment horizontal="right" vertical="center"/>
    </xf>
    <xf numFmtId="188" fontId="44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88" fontId="44" fillId="0" borderId="10" xfId="0" applyNumberFormat="1" applyFont="1" applyBorder="1" applyAlignment="1">
      <alignment horizontal="right" vertical="top"/>
    </xf>
    <xf numFmtId="0" fontId="11" fillId="0" borderId="5" xfId="0" applyFont="1" applyBorder="1" applyAlignment="1">
      <alignment horizontal="left" vertical="center"/>
    </xf>
    <xf numFmtId="0" fontId="48" fillId="0" borderId="5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0" fontId="49" fillId="0" borderId="5" xfId="0" applyFont="1" applyBorder="1" applyAlignment="1" quotePrefix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37" fillId="0" borderId="5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center" vertical="top"/>
    </xf>
    <xf numFmtId="0" fontId="37" fillId="0" borderId="5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186" fontId="31" fillId="0" borderId="5" xfId="0" applyNumberFormat="1" applyFont="1" applyBorder="1" applyAlignment="1">
      <alignment horizontal="right" vertical="top"/>
    </xf>
    <xf numFmtId="0" fontId="20" fillId="0" borderId="5" xfId="0" applyFont="1" applyBorder="1" applyAlignment="1">
      <alignment horizontal="distributed" vertical="top"/>
    </xf>
    <xf numFmtId="186" fontId="31" fillId="0" borderId="0" xfId="0" applyNumberFormat="1" applyFont="1" applyBorder="1" applyAlignment="1">
      <alignment horizontal="right" vertical="top"/>
    </xf>
    <xf numFmtId="186" fontId="31" fillId="0" borderId="10" xfId="0" applyNumberFormat="1" applyFont="1" applyBorder="1" applyAlignment="1">
      <alignment horizontal="right" vertical="top"/>
    </xf>
    <xf numFmtId="0" fontId="31" fillId="0" borderId="5" xfId="0" applyFont="1" applyBorder="1" applyAlignment="1">
      <alignment horizontal="distributed" vertical="top"/>
    </xf>
    <xf numFmtId="0" fontId="20" fillId="0" borderId="11" xfId="0" applyFont="1" applyBorder="1" applyAlignment="1">
      <alignment horizontal="distributed" vertical="top"/>
    </xf>
    <xf numFmtId="186" fontId="31" fillId="0" borderId="11" xfId="0" applyNumberFormat="1" applyFont="1" applyBorder="1" applyAlignment="1">
      <alignment horizontal="right" vertical="top"/>
    </xf>
    <xf numFmtId="186" fontId="31" fillId="0" borderId="12" xfId="0" applyNumberFormat="1" applyFont="1" applyBorder="1" applyAlignment="1">
      <alignment horizontal="right" vertical="top"/>
    </xf>
    <xf numFmtId="0" fontId="11" fillId="0" borderId="2" xfId="0" applyFont="1" applyBorder="1" applyAlignment="1" quotePrefix="1">
      <alignment horizontal="center" vertical="center"/>
    </xf>
    <xf numFmtId="0" fontId="11" fillId="0" borderId="19" xfId="0" applyFont="1" applyBorder="1" applyAlignment="1" quotePrefix="1">
      <alignment horizontal="center" vertical="center"/>
    </xf>
    <xf numFmtId="0" fontId="11" fillId="0" borderId="20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left" wrapText="1"/>
    </xf>
    <xf numFmtId="0" fontId="11" fillId="0" borderId="2" xfId="0" applyFont="1" applyBorder="1" applyAlignment="1" quotePrefix="1">
      <alignment horizontal="distributed" vertical="center"/>
    </xf>
    <xf numFmtId="0" fontId="11" fillId="0" borderId="19" xfId="0" applyFont="1" applyBorder="1" applyAlignment="1" quotePrefix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1228725</xdr:colOff>
      <xdr:row>2</xdr:row>
      <xdr:rowOff>66675</xdr:rowOff>
    </xdr:from>
    <xdr:to>
      <xdr:col>14</xdr:col>
      <xdr:colOff>0</xdr:colOff>
      <xdr:row>2</xdr:row>
      <xdr:rowOff>304800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630150" y="70485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13</xdr:col>
      <xdr:colOff>1228725</xdr:colOff>
      <xdr:row>2</xdr:row>
      <xdr:rowOff>66675</xdr:rowOff>
    </xdr:from>
    <xdr:to>
      <xdr:col>14</xdr:col>
      <xdr:colOff>0</xdr:colOff>
      <xdr:row>2</xdr:row>
      <xdr:rowOff>304800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630150" y="70485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38100</xdr:rowOff>
    </xdr:from>
    <xdr:to>
      <xdr:col>3</xdr:col>
      <xdr:colOff>1552575</xdr:colOff>
      <xdr:row>2</xdr:row>
      <xdr:rowOff>285750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286375" y="666750"/>
          <a:ext cx="11620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3</xdr:row>
      <xdr:rowOff>47625</xdr:rowOff>
    </xdr:from>
    <xdr:to>
      <xdr:col>3</xdr:col>
      <xdr:colOff>1543050</xdr:colOff>
      <xdr:row>3</xdr:row>
      <xdr:rowOff>257175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267325" y="990600"/>
          <a:ext cx="11620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3</xdr:row>
      <xdr:rowOff>47625</xdr:rowOff>
    </xdr:from>
    <xdr:to>
      <xdr:col>3</xdr:col>
      <xdr:colOff>1543050</xdr:colOff>
      <xdr:row>3</xdr:row>
      <xdr:rowOff>257175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267325" y="990600"/>
          <a:ext cx="11620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3</xdr:row>
      <xdr:rowOff>47625</xdr:rowOff>
    </xdr:from>
    <xdr:to>
      <xdr:col>3</xdr:col>
      <xdr:colOff>1543050</xdr:colOff>
      <xdr:row>3</xdr:row>
      <xdr:rowOff>257175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267325" y="990600"/>
          <a:ext cx="11620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3</xdr:row>
      <xdr:rowOff>47625</xdr:rowOff>
    </xdr:from>
    <xdr:to>
      <xdr:col>3</xdr:col>
      <xdr:colOff>1543050</xdr:colOff>
      <xdr:row>3</xdr:row>
      <xdr:rowOff>257175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267325" y="990600"/>
          <a:ext cx="11620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800100</xdr:colOff>
      <xdr:row>3</xdr:row>
      <xdr:rowOff>38100</xdr:rowOff>
    </xdr:from>
    <xdr:to>
      <xdr:col>15</xdr:col>
      <xdr:colOff>1009650</xdr:colOff>
      <xdr:row>3</xdr:row>
      <xdr:rowOff>266700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1334750" y="981075"/>
          <a:ext cx="12573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SheetLayoutView="75" workbookViewId="0" topLeftCell="H1">
      <selection activeCell="K3" sqref="K3"/>
    </sheetView>
  </sheetViews>
  <sheetFormatPr defaultColWidth="9.00390625" defaultRowHeight="15.75"/>
  <cols>
    <col min="1" max="1" width="21.125" style="98" customWidth="1"/>
    <col min="2" max="2" width="15.875" style="98" customWidth="1"/>
    <col min="3" max="3" width="15.625" style="98" customWidth="1"/>
    <col min="4" max="5" width="15.875" style="98" customWidth="1"/>
    <col min="6" max="7" width="14.625" style="98" customWidth="1"/>
    <col min="8" max="10" width="13.875" style="98" customWidth="1"/>
    <col min="11" max="11" width="14.625" style="150" customWidth="1"/>
    <col min="12" max="16384" width="9.00390625" style="98" customWidth="1"/>
  </cols>
  <sheetData>
    <row r="1" spans="1:11" ht="24.75" customHeight="1">
      <c r="A1" s="95"/>
      <c r="B1" s="96"/>
      <c r="C1" s="96"/>
      <c r="D1" s="40"/>
      <c r="E1" s="40" t="s">
        <v>31</v>
      </c>
      <c r="F1" s="41" t="s">
        <v>157</v>
      </c>
      <c r="G1" s="94"/>
      <c r="H1" s="96"/>
      <c r="I1" s="96"/>
      <c r="J1" s="96"/>
      <c r="K1" s="97"/>
    </row>
    <row r="2" spans="1:11" ht="24.75" customHeight="1">
      <c r="A2" s="100"/>
      <c r="B2" s="96"/>
      <c r="C2" s="96"/>
      <c r="D2" s="42"/>
      <c r="E2" s="42" t="s">
        <v>74</v>
      </c>
      <c r="F2" s="43" t="s">
        <v>1</v>
      </c>
      <c r="G2" s="96"/>
      <c r="H2" s="96"/>
      <c r="I2" s="96"/>
      <c r="J2" s="96"/>
      <c r="K2" s="97"/>
    </row>
    <row r="3" spans="1:11" ht="24.75" customHeight="1" thickBot="1">
      <c r="A3" s="101"/>
      <c r="B3" s="96"/>
      <c r="C3" s="96"/>
      <c r="D3" s="102"/>
      <c r="E3" s="102" t="s">
        <v>75</v>
      </c>
      <c r="F3" s="13" t="s">
        <v>103</v>
      </c>
      <c r="G3" s="96"/>
      <c r="H3" s="96"/>
      <c r="I3" s="96"/>
      <c r="J3" s="96"/>
      <c r="K3" s="170" t="s">
        <v>88</v>
      </c>
    </row>
    <row r="4" spans="1:11" s="13" customFormat="1" ht="24.75" customHeight="1">
      <c r="A4" s="191" t="s">
        <v>89</v>
      </c>
      <c r="B4" s="106" t="s">
        <v>112</v>
      </c>
      <c r="C4" s="151"/>
      <c r="D4" s="151"/>
      <c r="E4" s="106" t="s">
        <v>77</v>
      </c>
      <c r="F4" s="151"/>
      <c r="G4" s="152"/>
      <c r="H4" s="104" t="s">
        <v>111</v>
      </c>
      <c r="I4" s="151"/>
      <c r="J4" s="152"/>
      <c r="K4" s="193" t="s">
        <v>114</v>
      </c>
    </row>
    <row r="5" spans="1:11" s="13" customFormat="1" ht="38.25" customHeight="1">
      <c r="A5" s="192"/>
      <c r="B5" s="23" t="s">
        <v>86</v>
      </c>
      <c r="C5" s="44" t="s">
        <v>110</v>
      </c>
      <c r="D5" s="153" t="s">
        <v>90</v>
      </c>
      <c r="E5" s="175" t="s">
        <v>91</v>
      </c>
      <c r="F5" s="110" t="s">
        <v>92</v>
      </c>
      <c r="G5" s="25" t="s">
        <v>93</v>
      </c>
      <c r="H5" s="44" t="s">
        <v>126</v>
      </c>
      <c r="I5" s="44" t="s">
        <v>113</v>
      </c>
      <c r="J5" s="25" t="s">
        <v>93</v>
      </c>
      <c r="K5" s="194"/>
    </row>
    <row r="6" spans="1:11" s="154" customFormat="1" ht="31.5" customHeight="1">
      <c r="A6" s="176" t="s">
        <v>129</v>
      </c>
      <c r="B6" s="112">
        <f>B7+B11</f>
        <v>13970000000</v>
      </c>
      <c r="C6" s="112">
        <f aca="true" t="shared" si="0" ref="C6:K6">C7+C11</f>
        <v>0</v>
      </c>
      <c r="D6" s="113">
        <f t="shared" si="0"/>
        <v>13970000000</v>
      </c>
      <c r="E6" s="112">
        <f t="shared" si="0"/>
        <v>5078120000</v>
      </c>
      <c r="F6" s="112">
        <f t="shared" si="0"/>
        <v>3611380000</v>
      </c>
      <c r="G6" s="112">
        <f t="shared" si="0"/>
        <v>8689500000</v>
      </c>
      <c r="H6" s="112">
        <f>H7+H11</f>
        <v>0</v>
      </c>
      <c r="I6" s="112">
        <f>I7+I11</f>
        <v>0</v>
      </c>
      <c r="J6" s="112">
        <f t="shared" si="0"/>
        <v>0</v>
      </c>
      <c r="K6" s="114">
        <f t="shared" si="0"/>
        <v>8689500000</v>
      </c>
    </row>
    <row r="7" spans="1:11" s="147" customFormat="1" ht="23.25" customHeight="1">
      <c r="A7" s="155" t="s">
        <v>94</v>
      </c>
      <c r="B7" s="118">
        <f aca="true" t="shared" si="1" ref="B7:J7">B8</f>
        <v>10358620000</v>
      </c>
      <c r="C7" s="118">
        <f t="shared" si="1"/>
        <v>0</v>
      </c>
      <c r="D7" s="119">
        <f>B7+C7</f>
        <v>10358620000</v>
      </c>
      <c r="E7" s="118">
        <f t="shared" si="1"/>
        <v>5078120000</v>
      </c>
      <c r="F7" s="118">
        <f t="shared" si="1"/>
        <v>0</v>
      </c>
      <c r="G7" s="118">
        <f>E7+F7</f>
        <v>5078120000</v>
      </c>
      <c r="H7" s="118">
        <f t="shared" si="1"/>
        <v>0</v>
      </c>
      <c r="I7" s="118">
        <f t="shared" si="1"/>
        <v>0</v>
      </c>
      <c r="J7" s="118">
        <f t="shared" si="1"/>
        <v>0</v>
      </c>
      <c r="K7" s="120">
        <f>G7-J7</f>
        <v>5078120000</v>
      </c>
    </row>
    <row r="8" spans="1:11" s="147" customFormat="1" ht="23.25" customHeight="1">
      <c r="A8" s="117" t="s">
        <v>95</v>
      </c>
      <c r="B8" s="118">
        <f aca="true" t="shared" si="2" ref="B8:J8">B9+B10</f>
        <v>10358620000</v>
      </c>
      <c r="C8" s="118">
        <f t="shared" si="2"/>
        <v>0</v>
      </c>
      <c r="D8" s="119">
        <f>B8+C8</f>
        <v>10358620000</v>
      </c>
      <c r="E8" s="118">
        <f t="shared" si="2"/>
        <v>5078120000</v>
      </c>
      <c r="F8" s="118">
        <f t="shared" si="2"/>
        <v>0</v>
      </c>
      <c r="G8" s="118">
        <f>E8+F8</f>
        <v>5078120000</v>
      </c>
      <c r="H8" s="118">
        <f>H9+H10</f>
        <v>0</v>
      </c>
      <c r="I8" s="118">
        <f>I9+I10</f>
        <v>0</v>
      </c>
      <c r="J8" s="118">
        <f t="shared" si="2"/>
        <v>0</v>
      </c>
      <c r="K8" s="120">
        <f>G8-J8</f>
        <v>5078120000</v>
      </c>
    </row>
    <row r="9" spans="1:11" s="147" customFormat="1" ht="23.25" customHeight="1" hidden="1">
      <c r="A9" s="156" t="s">
        <v>96</v>
      </c>
      <c r="B9" s="127">
        <v>0</v>
      </c>
      <c r="C9" s="127">
        <v>0</v>
      </c>
      <c r="D9" s="128">
        <f>B9+C9</f>
        <v>0</v>
      </c>
      <c r="E9" s="127">
        <v>0</v>
      </c>
      <c r="F9" s="127">
        <v>0</v>
      </c>
      <c r="G9" s="127">
        <f>E9+F9</f>
        <v>0</v>
      </c>
      <c r="H9" s="127">
        <v>0</v>
      </c>
      <c r="I9" s="127">
        <v>0</v>
      </c>
      <c r="J9" s="127">
        <f>H9+I9</f>
        <v>0</v>
      </c>
      <c r="K9" s="129">
        <f>G9-J9</f>
        <v>0</v>
      </c>
    </row>
    <row r="10" spans="1:11" s="147" customFormat="1" ht="23.25" customHeight="1">
      <c r="A10" s="156" t="s">
        <v>97</v>
      </c>
      <c r="B10" s="127">
        <v>10358620000</v>
      </c>
      <c r="C10" s="127">
        <v>0</v>
      </c>
      <c r="D10" s="128">
        <f>B10+C10</f>
        <v>10358620000</v>
      </c>
      <c r="E10" s="127">
        <v>5078120000</v>
      </c>
      <c r="F10" s="127">
        <v>0</v>
      </c>
      <c r="G10" s="127">
        <f>E10+F10</f>
        <v>5078120000</v>
      </c>
      <c r="H10" s="127">
        <v>0</v>
      </c>
      <c r="I10" s="127">
        <v>0</v>
      </c>
      <c r="J10" s="127">
        <f>H10+I10</f>
        <v>0</v>
      </c>
      <c r="K10" s="129">
        <f>G10-J10</f>
        <v>5078120000</v>
      </c>
    </row>
    <row r="11" spans="1:11" s="13" customFormat="1" ht="35.25" customHeight="1">
      <c r="A11" s="157" t="s">
        <v>159</v>
      </c>
      <c r="B11" s="118">
        <v>3611380000</v>
      </c>
      <c r="C11" s="118">
        <f>C12</f>
        <v>0</v>
      </c>
      <c r="D11" s="119">
        <f>B11+C11</f>
        <v>3611380000</v>
      </c>
      <c r="E11" s="118">
        <f>E12</f>
        <v>0</v>
      </c>
      <c r="F11" s="118">
        <v>3611380000</v>
      </c>
      <c r="G11" s="118">
        <f>E11+F11</f>
        <v>3611380000</v>
      </c>
      <c r="H11" s="118">
        <v>0</v>
      </c>
      <c r="I11" s="118">
        <v>0</v>
      </c>
      <c r="J11" s="127">
        <f>H11+I11</f>
        <v>0</v>
      </c>
      <c r="K11" s="120">
        <f>G11-J11</f>
        <v>3611380000</v>
      </c>
    </row>
    <row r="12" spans="1:11" s="13" customFormat="1" ht="21.75" customHeight="1">
      <c r="A12" s="158"/>
      <c r="B12" s="159"/>
      <c r="C12" s="159"/>
      <c r="D12" s="160"/>
      <c r="E12" s="159"/>
      <c r="F12" s="159"/>
      <c r="G12" s="159"/>
      <c r="H12" s="159"/>
      <c r="I12" s="159"/>
      <c r="J12" s="159"/>
      <c r="K12" s="161"/>
    </row>
    <row r="13" spans="1:11" s="13" customFormat="1" ht="21.75" customHeight="1">
      <c r="A13" s="158"/>
      <c r="B13" s="159"/>
      <c r="C13" s="159"/>
      <c r="D13" s="160"/>
      <c r="E13" s="159"/>
      <c r="F13" s="159"/>
      <c r="G13" s="159"/>
      <c r="H13" s="159"/>
      <c r="I13" s="159"/>
      <c r="J13" s="159"/>
      <c r="K13" s="162"/>
    </row>
    <row r="14" spans="1:11" s="13" customFormat="1" ht="21.75" customHeight="1">
      <c r="A14" s="163"/>
      <c r="B14" s="159"/>
      <c r="C14" s="159"/>
      <c r="D14" s="160"/>
      <c r="E14" s="159"/>
      <c r="F14" s="159"/>
      <c r="G14" s="159"/>
      <c r="H14" s="159"/>
      <c r="I14" s="159"/>
      <c r="J14" s="159"/>
      <c r="K14" s="161"/>
    </row>
    <row r="15" spans="1:11" s="13" customFormat="1" ht="21.75" customHeight="1">
      <c r="A15" s="158"/>
      <c r="B15" s="159"/>
      <c r="C15" s="159"/>
      <c r="D15" s="160"/>
      <c r="E15" s="159"/>
      <c r="F15" s="159"/>
      <c r="G15" s="159"/>
      <c r="H15" s="159"/>
      <c r="I15" s="159"/>
      <c r="J15" s="159"/>
      <c r="K15" s="161"/>
    </row>
    <row r="16" spans="1:11" s="13" customFormat="1" ht="21.75" customHeight="1">
      <c r="A16" s="164"/>
      <c r="B16" s="112"/>
      <c r="C16" s="112"/>
      <c r="D16" s="113"/>
      <c r="E16" s="112"/>
      <c r="F16" s="112"/>
      <c r="G16" s="112"/>
      <c r="H16" s="112"/>
      <c r="I16" s="112"/>
      <c r="J16" s="112"/>
      <c r="K16" s="145"/>
    </row>
    <row r="17" spans="1:11" s="13" customFormat="1" ht="21.75" customHeight="1">
      <c r="A17" s="165"/>
      <c r="B17" s="112"/>
      <c r="C17" s="112"/>
      <c r="D17" s="113"/>
      <c r="E17" s="112"/>
      <c r="F17" s="112"/>
      <c r="G17" s="112"/>
      <c r="H17" s="112"/>
      <c r="I17" s="112"/>
      <c r="J17" s="112"/>
      <c r="K17" s="145"/>
    </row>
    <row r="18" spans="1:11" s="13" customFormat="1" ht="21.75" customHeight="1">
      <c r="A18" s="158"/>
      <c r="B18" s="159"/>
      <c r="C18" s="159"/>
      <c r="D18" s="160"/>
      <c r="E18" s="159"/>
      <c r="F18" s="159"/>
      <c r="G18" s="159"/>
      <c r="H18" s="159"/>
      <c r="I18" s="159"/>
      <c r="J18" s="159"/>
      <c r="K18" s="161"/>
    </row>
    <row r="19" spans="1:11" s="13" customFormat="1" ht="21.75" customHeight="1">
      <c r="A19" s="158"/>
      <c r="B19" s="159"/>
      <c r="C19" s="159"/>
      <c r="D19" s="160"/>
      <c r="E19" s="159"/>
      <c r="F19" s="159"/>
      <c r="G19" s="159"/>
      <c r="H19" s="159"/>
      <c r="I19" s="159"/>
      <c r="J19" s="159"/>
      <c r="K19" s="161"/>
    </row>
    <row r="20" spans="1:11" s="13" customFormat="1" ht="21.75" customHeight="1">
      <c r="A20" s="158"/>
      <c r="B20" s="159"/>
      <c r="C20" s="159"/>
      <c r="D20" s="160"/>
      <c r="E20" s="159"/>
      <c r="F20" s="159"/>
      <c r="G20" s="159"/>
      <c r="H20" s="159"/>
      <c r="I20" s="159"/>
      <c r="J20" s="159"/>
      <c r="K20" s="161"/>
    </row>
    <row r="21" spans="1:11" s="13" customFormat="1" ht="21.75" customHeight="1">
      <c r="A21" s="164"/>
      <c r="B21" s="112"/>
      <c r="C21" s="112"/>
      <c r="D21" s="113"/>
      <c r="E21" s="112"/>
      <c r="F21" s="112"/>
      <c r="G21" s="112"/>
      <c r="H21" s="112"/>
      <c r="I21" s="112"/>
      <c r="J21" s="112"/>
      <c r="K21" s="145"/>
    </row>
    <row r="22" spans="1:11" s="13" customFormat="1" ht="21.75" customHeight="1">
      <c r="A22" s="165"/>
      <c r="B22" s="112"/>
      <c r="C22" s="112"/>
      <c r="D22" s="113"/>
      <c r="E22" s="112"/>
      <c r="F22" s="112"/>
      <c r="G22" s="112"/>
      <c r="H22" s="112"/>
      <c r="I22" s="112"/>
      <c r="J22" s="112"/>
      <c r="K22" s="145"/>
    </row>
    <row r="23" spans="1:11" s="13" customFormat="1" ht="21.75" customHeight="1">
      <c r="A23" s="158"/>
      <c r="B23" s="159"/>
      <c r="C23" s="159"/>
      <c r="D23" s="160"/>
      <c r="E23" s="159"/>
      <c r="F23" s="159"/>
      <c r="G23" s="159"/>
      <c r="H23" s="159"/>
      <c r="I23" s="159"/>
      <c r="J23" s="159"/>
      <c r="K23" s="161"/>
    </row>
    <row r="24" spans="1:11" s="13" customFormat="1" ht="21.75" customHeight="1">
      <c r="A24" s="158"/>
      <c r="B24" s="159"/>
      <c r="C24" s="159"/>
      <c r="D24" s="160"/>
      <c r="E24" s="159"/>
      <c r="F24" s="159"/>
      <c r="G24" s="159"/>
      <c r="H24" s="159"/>
      <c r="I24" s="159"/>
      <c r="J24" s="159"/>
      <c r="K24" s="161"/>
    </row>
    <row r="25" spans="1:11" s="13" customFormat="1" ht="21.75" customHeight="1">
      <c r="A25" s="164"/>
      <c r="B25" s="112"/>
      <c r="C25" s="112"/>
      <c r="D25" s="113"/>
      <c r="E25" s="112"/>
      <c r="F25" s="112"/>
      <c r="G25" s="112"/>
      <c r="H25" s="112"/>
      <c r="I25" s="112"/>
      <c r="J25" s="112"/>
      <c r="K25" s="145"/>
    </row>
    <row r="26" spans="1:11" s="13" customFormat="1" ht="21.75" customHeight="1">
      <c r="A26" s="164"/>
      <c r="B26" s="112"/>
      <c r="C26" s="112"/>
      <c r="D26" s="113"/>
      <c r="E26" s="112"/>
      <c r="F26" s="112"/>
      <c r="G26" s="112"/>
      <c r="H26" s="112"/>
      <c r="I26" s="112"/>
      <c r="J26" s="112"/>
      <c r="K26" s="145"/>
    </row>
    <row r="27" spans="1:11" s="13" customFormat="1" ht="21.75" customHeight="1">
      <c r="A27" s="164"/>
      <c r="B27" s="112"/>
      <c r="C27" s="112"/>
      <c r="D27" s="113"/>
      <c r="E27" s="112"/>
      <c r="F27" s="112"/>
      <c r="G27" s="112"/>
      <c r="H27" s="112"/>
      <c r="I27" s="112"/>
      <c r="J27" s="112"/>
      <c r="K27" s="145"/>
    </row>
    <row r="28" spans="1:11" s="13" customFormat="1" ht="21.75" customHeight="1">
      <c r="A28" s="164"/>
      <c r="B28" s="112"/>
      <c r="C28" s="112"/>
      <c r="D28" s="113"/>
      <c r="E28" s="112"/>
      <c r="F28" s="112"/>
      <c r="G28" s="112"/>
      <c r="H28" s="112"/>
      <c r="I28" s="112"/>
      <c r="J28" s="112"/>
      <c r="K28" s="145"/>
    </row>
    <row r="29" spans="1:11" s="13" customFormat="1" ht="21.75" customHeight="1">
      <c r="A29" s="164"/>
      <c r="B29" s="112"/>
      <c r="C29" s="112"/>
      <c r="D29" s="113"/>
      <c r="E29" s="112"/>
      <c r="F29" s="112"/>
      <c r="G29" s="112"/>
      <c r="H29" s="112"/>
      <c r="I29" s="112"/>
      <c r="J29" s="112"/>
      <c r="K29" s="145"/>
    </row>
    <row r="30" spans="1:11" s="13" customFormat="1" ht="21.75" customHeight="1">
      <c r="A30" s="164"/>
      <c r="B30" s="112"/>
      <c r="C30" s="112"/>
      <c r="D30" s="113"/>
      <c r="E30" s="112"/>
      <c r="F30" s="112"/>
      <c r="G30" s="112"/>
      <c r="H30" s="112"/>
      <c r="I30" s="112"/>
      <c r="J30" s="112"/>
      <c r="K30" s="145"/>
    </row>
    <row r="31" spans="1:11" s="13" customFormat="1" ht="21.75" customHeight="1">
      <c r="A31" s="164"/>
      <c r="B31" s="112"/>
      <c r="C31" s="112"/>
      <c r="D31" s="113"/>
      <c r="E31" s="112"/>
      <c r="F31" s="112"/>
      <c r="G31" s="112"/>
      <c r="H31" s="112"/>
      <c r="I31" s="112"/>
      <c r="J31" s="112"/>
      <c r="K31" s="145"/>
    </row>
    <row r="32" spans="1:11" s="13" customFormat="1" ht="24" customHeight="1" thickBot="1">
      <c r="A32" s="166"/>
      <c r="B32" s="167"/>
      <c r="C32" s="167"/>
      <c r="D32" s="168"/>
      <c r="E32" s="167"/>
      <c r="F32" s="167"/>
      <c r="G32" s="167"/>
      <c r="H32" s="167"/>
      <c r="I32" s="167"/>
      <c r="J32" s="167"/>
      <c r="K32" s="169"/>
    </row>
    <row r="33" spans="1:11" ht="18.7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8.7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ht="19.5" customHeight="1"/>
  </sheetData>
  <mergeCells count="2">
    <mergeCell ref="A4:A5"/>
    <mergeCell ref="K4:K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  <rowBreaks count="1" manualBreakCount="1">
    <brk id="35" max="15" man="1"/>
  </rowBreaks>
  <colBreaks count="1" manualBreakCount="1">
    <brk id="11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2"/>
  <sheetViews>
    <sheetView showGridLines="0" view="pageBreakPreview" zoomScale="75" zoomScaleNormal="75" zoomScaleSheetLayoutView="75" workbookViewId="0" topLeftCell="A2">
      <pane ySplit="5" topLeftCell="BM7" activePane="bottomLeft" state="frozen"/>
      <selection pane="topLeft" activeCell="C2" sqref="C2"/>
      <selection pane="bottomLeft" activeCell="L6" sqref="L6"/>
    </sheetView>
  </sheetViews>
  <sheetFormatPr defaultColWidth="9.00390625" defaultRowHeight="15.75"/>
  <cols>
    <col min="1" max="4" width="2.25390625" style="0" customWidth="1"/>
    <col min="5" max="5" width="19.00390625" style="0" customWidth="1"/>
    <col min="6" max="6" width="14.50390625" style="0" customWidth="1"/>
    <col min="7" max="7" width="12.00390625" style="0" customWidth="1"/>
    <col min="8" max="8" width="14.75390625" style="0" customWidth="1"/>
    <col min="9" max="9" width="14.25390625" style="0" customWidth="1"/>
    <col min="10" max="10" width="14.375" style="0" customWidth="1"/>
    <col min="11" max="11" width="14.25390625" style="0" customWidth="1"/>
    <col min="12" max="12" width="13.625" style="0" customWidth="1"/>
    <col min="13" max="14" width="6.25390625" style="0" customWidth="1"/>
    <col min="15" max="15" width="13.75390625" style="0" customWidth="1"/>
    <col min="16" max="16" width="14.50390625" style="30" customWidth="1"/>
  </cols>
  <sheetData>
    <row r="1" spans="1:16" ht="24.75" customHeight="1">
      <c r="A1" s="1"/>
      <c r="B1" s="2"/>
      <c r="C1" s="2"/>
      <c r="D1" s="2"/>
      <c r="E1" s="2"/>
      <c r="F1" s="2"/>
      <c r="G1" s="2"/>
      <c r="H1" s="3"/>
      <c r="I1" s="4"/>
      <c r="J1" s="5"/>
      <c r="K1" s="3"/>
      <c r="L1" s="2"/>
      <c r="M1" s="2"/>
      <c r="N1" s="2"/>
      <c r="O1" s="2"/>
      <c r="P1" s="6"/>
    </row>
    <row r="2" spans="1:16" ht="24.75" customHeight="1">
      <c r="A2" s="1"/>
      <c r="B2" s="7"/>
      <c r="C2" s="3"/>
      <c r="D2" s="8"/>
      <c r="E2" s="8"/>
      <c r="F2" s="2"/>
      <c r="G2" s="2"/>
      <c r="H2" s="3"/>
      <c r="I2" s="40" t="s">
        <v>32</v>
      </c>
      <c r="J2" s="41" t="s">
        <v>33</v>
      </c>
      <c r="K2" s="3"/>
      <c r="L2" s="2"/>
      <c r="M2" s="2"/>
      <c r="N2" s="2"/>
      <c r="O2" s="2"/>
      <c r="P2" s="6"/>
    </row>
    <row r="3" spans="1:16" ht="24.75" customHeight="1">
      <c r="A3" s="1"/>
      <c r="B3" s="9"/>
      <c r="C3" s="9"/>
      <c r="D3" s="10"/>
      <c r="E3" s="10"/>
      <c r="F3" s="2"/>
      <c r="G3" s="2"/>
      <c r="H3" s="2"/>
      <c r="I3" s="42" t="s">
        <v>0</v>
      </c>
      <c r="J3" s="43" t="s">
        <v>1</v>
      </c>
      <c r="K3" s="2"/>
      <c r="L3" s="2"/>
      <c r="M3" s="2"/>
      <c r="N3" s="2"/>
      <c r="O3" s="2"/>
      <c r="P3" s="6"/>
    </row>
    <row r="4" spans="1:16" s="15" customFormat="1" ht="24.75" customHeight="1" thickBot="1">
      <c r="A4" s="11"/>
      <c r="B4" s="11"/>
      <c r="C4" s="11"/>
      <c r="D4" s="11"/>
      <c r="E4" s="12"/>
      <c r="F4" s="11"/>
      <c r="G4" s="11"/>
      <c r="H4" s="11"/>
      <c r="I4" s="91" t="s">
        <v>34</v>
      </c>
      <c r="J4" s="13" t="s">
        <v>35</v>
      </c>
      <c r="K4" s="11"/>
      <c r="L4" s="11"/>
      <c r="M4" s="11"/>
      <c r="N4" s="11"/>
      <c r="O4" s="11"/>
      <c r="P4" s="14"/>
    </row>
    <row r="5" spans="1:16" s="20" customFormat="1" ht="24.75" customHeight="1">
      <c r="A5" s="16" t="s">
        <v>10</v>
      </c>
      <c r="B5" s="17"/>
      <c r="C5" s="17"/>
      <c r="D5" s="17"/>
      <c r="E5" s="18"/>
      <c r="F5" s="16" t="s">
        <v>11</v>
      </c>
      <c r="G5" s="17"/>
      <c r="H5" s="18"/>
      <c r="I5" s="16" t="s">
        <v>36</v>
      </c>
      <c r="J5" s="17"/>
      <c r="K5" s="17"/>
      <c r="L5" s="19" t="s">
        <v>37</v>
      </c>
      <c r="M5" s="17"/>
      <c r="N5" s="17"/>
      <c r="O5" s="18"/>
      <c r="P5" s="200" t="s">
        <v>38</v>
      </c>
    </row>
    <row r="6" spans="1:16" s="20" customFormat="1" ht="24.75" customHeight="1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3" t="s">
        <v>12</v>
      </c>
      <c r="G6" s="24" t="s">
        <v>39</v>
      </c>
      <c r="H6" s="25" t="s">
        <v>40</v>
      </c>
      <c r="I6" s="26" t="s">
        <v>41</v>
      </c>
      <c r="J6" s="27" t="s">
        <v>7</v>
      </c>
      <c r="K6" s="25" t="s">
        <v>42</v>
      </c>
      <c r="L6" s="25" t="s">
        <v>43</v>
      </c>
      <c r="M6" s="28" t="s">
        <v>44</v>
      </c>
      <c r="N6" s="29" t="s">
        <v>45</v>
      </c>
      <c r="O6" s="25" t="s">
        <v>46</v>
      </c>
      <c r="P6" s="201"/>
    </row>
    <row r="7" spans="1:17" s="68" customFormat="1" ht="20.25" customHeight="1">
      <c r="A7" s="77"/>
      <c r="B7" s="77"/>
      <c r="C7" s="77"/>
      <c r="D7" s="78" t="s">
        <v>8</v>
      </c>
      <c r="E7" s="79" t="s">
        <v>9</v>
      </c>
      <c r="F7" s="75">
        <f aca="true" t="shared" si="0" ref="F7:P7">F8+F13+F20+F25</f>
        <v>13970000000</v>
      </c>
      <c r="G7" s="75">
        <f t="shared" si="0"/>
        <v>0</v>
      </c>
      <c r="H7" s="75">
        <f t="shared" si="0"/>
        <v>13970000000</v>
      </c>
      <c r="I7" s="75">
        <f t="shared" si="0"/>
        <v>3611380000</v>
      </c>
      <c r="J7" s="75">
        <f t="shared" si="0"/>
        <v>0</v>
      </c>
      <c r="K7" s="75">
        <f t="shared" si="0"/>
        <v>3611380000</v>
      </c>
      <c r="L7" s="75">
        <f t="shared" si="0"/>
        <v>1305843864</v>
      </c>
      <c r="M7" s="75">
        <f t="shared" si="0"/>
        <v>0</v>
      </c>
      <c r="N7" s="75">
        <f t="shared" si="0"/>
        <v>0</v>
      </c>
      <c r="O7" s="75">
        <f t="shared" si="0"/>
        <v>1305843864</v>
      </c>
      <c r="P7" s="80">
        <f t="shared" si="0"/>
        <v>2305536136</v>
      </c>
      <c r="Q7" s="76"/>
    </row>
    <row r="8" spans="1:17" s="48" customFormat="1" ht="20.25" customHeight="1">
      <c r="A8" s="45">
        <v>1</v>
      </c>
      <c r="B8" s="45"/>
      <c r="C8" s="45"/>
      <c r="D8" s="45"/>
      <c r="E8" s="81" t="s">
        <v>47</v>
      </c>
      <c r="F8" s="75">
        <f aca="true" t="shared" si="1" ref="F8:M8">F9</f>
        <v>775500000</v>
      </c>
      <c r="G8" s="75">
        <f t="shared" si="1"/>
        <v>0</v>
      </c>
      <c r="H8" s="75">
        <f t="shared" si="1"/>
        <v>775500000</v>
      </c>
      <c r="I8" s="75">
        <f t="shared" si="1"/>
        <v>141480000</v>
      </c>
      <c r="J8" s="75">
        <f t="shared" si="1"/>
        <v>0</v>
      </c>
      <c r="K8" s="75">
        <f t="shared" si="1"/>
        <v>141480000</v>
      </c>
      <c r="L8" s="75">
        <f t="shared" si="1"/>
        <v>54261700</v>
      </c>
      <c r="M8" s="75">
        <f t="shared" si="1"/>
        <v>0</v>
      </c>
      <c r="N8" s="75">
        <v>0</v>
      </c>
      <c r="O8" s="75">
        <f>L8+M8</f>
        <v>54261700</v>
      </c>
      <c r="P8" s="76">
        <f>K8-O8</f>
        <v>87218300</v>
      </c>
      <c r="Q8" s="68"/>
    </row>
    <row r="9" spans="1:17" s="48" customFormat="1" ht="36" customHeight="1">
      <c r="A9" s="45"/>
      <c r="B9" s="45">
        <v>1</v>
      </c>
      <c r="C9" s="45"/>
      <c r="D9" s="45"/>
      <c r="E9" s="74" t="s">
        <v>48</v>
      </c>
      <c r="F9" s="75">
        <f aca="true" t="shared" si="2" ref="F9:O9">F11</f>
        <v>775500000</v>
      </c>
      <c r="G9" s="75">
        <f t="shared" si="2"/>
        <v>0</v>
      </c>
      <c r="H9" s="75">
        <f t="shared" si="2"/>
        <v>775500000</v>
      </c>
      <c r="I9" s="75">
        <f t="shared" si="2"/>
        <v>141480000</v>
      </c>
      <c r="J9" s="75">
        <f t="shared" si="2"/>
        <v>0</v>
      </c>
      <c r="K9" s="75">
        <f t="shared" si="2"/>
        <v>141480000</v>
      </c>
      <c r="L9" s="75">
        <f t="shared" si="2"/>
        <v>54261700</v>
      </c>
      <c r="M9" s="75">
        <f t="shared" si="2"/>
        <v>0</v>
      </c>
      <c r="N9" s="75">
        <f t="shared" si="2"/>
        <v>0</v>
      </c>
      <c r="O9" s="75">
        <f t="shared" si="2"/>
        <v>54261700</v>
      </c>
      <c r="P9" s="76">
        <f>K9-O9</f>
        <v>87218300</v>
      </c>
      <c r="Q9" s="68"/>
    </row>
    <row r="10" spans="1:17" s="48" customFormat="1" ht="20.25" customHeight="1">
      <c r="A10" s="45"/>
      <c r="B10" s="45"/>
      <c r="C10" s="45"/>
      <c r="D10" s="45"/>
      <c r="E10" s="82" t="s">
        <v>49</v>
      </c>
      <c r="F10" s="75">
        <f aca="true" t="shared" si="3" ref="F10:P10">F11</f>
        <v>775500000</v>
      </c>
      <c r="G10" s="75">
        <f t="shared" si="3"/>
        <v>0</v>
      </c>
      <c r="H10" s="75">
        <f t="shared" si="3"/>
        <v>775500000</v>
      </c>
      <c r="I10" s="75">
        <f t="shared" si="3"/>
        <v>141480000</v>
      </c>
      <c r="J10" s="75">
        <f t="shared" si="3"/>
        <v>0</v>
      </c>
      <c r="K10" s="75">
        <f t="shared" si="3"/>
        <v>141480000</v>
      </c>
      <c r="L10" s="75">
        <f t="shared" si="3"/>
        <v>54261700</v>
      </c>
      <c r="M10" s="75">
        <f t="shared" si="3"/>
        <v>0</v>
      </c>
      <c r="N10" s="75">
        <f t="shared" si="3"/>
        <v>0</v>
      </c>
      <c r="O10" s="75">
        <f t="shared" si="3"/>
        <v>54261700</v>
      </c>
      <c r="P10" s="83">
        <f t="shared" si="3"/>
        <v>87218300</v>
      </c>
      <c r="Q10" s="68"/>
    </row>
    <row r="11" spans="1:17" s="48" customFormat="1" ht="20.25" customHeight="1">
      <c r="A11" s="45"/>
      <c r="B11" s="45"/>
      <c r="C11" s="45">
        <v>1</v>
      </c>
      <c r="D11" s="45"/>
      <c r="E11" s="39" t="s">
        <v>50</v>
      </c>
      <c r="F11" s="46">
        <f aca="true" t="shared" si="4" ref="F11:O11">F12</f>
        <v>775500000</v>
      </c>
      <c r="G11" s="46">
        <f t="shared" si="4"/>
        <v>0</v>
      </c>
      <c r="H11" s="46">
        <f t="shared" si="4"/>
        <v>775500000</v>
      </c>
      <c r="I11" s="46">
        <f t="shared" si="4"/>
        <v>141480000</v>
      </c>
      <c r="J11" s="46">
        <f t="shared" si="4"/>
        <v>0</v>
      </c>
      <c r="K11" s="46">
        <f t="shared" si="4"/>
        <v>141480000</v>
      </c>
      <c r="L11" s="46">
        <f t="shared" si="4"/>
        <v>54261700</v>
      </c>
      <c r="M11" s="46">
        <f t="shared" si="4"/>
        <v>0</v>
      </c>
      <c r="N11" s="46">
        <f t="shared" si="4"/>
        <v>0</v>
      </c>
      <c r="O11" s="46">
        <f t="shared" si="4"/>
        <v>54261700</v>
      </c>
      <c r="P11" s="47">
        <f>K11-O11</f>
        <v>87218300</v>
      </c>
      <c r="Q11" s="68"/>
    </row>
    <row r="12" spans="1:17" s="48" customFormat="1" ht="36" customHeight="1">
      <c r="A12" s="45"/>
      <c r="B12" s="45"/>
      <c r="C12" s="45"/>
      <c r="D12" s="45">
        <v>1</v>
      </c>
      <c r="E12" s="67" t="s">
        <v>51</v>
      </c>
      <c r="F12" s="46">
        <v>775500000</v>
      </c>
      <c r="G12" s="46">
        <v>0</v>
      </c>
      <c r="H12" s="46">
        <v>775500000</v>
      </c>
      <c r="I12" s="46">
        <v>141480000</v>
      </c>
      <c r="J12" s="46">
        <v>0</v>
      </c>
      <c r="K12" s="46">
        <f>I12+J12</f>
        <v>141480000</v>
      </c>
      <c r="L12" s="46">
        <v>54261700</v>
      </c>
      <c r="M12" s="46">
        <v>0</v>
      </c>
      <c r="N12" s="46">
        <v>0</v>
      </c>
      <c r="O12" s="46">
        <f>L12+M12+N13</f>
        <v>54261700</v>
      </c>
      <c r="P12" s="47">
        <f>K12-O12</f>
        <v>87218300</v>
      </c>
      <c r="Q12" s="68"/>
    </row>
    <row r="13" spans="1:17" s="88" customFormat="1" ht="20.25" customHeight="1">
      <c r="A13" s="84">
        <v>2</v>
      </c>
      <c r="B13" s="85"/>
      <c r="C13" s="85"/>
      <c r="D13" s="85"/>
      <c r="E13" s="86" t="s">
        <v>52</v>
      </c>
      <c r="F13" s="75">
        <f aca="true" t="shared" si="5" ref="F13:N13">F14</f>
        <v>8470500000</v>
      </c>
      <c r="G13" s="75">
        <f t="shared" si="5"/>
        <v>0</v>
      </c>
      <c r="H13" s="75">
        <f t="shared" si="5"/>
        <v>8470500000</v>
      </c>
      <c r="I13" s="75">
        <f t="shared" si="5"/>
        <v>2408500000</v>
      </c>
      <c r="J13" s="75">
        <f t="shared" si="5"/>
        <v>0</v>
      </c>
      <c r="K13" s="75">
        <f t="shared" si="5"/>
        <v>2408500000</v>
      </c>
      <c r="L13" s="75">
        <f t="shared" si="5"/>
        <v>1225131756</v>
      </c>
      <c r="M13" s="75">
        <f t="shared" si="5"/>
        <v>0</v>
      </c>
      <c r="N13" s="75">
        <f t="shared" si="5"/>
        <v>0</v>
      </c>
      <c r="O13" s="75">
        <f>L13+M13+N13</f>
        <v>1225131756</v>
      </c>
      <c r="P13" s="76">
        <f>K13-O13</f>
        <v>1183368244</v>
      </c>
      <c r="Q13" s="87"/>
    </row>
    <row r="14" spans="1:17" s="88" customFormat="1" ht="20.25" customHeight="1">
      <c r="A14" s="85"/>
      <c r="B14" s="84">
        <v>1</v>
      </c>
      <c r="C14" s="85"/>
      <c r="D14" s="85"/>
      <c r="E14" s="36" t="s">
        <v>53</v>
      </c>
      <c r="F14" s="75">
        <f aca="true" t="shared" si="6" ref="F14:N14">F16+F17+F18</f>
        <v>8470500000</v>
      </c>
      <c r="G14" s="75">
        <f t="shared" si="6"/>
        <v>0</v>
      </c>
      <c r="H14" s="75">
        <f t="shared" si="6"/>
        <v>8470500000</v>
      </c>
      <c r="I14" s="75">
        <f t="shared" si="6"/>
        <v>2408500000</v>
      </c>
      <c r="J14" s="75">
        <f t="shared" si="6"/>
        <v>0</v>
      </c>
      <c r="K14" s="75">
        <f t="shared" si="6"/>
        <v>2408500000</v>
      </c>
      <c r="L14" s="75">
        <f t="shared" si="6"/>
        <v>1225131756</v>
      </c>
      <c r="M14" s="75">
        <f t="shared" si="6"/>
        <v>0</v>
      </c>
      <c r="N14" s="75">
        <f t="shared" si="6"/>
        <v>0</v>
      </c>
      <c r="O14" s="75">
        <f>L14+M14+N14</f>
        <v>1225131756</v>
      </c>
      <c r="P14" s="76">
        <f>K14-O14</f>
        <v>1183368244</v>
      </c>
      <c r="Q14" s="87"/>
    </row>
    <row r="15" spans="1:17" s="88" customFormat="1" ht="20.25" customHeight="1">
      <c r="A15" s="85"/>
      <c r="B15" s="84"/>
      <c r="C15" s="85"/>
      <c r="D15" s="85"/>
      <c r="E15" s="69" t="s">
        <v>49</v>
      </c>
      <c r="F15" s="75">
        <f aca="true" t="shared" si="7" ref="F15:P15">F17+F18+F16</f>
        <v>8470500000</v>
      </c>
      <c r="G15" s="75">
        <f t="shared" si="7"/>
        <v>0</v>
      </c>
      <c r="H15" s="75">
        <f t="shared" si="7"/>
        <v>8470500000</v>
      </c>
      <c r="I15" s="75">
        <f t="shared" si="7"/>
        <v>2408500000</v>
      </c>
      <c r="J15" s="75">
        <f t="shared" si="7"/>
        <v>0</v>
      </c>
      <c r="K15" s="75">
        <f t="shared" si="7"/>
        <v>2408500000</v>
      </c>
      <c r="L15" s="75">
        <f t="shared" si="7"/>
        <v>1225131756</v>
      </c>
      <c r="M15" s="75">
        <f t="shared" si="7"/>
        <v>0</v>
      </c>
      <c r="N15" s="75">
        <f t="shared" si="7"/>
        <v>0</v>
      </c>
      <c r="O15" s="75">
        <f t="shared" si="7"/>
        <v>1225131756</v>
      </c>
      <c r="P15" s="83">
        <f t="shared" si="7"/>
        <v>1183368244</v>
      </c>
      <c r="Q15" s="87"/>
    </row>
    <row r="16" spans="1:17" s="48" customFormat="1" ht="36" customHeight="1">
      <c r="A16" s="45"/>
      <c r="B16" s="45"/>
      <c r="C16" s="45">
        <v>1</v>
      </c>
      <c r="D16" s="45"/>
      <c r="E16" s="67" t="s">
        <v>54</v>
      </c>
      <c r="F16" s="46">
        <v>5250000000</v>
      </c>
      <c r="G16" s="46">
        <f>G17+G18+G19</f>
        <v>0</v>
      </c>
      <c r="H16" s="46">
        <f aca="true" t="shared" si="8" ref="H16:H21">F16+G16</f>
        <v>5250000000</v>
      </c>
      <c r="I16" s="46">
        <v>1406000000</v>
      </c>
      <c r="J16" s="46">
        <v>0</v>
      </c>
      <c r="K16" s="46">
        <f>I16+J16</f>
        <v>1406000000</v>
      </c>
      <c r="L16" s="46">
        <v>294110966</v>
      </c>
      <c r="M16" s="46">
        <v>0</v>
      </c>
      <c r="N16" s="46">
        <v>0</v>
      </c>
      <c r="O16" s="46">
        <f aca="true" t="shared" si="9" ref="O16:O21">L16+M16+N16</f>
        <v>294110966</v>
      </c>
      <c r="P16" s="47">
        <f aca="true" t="shared" si="10" ref="P16:P21">K16-O16</f>
        <v>1111889034</v>
      </c>
      <c r="Q16" s="68"/>
    </row>
    <row r="17" spans="1:16" s="48" customFormat="1" ht="36" customHeight="1">
      <c r="A17" s="45"/>
      <c r="B17" s="45"/>
      <c r="C17" s="45">
        <v>2</v>
      </c>
      <c r="D17" s="45"/>
      <c r="E17" s="66" t="s">
        <v>55</v>
      </c>
      <c r="F17" s="46">
        <v>2751000000</v>
      </c>
      <c r="G17" s="46">
        <v>0</v>
      </c>
      <c r="H17" s="46">
        <f t="shared" si="8"/>
        <v>2751000000</v>
      </c>
      <c r="I17" s="46">
        <v>931000000</v>
      </c>
      <c r="J17" s="46"/>
      <c r="K17" s="46">
        <f>I17+J17</f>
        <v>931000000</v>
      </c>
      <c r="L17" s="46">
        <v>931000000</v>
      </c>
      <c r="M17" s="46">
        <v>0</v>
      </c>
      <c r="N17" s="46">
        <v>0</v>
      </c>
      <c r="O17" s="46">
        <f t="shared" si="9"/>
        <v>931000000</v>
      </c>
      <c r="P17" s="47">
        <f t="shared" si="10"/>
        <v>0</v>
      </c>
    </row>
    <row r="18" spans="1:16" s="48" customFormat="1" ht="20.25" customHeight="1">
      <c r="A18" s="45"/>
      <c r="B18" s="45"/>
      <c r="C18" s="45">
        <v>3</v>
      </c>
      <c r="D18" s="45"/>
      <c r="E18" s="66" t="s">
        <v>56</v>
      </c>
      <c r="F18" s="46">
        <v>469500000</v>
      </c>
      <c r="G18" s="46">
        <f>G19+G23</f>
        <v>0</v>
      </c>
      <c r="H18" s="46">
        <f t="shared" si="8"/>
        <v>469500000</v>
      </c>
      <c r="I18" s="46">
        <f>I19</f>
        <v>71500000</v>
      </c>
      <c r="J18" s="46">
        <f>J19+J23</f>
        <v>0</v>
      </c>
      <c r="K18" s="46">
        <f>I18+J18</f>
        <v>71500000</v>
      </c>
      <c r="L18" s="46">
        <f>L19</f>
        <v>20790</v>
      </c>
      <c r="M18" s="46">
        <f>M19+M23</f>
        <v>0</v>
      </c>
      <c r="N18" s="46">
        <v>0</v>
      </c>
      <c r="O18" s="46">
        <f t="shared" si="9"/>
        <v>20790</v>
      </c>
      <c r="P18" s="47">
        <f t="shared" si="10"/>
        <v>71479210</v>
      </c>
    </row>
    <row r="19" spans="1:16" s="48" customFormat="1" ht="36" customHeight="1">
      <c r="A19" s="45"/>
      <c r="B19" s="45"/>
      <c r="C19" s="45"/>
      <c r="D19" s="45">
        <v>1</v>
      </c>
      <c r="E19" s="66" t="s">
        <v>57</v>
      </c>
      <c r="F19" s="46">
        <v>469500000</v>
      </c>
      <c r="G19" s="46">
        <v>0</v>
      </c>
      <c r="H19" s="46">
        <f t="shared" si="8"/>
        <v>469500000</v>
      </c>
      <c r="I19" s="46">
        <v>71500000</v>
      </c>
      <c r="J19" s="46">
        <v>0</v>
      </c>
      <c r="K19" s="46">
        <f>I19+J19</f>
        <v>71500000</v>
      </c>
      <c r="L19" s="46">
        <v>20790</v>
      </c>
      <c r="M19" s="46">
        <v>0</v>
      </c>
      <c r="N19" s="46">
        <v>0</v>
      </c>
      <c r="O19" s="46">
        <f t="shared" si="9"/>
        <v>20790</v>
      </c>
      <c r="P19" s="47">
        <f t="shared" si="10"/>
        <v>71479210</v>
      </c>
    </row>
    <row r="20" spans="1:16" s="88" customFormat="1" ht="21" customHeight="1">
      <c r="A20" s="84">
        <v>3</v>
      </c>
      <c r="B20" s="85"/>
      <c r="C20" s="85"/>
      <c r="D20" s="85"/>
      <c r="E20" s="86" t="s">
        <v>58</v>
      </c>
      <c r="F20" s="75">
        <f>F21</f>
        <v>218000000</v>
      </c>
      <c r="G20" s="75">
        <f>G21</f>
        <v>0</v>
      </c>
      <c r="H20" s="75">
        <f t="shared" si="8"/>
        <v>218000000</v>
      </c>
      <c r="I20" s="75">
        <f aca="true" t="shared" si="11" ref="I20:N20">I21</f>
        <v>26000000</v>
      </c>
      <c r="J20" s="75">
        <f t="shared" si="11"/>
        <v>0</v>
      </c>
      <c r="K20" s="75">
        <f t="shared" si="11"/>
        <v>26000000</v>
      </c>
      <c r="L20" s="75">
        <f t="shared" si="11"/>
        <v>0</v>
      </c>
      <c r="M20" s="75">
        <f t="shared" si="11"/>
        <v>0</v>
      </c>
      <c r="N20" s="75">
        <f t="shared" si="11"/>
        <v>0</v>
      </c>
      <c r="O20" s="75">
        <f t="shared" si="9"/>
        <v>0</v>
      </c>
      <c r="P20" s="76">
        <f t="shared" si="10"/>
        <v>26000000</v>
      </c>
    </row>
    <row r="21" spans="1:16" s="88" customFormat="1" ht="21" customHeight="1">
      <c r="A21" s="85"/>
      <c r="B21" s="84">
        <v>1</v>
      </c>
      <c r="C21" s="85"/>
      <c r="D21" s="85"/>
      <c r="E21" s="36" t="s">
        <v>59</v>
      </c>
      <c r="F21" s="75">
        <f>F23</f>
        <v>218000000</v>
      </c>
      <c r="G21" s="75">
        <f>G23</f>
        <v>0</v>
      </c>
      <c r="H21" s="75">
        <f t="shared" si="8"/>
        <v>218000000</v>
      </c>
      <c r="I21" s="75">
        <f aca="true" t="shared" si="12" ref="I21:N21">I23</f>
        <v>26000000</v>
      </c>
      <c r="J21" s="75">
        <f t="shared" si="12"/>
        <v>0</v>
      </c>
      <c r="K21" s="75">
        <f t="shared" si="12"/>
        <v>26000000</v>
      </c>
      <c r="L21" s="75">
        <f t="shared" si="12"/>
        <v>0</v>
      </c>
      <c r="M21" s="75">
        <f t="shared" si="12"/>
        <v>0</v>
      </c>
      <c r="N21" s="75">
        <f t="shared" si="12"/>
        <v>0</v>
      </c>
      <c r="O21" s="75">
        <f t="shared" si="9"/>
        <v>0</v>
      </c>
      <c r="P21" s="76">
        <f t="shared" si="10"/>
        <v>26000000</v>
      </c>
    </row>
    <row r="22" spans="1:16" s="88" customFormat="1" ht="20.25" customHeight="1">
      <c r="A22" s="85"/>
      <c r="B22" s="84"/>
      <c r="C22" s="85"/>
      <c r="D22" s="85"/>
      <c r="E22" s="69" t="s">
        <v>60</v>
      </c>
      <c r="F22" s="75">
        <f aca="true" t="shared" si="13" ref="F22:P22">F23</f>
        <v>218000000</v>
      </c>
      <c r="G22" s="75">
        <f t="shared" si="13"/>
        <v>0</v>
      </c>
      <c r="H22" s="75">
        <f t="shared" si="13"/>
        <v>218000000</v>
      </c>
      <c r="I22" s="75">
        <f t="shared" si="13"/>
        <v>26000000</v>
      </c>
      <c r="J22" s="75">
        <f t="shared" si="13"/>
        <v>0</v>
      </c>
      <c r="K22" s="75">
        <f t="shared" si="13"/>
        <v>26000000</v>
      </c>
      <c r="L22" s="75">
        <f t="shared" si="13"/>
        <v>0</v>
      </c>
      <c r="M22" s="75">
        <f t="shared" si="13"/>
        <v>0</v>
      </c>
      <c r="N22" s="75">
        <f t="shared" si="13"/>
        <v>0</v>
      </c>
      <c r="O22" s="75">
        <f t="shared" si="13"/>
        <v>0</v>
      </c>
      <c r="P22" s="83">
        <f t="shared" si="13"/>
        <v>26000000</v>
      </c>
    </row>
    <row r="23" spans="1:16" s="48" customFormat="1" ht="20.25" customHeight="1">
      <c r="A23" s="45"/>
      <c r="B23" s="45"/>
      <c r="C23" s="45">
        <v>1</v>
      </c>
      <c r="D23" s="45"/>
      <c r="E23" s="89" t="s">
        <v>61</v>
      </c>
      <c r="F23" s="46">
        <f>F24</f>
        <v>218000000</v>
      </c>
      <c r="G23" s="46">
        <f>G24+G25+G28</f>
        <v>0</v>
      </c>
      <c r="H23" s="46">
        <f>F23+G23</f>
        <v>218000000</v>
      </c>
      <c r="I23" s="46">
        <f>I24</f>
        <v>26000000</v>
      </c>
      <c r="J23" s="46">
        <f>J24+J25+J28</f>
        <v>0</v>
      </c>
      <c r="K23" s="46">
        <f>K24</f>
        <v>26000000</v>
      </c>
      <c r="L23" s="46">
        <f>L24</f>
        <v>0</v>
      </c>
      <c r="M23" s="46">
        <f>M24+M25+M28</f>
        <v>0</v>
      </c>
      <c r="N23" s="46">
        <f>N24+N25+N28</f>
        <v>0</v>
      </c>
      <c r="O23" s="46">
        <f>L23+M23+N23</f>
        <v>0</v>
      </c>
      <c r="P23" s="47">
        <f>K23-O23</f>
        <v>26000000</v>
      </c>
    </row>
    <row r="24" spans="1:16" s="48" customFormat="1" ht="36" customHeight="1">
      <c r="A24" s="45"/>
      <c r="B24" s="45"/>
      <c r="C24" s="45"/>
      <c r="D24" s="45">
        <v>1</v>
      </c>
      <c r="E24" s="66" t="s">
        <v>62</v>
      </c>
      <c r="F24" s="46">
        <v>218000000</v>
      </c>
      <c r="G24" s="46">
        <v>0</v>
      </c>
      <c r="H24" s="46">
        <f>F24+G24</f>
        <v>218000000</v>
      </c>
      <c r="I24" s="46">
        <v>26000000</v>
      </c>
      <c r="J24" s="46">
        <v>0</v>
      </c>
      <c r="K24" s="46">
        <f>I24+J24</f>
        <v>26000000</v>
      </c>
      <c r="L24" s="46">
        <v>0</v>
      </c>
      <c r="M24" s="46">
        <v>0</v>
      </c>
      <c r="N24" s="46">
        <f>L24+M24</f>
        <v>0</v>
      </c>
      <c r="O24" s="46">
        <f>L24+M24+N24</f>
        <v>0</v>
      </c>
      <c r="P24" s="47">
        <f>K24-O24</f>
        <v>26000000</v>
      </c>
    </row>
    <row r="25" spans="1:16" s="88" customFormat="1" ht="20.25" customHeight="1">
      <c r="A25" s="84">
        <v>4</v>
      </c>
      <c r="B25" s="85"/>
      <c r="C25" s="85"/>
      <c r="D25" s="85"/>
      <c r="E25" s="86" t="s">
        <v>63</v>
      </c>
      <c r="F25" s="75">
        <f>F26</f>
        <v>4506000000</v>
      </c>
      <c r="G25" s="75">
        <v>0</v>
      </c>
      <c r="H25" s="75">
        <f>F25+G25</f>
        <v>4506000000</v>
      </c>
      <c r="I25" s="75">
        <f>I26</f>
        <v>1035400000</v>
      </c>
      <c r="J25" s="75">
        <v>0</v>
      </c>
      <c r="K25" s="75">
        <f>I25+J25</f>
        <v>1035400000</v>
      </c>
      <c r="L25" s="75">
        <f>L26</f>
        <v>26450408</v>
      </c>
      <c r="M25" s="75">
        <v>0</v>
      </c>
      <c r="N25" s="75">
        <v>0</v>
      </c>
      <c r="O25" s="75">
        <f>L25+M25+N25</f>
        <v>26450408</v>
      </c>
      <c r="P25" s="76">
        <f>K25-O25</f>
        <v>1008949592</v>
      </c>
    </row>
    <row r="26" spans="1:16" s="88" customFormat="1" ht="20.25" customHeight="1">
      <c r="A26" s="85"/>
      <c r="B26" s="84">
        <v>1</v>
      </c>
      <c r="C26" s="85"/>
      <c r="D26" s="85"/>
      <c r="E26" s="90" t="s">
        <v>64</v>
      </c>
      <c r="F26" s="75">
        <f>F28</f>
        <v>4506000000</v>
      </c>
      <c r="G26" s="75">
        <v>0</v>
      </c>
      <c r="H26" s="75">
        <f>F26+G26</f>
        <v>4506000000</v>
      </c>
      <c r="I26" s="75">
        <f>I28</f>
        <v>1035400000</v>
      </c>
      <c r="J26" s="75">
        <v>0</v>
      </c>
      <c r="K26" s="75">
        <f>K28</f>
        <v>1035400000</v>
      </c>
      <c r="L26" s="75">
        <f>L28</f>
        <v>26450408</v>
      </c>
      <c r="M26" s="75">
        <f>M28</f>
        <v>0</v>
      </c>
      <c r="N26" s="75">
        <f>N28</f>
        <v>0</v>
      </c>
      <c r="O26" s="75">
        <f>L26+M26+N26</f>
        <v>26450408</v>
      </c>
      <c r="P26" s="76">
        <f>K26-O26</f>
        <v>1008949592</v>
      </c>
    </row>
    <row r="27" spans="1:16" s="88" customFormat="1" ht="19.5" customHeight="1">
      <c r="A27" s="85"/>
      <c r="B27" s="84"/>
      <c r="C27" s="85"/>
      <c r="D27" s="85"/>
      <c r="E27" s="69" t="s">
        <v>49</v>
      </c>
      <c r="F27" s="75">
        <f aca="true" t="shared" si="14" ref="F27:P27">F28</f>
        <v>4506000000</v>
      </c>
      <c r="G27" s="75">
        <f t="shared" si="14"/>
        <v>0</v>
      </c>
      <c r="H27" s="75">
        <f t="shared" si="14"/>
        <v>4506000000</v>
      </c>
      <c r="I27" s="75">
        <f t="shared" si="14"/>
        <v>1035400000</v>
      </c>
      <c r="J27" s="75">
        <f t="shared" si="14"/>
        <v>0</v>
      </c>
      <c r="K27" s="75">
        <f t="shared" si="14"/>
        <v>1035400000</v>
      </c>
      <c r="L27" s="75">
        <f t="shared" si="14"/>
        <v>26450408</v>
      </c>
      <c r="M27" s="75">
        <f t="shared" si="14"/>
        <v>0</v>
      </c>
      <c r="N27" s="75">
        <f t="shared" si="14"/>
        <v>0</v>
      </c>
      <c r="O27" s="75">
        <f t="shared" si="14"/>
        <v>26450408</v>
      </c>
      <c r="P27" s="83">
        <f t="shared" si="14"/>
        <v>1008949592</v>
      </c>
    </row>
    <row r="28" spans="1:16" s="48" customFormat="1" ht="20.25" customHeight="1">
      <c r="A28" s="45"/>
      <c r="B28" s="45"/>
      <c r="C28" s="45">
        <v>1</v>
      </c>
      <c r="D28" s="45"/>
      <c r="E28" s="89" t="s">
        <v>61</v>
      </c>
      <c r="F28" s="46">
        <f>F29+F30</f>
        <v>4506000000</v>
      </c>
      <c r="G28" s="46">
        <v>0</v>
      </c>
      <c r="H28" s="46">
        <f>F28+G28</f>
        <v>4506000000</v>
      </c>
      <c r="I28" s="46">
        <f>I29+I30</f>
        <v>1035400000</v>
      </c>
      <c r="J28" s="46">
        <f>J29+J30</f>
        <v>0</v>
      </c>
      <c r="K28" s="46">
        <f>I28+J28</f>
        <v>1035400000</v>
      </c>
      <c r="L28" s="46">
        <f>L29+L30</f>
        <v>26450408</v>
      </c>
      <c r="M28" s="46">
        <f>M29+M30</f>
        <v>0</v>
      </c>
      <c r="N28" s="46">
        <f>N29+N30</f>
        <v>0</v>
      </c>
      <c r="O28" s="46">
        <f>L28+M28+N28</f>
        <v>26450408</v>
      </c>
      <c r="P28" s="47">
        <f>K28-O28</f>
        <v>1008949592</v>
      </c>
    </row>
    <row r="29" spans="1:16" s="48" customFormat="1" ht="20.25" customHeight="1">
      <c r="A29" s="45"/>
      <c r="B29" s="45"/>
      <c r="C29" s="45"/>
      <c r="D29" s="45">
        <v>1</v>
      </c>
      <c r="E29" s="89" t="s">
        <v>65</v>
      </c>
      <c r="F29" s="46">
        <v>3914000000</v>
      </c>
      <c r="G29" s="46">
        <v>0</v>
      </c>
      <c r="H29" s="46">
        <f>F29+G29</f>
        <v>3914000000</v>
      </c>
      <c r="I29" s="46">
        <v>883400000</v>
      </c>
      <c r="J29" s="46">
        <v>0</v>
      </c>
      <c r="K29" s="46">
        <f>I29+J30</f>
        <v>883400000</v>
      </c>
      <c r="L29" s="46">
        <v>26450408</v>
      </c>
      <c r="M29" s="46">
        <v>0</v>
      </c>
      <c r="N29" s="46">
        <v>0</v>
      </c>
      <c r="O29" s="46">
        <f>L29+M29+N29</f>
        <v>26450408</v>
      </c>
      <c r="P29" s="47">
        <f>K29-O29</f>
        <v>856949592</v>
      </c>
    </row>
    <row r="30" spans="1:17" s="48" customFormat="1" ht="45" customHeight="1" thickBot="1">
      <c r="A30" s="70"/>
      <c r="B30" s="70"/>
      <c r="C30" s="70"/>
      <c r="D30" s="70">
        <v>2</v>
      </c>
      <c r="E30" s="71" t="s">
        <v>66</v>
      </c>
      <c r="F30" s="72">
        <v>592000000</v>
      </c>
      <c r="G30" s="72">
        <v>0</v>
      </c>
      <c r="H30" s="72">
        <f>F30+G30</f>
        <v>592000000</v>
      </c>
      <c r="I30" s="72">
        <v>152000000</v>
      </c>
      <c r="J30" s="72">
        <v>0</v>
      </c>
      <c r="K30" s="72">
        <f>I30+J30</f>
        <v>152000000</v>
      </c>
      <c r="L30" s="72">
        <v>0</v>
      </c>
      <c r="M30" s="72">
        <v>0</v>
      </c>
      <c r="N30" s="72">
        <v>0</v>
      </c>
      <c r="O30" s="72">
        <f>L30+M30+N30</f>
        <v>0</v>
      </c>
      <c r="P30" s="73">
        <f>K30-O30</f>
        <v>152000000</v>
      </c>
      <c r="Q30" s="68"/>
    </row>
    <row r="31" spans="1:16" ht="15" customHeight="1">
      <c r="A31" s="31"/>
      <c r="B31" s="31"/>
      <c r="C31" s="31"/>
      <c r="D31" s="31"/>
      <c r="E31" s="32"/>
      <c r="F31" s="33"/>
      <c r="G31" s="33"/>
      <c r="H31" s="33"/>
      <c r="I31" s="33"/>
      <c r="J31" s="33"/>
      <c r="K31" s="34"/>
      <c r="L31" s="34"/>
      <c r="M31" s="34"/>
      <c r="N31" s="34"/>
      <c r="O31" s="34"/>
      <c r="P31" s="34"/>
    </row>
    <row r="32" ht="19.5" customHeight="1">
      <c r="A32" s="35"/>
    </row>
  </sheetData>
  <mergeCells count="1">
    <mergeCell ref="P5:P6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geOrder="overThenDown" paperSize="9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="75" zoomScaleNormal="75" zoomScaleSheetLayoutView="75" workbookViewId="0" topLeftCell="B1">
      <selection activeCell="J3" sqref="J3"/>
    </sheetView>
  </sheetViews>
  <sheetFormatPr defaultColWidth="9.00390625" defaultRowHeight="15.75"/>
  <cols>
    <col min="1" max="1" width="21.125" style="98" customWidth="1"/>
    <col min="2" max="2" width="16.625" style="98" customWidth="1"/>
    <col min="3" max="3" width="14.625" style="98" customWidth="1"/>
    <col min="4" max="4" width="16.625" style="98" customWidth="1"/>
    <col min="5" max="9" width="16.125" style="98" customWidth="1"/>
    <col min="10" max="10" width="16.625" style="150" customWidth="1"/>
    <col min="11" max="16384" width="9.00390625" style="98" customWidth="1"/>
  </cols>
  <sheetData>
    <row r="1" spans="1:10" ht="24.75" customHeight="1">
      <c r="A1" s="95"/>
      <c r="B1" s="96"/>
      <c r="C1" s="96"/>
      <c r="D1" s="40"/>
      <c r="E1" s="40" t="s">
        <v>29</v>
      </c>
      <c r="F1" s="41" t="s">
        <v>30</v>
      </c>
      <c r="J1" s="97"/>
    </row>
    <row r="2" spans="1:10" ht="24.75" customHeight="1">
      <c r="A2" s="100"/>
      <c r="B2" s="96"/>
      <c r="C2" s="96"/>
      <c r="D2" s="42"/>
      <c r="E2" s="42" t="s">
        <v>69</v>
      </c>
      <c r="F2" s="43" t="s">
        <v>13</v>
      </c>
      <c r="J2" s="97"/>
    </row>
    <row r="3" spans="1:10" s="13" customFormat="1" ht="24.75" customHeight="1" thickBot="1">
      <c r="A3" s="143"/>
      <c r="B3" s="142"/>
      <c r="C3" s="142"/>
      <c r="D3" s="102"/>
      <c r="E3" s="102" t="s">
        <v>155</v>
      </c>
      <c r="F3" s="13" t="s">
        <v>156</v>
      </c>
      <c r="J3" s="170" t="s">
        <v>98</v>
      </c>
    </row>
    <row r="4" spans="1:10" s="13" customFormat="1" ht="24.75" customHeight="1">
      <c r="A4" s="191" t="s">
        <v>89</v>
      </c>
      <c r="B4" s="19" t="s">
        <v>99</v>
      </c>
      <c r="C4" s="38"/>
      <c r="D4" s="104"/>
      <c r="E4" s="198" t="s">
        <v>100</v>
      </c>
      <c r="F4" s="196" t="s">
        <v>67</v>
      </c>
      <c r="G4" s="196" t="s">
        <v>127</v>
      </c>
      <c r="H4" s="196" t="s">
        <v>107</v>
      </c>
      <c r="I4" s="196" t="s">
        <v>108</v>
      </c>
      <c r="J4" s="193" t="s">
        <v>70</v>
      </c>
    </row>
    <row r="5" spans="1:10" s="13" customFormat="1" ht="24.75" customHeight="1">
      <c r="A5" s="192"/>
      <c r="B5" s="23" t="s">
        <v>86</v>
      </c>
      <c r="C5" s="25" t="s">
        <v>154</v>
      </c>
      <c r="D5" s="22" t="s">
        <v>101</v>
      </c>
      <c r="E5" s="199"/>
      <c r="F5" s="197"/>
      <c r="G5" s="197"/>
      <c r="H5" s="197"/>
      <c r="I5" s="197"/>
      <c r="J5" s="194"/>
    </row>
    <row r="6" spans="1:10" s="154" customFormat="1" ht="32.25" customHeight="1">
      <c r="A6" s="176" t="s">
        <v>128</v>
      </c>
      <c r="B6" s="112">
        <f aca="true" t="shared" si="0" ref="B6:J6">B7+B11</f>
        <v>13970000000</v>
      </c>
      <c r="C6" s="112">
        <f t="shared" si="0"/>
        <v>0</v>
      </c>
      <c r="D6" s="112">
        <f t="shared" si="0"/>
        <v>13970000000</v>
      </c>
      <c r="E6" s="112">
        <f t="shared" si="0"/>
        <v>8689500000</v>
      </c>
      <c r="F6" s="112">
        <f t="shared" si="0"/>
        <v>0</v>
      </c>
      <c r="G6" s="112">
        <f t="shared" si="0"/>
        <v>0</v>
      </c>
      <c r="H6" s="112">
        <f t="shared" si="0"/>
        <v>0</v>
      </c>
      <c r="I6" s="112">
        <f t="shared" si="0"/>
        <v>8689500000</v>
      </c>
      <c r="J6" s="114">
        <f t="shared" si="0"/>
        <v>5280500000</v>
      </c>
    </row>
    <row r="7" spans="1:10" s="147" customFormat="1" ht="22.5" customHeight="1">
      <c r="A7" s="155" t="s">
        <v>71</v>
      </c>
      <c r="B7" s="118">
        <f>B8</f>
        <v>10358620000</v>
      </c>
      <c r="C7" s="118">
        <f>C8</f>
        <v>0</v>
      </c>
      <c r="D7" s="118">
        <f>B7+C7</f>
        <v>10358620000</v>
      </c>
      <c r="E7" s="118">
        <f aca="true" t="shared" si="1" ref="E7:J7">E8</f>
        <v>5078120000</v>
      </c>
      <c r="F7" s="118">
        <f t="shared" si="1"/>
        <v>0</v>
      </c>
      <c r="G7" s="118">
        <f t="shared" si="1"/>
        <v>0</v>
      </c>
      <c r="H7" s="118">
        <f t="shared" si="1"/>
        <v>0</v>
      </c>
      <c r="I7" s="118">
        <f t="shared" si="1"/>
        <v>5078120000</v>
      </c>
      <c r="J7" s="124">
        <f t="shared" si="1"/>
        <v>5280500000</v>
      </c>
    </row>
    <row r="8" spans="1:10" s="147" customFormat="1" ht="22.5" customHeight="1">
      <c r="A8" s="117" t="s">
        <v>102</v>
      </c>
      <c r="B8" s="118">
        <f>B9+B10</f>
        <v>10358620000</v>
      </c>
      <c r="C8" s="118">
        <f>C9+C10</f>
        <v>0</v>
      </c>
      <c r="D8" s="118">
        <f>B8+C8</f>
        <v>10358620000</v>
      </c>
      <c r="E8" s="118">
        <f>E9+E10</f>
        <v>5078120000</v>
      </c>
      <c r="F8" s="118">
        <f>F9+F10</f>
        <v>0</v>
      </c>
      <c r="G8" s="118">
        <f>G9+G10</f>
        <v>0</v>
      </c>
      <c r="H8" s="118">
        <f>H9+H10</f>
        <v>0</v>
      </c>
      <c r="I8" s="118">
        <f>I9+I10</f>
        <v>5078120000</v>
      </c>
      <c r="J8" s="124">
        <f>D8-E8</f>
        <v>5280500000</v>
      </c>
    </row>
    <row r="9" spans="1:10" s="147" customFormat="1" ht="21.75" customHeight="1" hidden="1">
      <c r="A9" s="156" t="s">
        <v>72</v>
      </c>
      <c r="B9" s="127">
        <v>0</v>
      </c>
      <c r="C9" s="127">
        <v>0</v>
      </c>
      <c r="D9" s="127">
        <f>B9+C9</f>
        <v>0</v>
      </c>
      <c r="E9" s="127">
        <v>0</v>
      </c>
      <c r="F9" s="127">
        <v>0</v>
      </c>
      <c r="G9" s="127">
        <v>0</v>
      </c>
      <c r="H9" s="127">
        <v>0</v>
      </c>
      <c r="I9" s="127">
        <f>E9-F9-G9-H9</f>
        <v>0</v>
      </c>
      <c r="J9" s="171">
        <f>D9-E9</f>
        <v>0</v>
      </c>
    </row>
    <row r="10" spans="1:10" s="147" customFormat="1" ht="22.5" customHeight="1">
      <c r="A10" s="156" t="s">
        <v>73</v>
      </c>
      <c r="B10" s="127">
        <v>10358620000</v>
      </c>
      <c r="C10" s="127">
        <v>0</v>
      </c>
      <c r="D10" s="127">
        <f>B10+C10</f>
        <v>10358620000</v>
      </c>
      <c r="E10" s="127">
        <v>5078120000</v>
      </c>
      <c r="F10" s="127">
        <v>0</v>
      </c>
      <c r="G10" s="127">
        <v>0</v>
      </c>
      <c r="H10" s="127">
        <v>0</v>
      </c>
      <c r="I10" s="127">
        <f>E10-F10-G10-H10</f>
        <v>5078120000</v>
      </c>
      <c r="J10" s="171">
        <f>D10-E10</f>
        <v>5280500000</v>
      </c>
    </row>
    <row r="11" spans="1:10" s="147" customFormat="1" ht="34.5" customHeight="1">
      <c r="A11" s="157" t="s">
        <v>109</v>
      </c>
      <c r="B11" s="118">
        <v>3611380000</v>
      </c>
      <c r="C11" s="118">
        <f>C12</f>
        <v>0</v>
      </c>
      <c r="D11" s="118">
        <f>B11+C11</f>
        <v>3611380000</v>
      </c>
      <c r="E11" s="118">
        <v>3611380000</v>
      </c>
      <c r="F11" s="118">
        <f>F12</f>
        <v>0</v>
      </c>
      <c r="G11" s="118">
        <f>G12</f>
        <v>0</v>
      </c>
      <c r="H11" s="118">
        <f>H12</f>
        <v>0</v>
      </c>
      <c r="I11" s="118">
        <f>E11-F11-G11-H11</f>
        <v>3611380000</v>
      </c>
      <c r="J11" s="124">
        <f>D11-E11</f>
        <v>0</v>
      </c>
    </row>
    <row r="12" spans="1:10" s="13" customFormat="1" ht="22.5" customHeight="1">
      <c r="A12" s="172"/>
      <c r="B12" s="159"/>
      <c r="C12" s="159"/>
      <c r="D12" s="159"/>
      <c r="E12" s="159"/>
      <c r="F12" s="159"/>
      <c r="G12" s="159"/>
      <c r="H12" s="159"/>
      <c r="I12" s="159"/>
      <c r="J12" s="161"/>
    </row>
    <row r="13" spans="1:10" s="13" customFormat="1" ht="22.5" customHeight="1">
      <c r="A13" s="172"/>
      <c r="B13" s="159"/>
      <c r="C13" s="159"/>
      <c r="D13" s="159"/>
      <c r="E13" s="159"/>
      <c r="F13" s="159"/>
      <c r="G13" s="159"/>
      <c r="H13" s="159"/>
      <c r="I13" s="159"/>
      <c r="J13" s="161"/>
    </row>
    <row r="14" spans="1:10" s="13" customFormat="1" ht="22.5" customHeight="1">
      <c r="A14" s="173"/>
      <c r="B14" s="159"/>
      <c r="C14" s="159"/>
      <c r="D14" s="159"/>
      <c r="E14" s="159"/>
      <c r="F14" s="159"/>
      <c r="G14" s="159"/>
      <c r="H14" s="159"/>
      <c r="I14" s="159"/>
      <c r="J14" s="161"/>
    </row>
    <row r="15" spans="1:10" s="13" customFormat="1" ht="22.5" customHeight="1">
      <c r="A15" s="164"/>
      <c r="B15" s="159"/>
      <c r="C15" s="159"/>
      <c r="D15" s="159"/>
      <c r="E15" s="159"/>
      <c r="F15" s="159"/>
      <c r="G15" s="159"/>
      <c r="H15" s="159"/>
      <c r="I15" s="159"/>
      <c r="J15" s="161"/>
    </row>
    <row r="16" spans="1:10" s="13" customFormat="1" ht="22.5" customHeight="1">
      <c r="A16" s="172"/>
      <c r="B16" s="159"/>
      <c r="C16" s="159"/>
      <c r="D16" s="159"/>
      <c r="E16" s="159"/>
      <c r="F16" s="159"/>
      <c r="G16" s="159"/>
      <c r="H16" s="159"/>
      <c r="I16" s="159"/>
      <c r="J16" s="161"/>
    </row>
    <row r="17" spans="1:10" s="13" customFormat="1" ht="22.5" customHeight="1">
      <c r="A17" s="172"/>
      <c r="B17" s="159"/>
      <c r="C17" s="159"/>
      <c r="D17" s="159"/>
      <c r="E17" s="159"/>
      <c r="F17" s="159"/>
      <c r="G17" s="159"/>
      <c r="H17" s="159"/>
      <c r="I17" s="159"/>
      <c r="J17" s="161"/>
    </row>
    <row r="18" spans="1:10" s="13" customFormat="1" ht="22.5" customHeight="1">
      <c r="A18" s="173"/>
      <c r="B18" s="159"/>
      <c r="C18" s="159"/>
      <c r="D18" s="159"/>
      <c r="E18" s="159"/>
      <c r="F18" s="159"/>
      <c r="G18" s="159"/>
      <c r="H18" s="159"/>
      <c r="I18" s="159"/>
      <c r="J18" s="161"/>
    </row>
    <row r="19" spans="1:10" s="13" customFormat="1" ht="22.5" customHeight="1">
      <c r="A19" s="164"/>
      <c r="B19" s="159"/>
      <c r="C19" s="159"/>
      <c r="D19" s="159"/>
      <c r="E19" s="159"/>
      <c r="F19" s="159"/>
      <c r="G19" s="159"/>
      <c r="H19" s="159"/>
      <c r="I19" s="159"/>
      <c r="J19" s="161"/>
    </row>
    <row r="20" spans="1:10" s="13" customFormat="1" ht="22.5" customHeight="1">
      <c r="A20" s="172"/>
      <c r="B20" s="159"/>
      <c r="C20" s="159"/>
      <c r="D20" s="159"/>
      <c r="E20" s="159"/>
      <c r="F20" s="159"/>
      <c r="G20" s="159"/>
      <c r="H20" s="159"/>
      <c r="I20" s="159"/>
      <c r="J20" s="161"/>
    </row>
    <row r="21" spans="1:10" s="13" customFormat="1" ht="22.5" customHeight="1">
      <c r="A21" s="172"/>
      <c r="B21" s="159"/>
      <c r="C21" s="159"/>
      <c r="D21" s="159"/>
      <c r="E21" s="159"/>
      <c r="F21" s="159"/>
      <c r="G21" s="159"/>
      <c r="H21" s="159"/>
      <c r="I21" s="159"/>
      <c r="J21" s="161"/>
    </row>
    <row r="22" spans="1:10" s="13" customFormat="1" ht="22.5" customHeight="1">
      <c r="A22" s="173"/>
      <c r="B22" s="159"/>
      <c r="C22" s="159"/>
      <c r="D22" s="159"/>
      <c r="E22" s="159"/>
      <c r="F22" s="159"/>
      <c r="G22" s="159"/>
      <c r="H22" s="159"/>
      <c r="I22" s="159"/>
      <c r="J22" s="161"/>
    </row>
    <row r="23" spans="1:10" s="13" customFormat="1" ht="22.5" customHeight="1">
      <c r="A23" s="173"/>
      <c r="B23" s="159"/>
      <c r="C23" s="159"/>
      <c r="D23" s="159"/>
      <c r="E23" s="159"/>
      <c r="F23" s="159"/>
      <c r="G23" s="159"/>
      <c r="H23" s="159"/>
      <c r="I23" s="159"/>
      <c r="J23" s="161"/>
    </row>
    <row r="24" spans="1:10" s="13" customFormat="1" ht="22.5" customHeight="1">
      <c r="A24" s="173"/>
      <c r="B24" s="159"/>
      <c r="C24" s="159"/>
      <c r="D24" s="159"/>
      <c r="E24" s="159"/>
      <c r="F24" s="159"/>
      <c r="G24" s="159"/>
      <c r="H24" s="159"/>
      <c r="I24" s="159"/>
      <c r="J24" s="161"/>
    </row>
    <row r="25" spans="1:10" s="13" customFormat="1" ht="22.5" customHeight="1">
      <c r="A25" s="173"/>
      <c r="B25" s="159"/>
      <c r="C25" s="159"/>
      <c r="D25" s="159"/>
      <c r="E25" s="159"/>
      <c r="F25" s="159"/>
      <c r="G25" s="159"/>
      <c r="H25" s="159"/>
      <c r="I25" s="159"/>
      <c r="J25" s="161"/>
    </row>
    <row r="26" spans="1:10" s="13" customFormat="1" ht="22.5" customHeight="1">
      <c r="A26" s="173"/>
      <c r="B26" s="159"/>
      <c r="C26" s="159"/>
      <c r="D26" s="159"/>
      <c r="E26" s="159"/>
      <c r="F26" s="159"/>
      <c r="G26" s="159"/>
      <c r="H26" s="159"/>
      <c r="I26" s="159"/>
      <c r="J26" s="161"/>
    </row>
    <row r="27" spans="1:10" s="13" customFormat="1" ht="22.5" customHeight="1">
      <c r="A27" s="173"/>
      <c r="B27" s="159"/>
      <c r="C27" s="159"/>
      <c r="D27" s="159"/>
      <c r="E27" s="159"/>
      <c r="F27" s="159"/>
      <c r="G27" s="159"/>
      <c r="H27" s="159"/>
      <c r="I27" s="159"/>
      <c r="J27" s="161"/>
    </row>
    <row r="28" spans="1:10" s="13" customFormat="1" ht="22.5" customHeight="1">
      <c r="A28" s="173"/>
      <c r="B28" s="159"/>
      <c r="C28" s="159"/>
      <c r="D28" s="159"/>
      <c r="E28" s="159"/>
      <c r="F28" s="159"/>
      <c r="G28" s="159"/>
      <c r="H28" s="159"/>
      <c r="I28" s="159"/>
      <c r="J28" s="161"/>
    </row>
    <row r="29" spans="1:10" s="13" customFormat="1" ht="22.5" customHeight="1">
      <c r="A29" s="173"/>
      <c r="B29" s="159"/>
      <c r="C29" s="159"/>
      <c r="D29" s="159"/>
      <c r="E29" s="159"/>
      <c r="F29" s="159"/>
      <c r="G29" s="159"/>
      <c r="H29" s="159"/>
      <c r="I29" s="159"/>
      <c r="J29" s="161"/>
    </row>
    <row r="30" spans="1:10" s="13" customFormat="1" ht="22.5" customHeight="1">
      <c r="A30" s="173"/>
      <c r="B30" s="159"/>
      <c r="C30" s="159"/>
      <c r="D30" s="159"/>
      <c r="E30" s="159"/>
      <c r="F30" s="159"/>
      <c r="G30" s="159"/>
      <c r="H30" s="159"/>
      <c r="I30" s="159"/>
      <c r="J30" s="161"/>
    </row>
    <row r="31" spans="1:10" s="13" customFormat="1" ht="22.5" customHeight="1">
      <c r="A31" s="173"/>
      <c r="B31" s="159"/>
      <c r="C31" s="159"/>
      <c r="D31" s="159"/>
      <c r="E31" s="159"/>
      <c r="F31" s="159"/>
      <c r="G31" s="159"/>
      <c r="H31" s="159"/>
      <c r="I31" s="159"/>
      <c r="J31" s="161"/>
    </row>
    <row r="32" spans="1:10" s="13" customFormat="1" ht="22.5" customHeight="1">
      <c r="A32" s="172"/>
      <c r="B32" s="159"/>
      <c r="C32" s="159"/>
      <c r="D32" s="159"/>
      <c r="E32" s="159"/>
      <c r="F32" s="159"/>
      <c r="G32" s="159"/>
      <c r="H32" s="159"/>
      <c r="I32" s="159"/>
      <c r="J32" s="161"/>
    </row>
    <row r="33" spans="1:10" s="13" customFormat="1" ht="19.5" customHeight="1" thickBot="1">
      <c r="A33" s="174"/>
      <c r="B33" s="167"/>
      <c r="C33" s="167"/>
      <c r="D33" s="167"/>
      <c r="E33" s="167"/>
      <c r="F33" s="167"/>
      <c r="G33" s="167"/>
      <c r="H33" s="167"/>
      <c r="I33" s="167"/>
      <c r="J33" s="169"/>
    </row>
    <row r="34" spans="1:10" s="150" customFormat="1" ht="55.5" customHeight="1">
      <c r="A34" s="195"/>
      <c r="B34" s="195"/>
      <c r="C34" s="195"/>
      <c r="D34" s="195"/>
      <c r="E34" s="195"/>
      <c r="F34" s="195"/>
      <c r="G34" s="195"/>
      <c r="H34" s="195"/>
      <c r="I34" s="195"/>
      <c r="J34" s="195"/>
    </row>
    <row r="35" ht="24.75" customHeight="1"/>
    <row r="36" ht="24.75" customHeight="1"/>
  </sheetData>
  <mergeCells count="8">
    <mergeCell ref="J4:J5"/>
    <mergeCell ref="A34:J34"/>
    <mergeCell ref="H4:H5"/>
    <mergeCell ref="F4:F5"/>
    <mergeCell ref="G4:G5"/>
    <mergeCell ref="A4:A5"/>
    <mergeCell ref="E4:E5"/>
    <mergeCell ref="I4:I5"/>
  </mergeCells>
  <printOptions horizontalCentered="1"/>
  <pageMargins left="0.5511811023622047" right="0.5511811023622047" top="0.7874015748031497" bottom="0.8661417322834646" header="0.5118110236220472" footer="0.5118110236220472"/>
  <pageSetup horizontalDpi="600" verticalDpi="600" orientation="portrait" pageOrder="overThenDown" paperSize="9" r:id="rId1"/>
  <colBreaks count="1" manualBreakCount="1">
    <brk id="1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Normal="75" zoomScaleSheetLayoutView="100" workbookViewId="0" topLeftCell="J1">
      <selection activeCell="L8" sqref="L8"/>
    </sheetView>
  </sheetViews>
  <sheetFormatPr defaultColWidth="9.00390625" defaultRowHeight="15.75"/>
  <cols>
    <col min="1" max="4" width="2.25390625" style="98" customWidth="1"/>
    <col min="5" max="5" width="20.125" style="98" customWidth="1"/>
    <col min="6" max="6" width="15.125" style="139" customWidth="1"/>
    <col min="7" max="7" width="10.625" style="139" customWidth="1"/>
    <col min="8" max="8" width="15.125" style="139" customWidth="1"/>
    <col min="9" max="9" width="14.625" style="139" customWidth="1"/>
    <col min="10" max="12" width="13.875" style="139" customWidth="1"/>
    <col min="13" max="14" width="8.75390625" style="139" customWidth="1"/>
    <col min="15" max="15" width="13.875" style="139" customWidth="1"/>
    <col min="16" max="16" width="13.875" style="140" customWidth="1"/>
    <col min="17" max="16384" width="9.00390625" style="139" customWidth="1"/>
  </cols>
  <sheetData>
    <row r="1" spans="1:17" ht="24.75" customHeight="1">
      <c r="A1" s="92"/>
      <c r="B1" s="93"/>
      <c r="C1" s="94"/>
      <c r="D1" s="95"/>
      <c r="E1" s="8"/>
      <c r="F1" s="2"/>
      <c r="G1" s="2"/>
      <c r="H1" s="3"/>
      <c r="I1" s="40" t="s">
        <v>32</v>
      </c>
      <c r="J1" s="41" t="s">
        <v>33</v>
      </c>
      <c r="K1" s="3"/>
      <c r="L1" s="2"/>
      <c r="M1" s="2"/>
      <c r="N1" s="2"/>
      <c r="O1" s="2"/>
      <c r="P1" s="2"/>
      <c r="Q1" s="6"/>
    </row>
    <row r="2" spans="1:17" ht="24.75" customHeight="1">
      <c r="A2" s="92"/>
      <c r="B2" s="99"/>
      <c r="C2" s="99"/>
      <c r="D2" s="100"/>
      <c r="E2" s="8"/>
      <c r="F2" s="2"/>
      <c r="G2" s="2"/>
      <c r="H2" s="2"/>
      <c r="I2" s="42" t="s">
        <v>0</v>
      </c>
      <c r="J2" s="43" t="s">
        <v>1</v>
      </c>
      <c r="K2" s="2"/>
      <c r="L2" s="2"/>
      <c r="M2" s="2"/>
      <c r="N2" s="2"/>
      <c r="O2" s="2"/>
      <c r="P2" s="2"/>
      <c r="Q2" s="6"/>
    </row>
    <row r="3" spans="1:16" s="98" customFormat="1" ht="21.75" customHeight="1" thickBot="1">
      <c r="A3" s="96"/>
      <c r="B3" s="96"/>
      <c r="C3" s="96"/>
      <c r="D3" s="96"/>
      <c r="E3" s="101"/>
      <c r="F3" s="96"/>
      <c r="G3" s="96"/>
      <c r="H3" s="96"/>
      <c r="I3" s="102" t="s">
        <v>75</v>
      </c>
      <c r="J3" s="13" t="s">
        <v>103</v>
      </c>
      <c r="K3" s="96"/>
      <c r="L3" s="96"/>
      <c r="M3" s="96"/>
      <c r="N3" s="96"/>
      <c r="O3" s="96"/>
      <c r="P3" s="170" t="s">
        <v>76</v>
      </c>
    </row>
    <row r="4" spans="1:16" s="107" customFormat="1" ht="23.25" customHeight="1">
      <c r="A4" s="16" t="s">
        <v>158</v>
      </c>
      <c r="B4" s="16"/>
      <c r="C4" s="16"/>
      <c r="D4" s="16"/>
      <c r="E4" s="104"/>
      <c r="F4" s="16" t="s">
        <v>131</v>
      </c>
      <c r="G4" s="103"/>
      <c r="H4" s="105"/>
      <c r="I4" s="106" t="s">
        <v>132</v>
      </c>
      <c r="J4" s="103"/>
      <c r="K4" s="103"/>
      <c r="L4" s="19" t="s">
        <v>130</v>
      </c>
      <c r="M4" s="103"/>
      <c r="N4" s="103"/>
      <c r="O4" s="103"/>
      <c r="P4" s="200" t="s">
        <v>38</v>
      </c>
    </row>
    <row r="5" spans="1:16" s="107" customFormat="1" ht="34.5" customHeight="1">
      <c r="A5" s="21" t="s">
        <v>2</v>
      </c>
      <c r="B5" s="21" t="s">
        <v>3</v>
      </c>
      <c r="C5" s="21" t="s">
        <v>4</v>
      </c>
      <c r="D5" s="21" t="s">
        <v>5</v>
      </c>
      <c r="E5" s="177" t="s">
        <v>133</v>
      </c>
      <c r="F5" s="23" t="s">
        <v>78</v>
      </c>
      <c r="G5" s="108" t="s">
        <v>79</v>
      </c>
      <c r="H5" s="25" t="s">
        <v>80</v>
      </c>
      <c r="I5" s="109" t="s">
        <v>81</v>
      </c>
      <c r="J5" s="110" t="s">
        <v>82</v>
      </c>
      <c r="K5" s="25" t="s">
        <v>80</v>
      </c>
      <c r="L5" s="25" t="s">
        <v>83</v>
      </c>
      <c r="M5" s="25" t="s">
        <v>104</v>
      </c>
      <c r="N5" s="25" t="s">
        <v>105</v>
      </c>
      <c r="O5" s="25" t="s">
        <v>80</v>
      </c>
      <c r="P5" s="201"/>
    </row>
    <row r="6" spans="1:17" s="116" customFormat="1" ht="24" customHeight="1">
      <c r="A6" s="111"/>
      <c r="B6" s="111"/>
      <c r="C6" s="111"/>
      <c r="D6" s="111" t="s">
        <v>8</v>
      </c>
      <c r="E6" s="178" t="s">
        <v>9</v>
      </c>
      <c r="F6" s="112">
        <f aca="true" t="shared" si="0" ref="F6:O6">F7+F12+F19+F24</f>
        <v>13970000000</v>
      </c>
      <c r="G6" s="112">
        <f t="shared" si="0"/>
        <v>0</v>
      </c>
      <c r="H6" s="112">
        <f t="shared" si="0"/>
        <v>13970000000</v>
      </c>
      <c r="I6" s="113">
        <f t="shared" si="0"/>
        <v>5078120000</v>
      </c>
      <c r="J6" s="112">
        <f t="shared" si="0"/>
        <v>2305536136</v>
      </c>
      <c r="K6" s="112">
        <f t="shared" si="0"/>
        <v>7383656136</v>
      </c>
      <c r="L6" s="112">
        <f t="shared" si="0"/>
        <v>2827613812</v>
      </c>
      <c r="M6" s="112">
        <f>M7+M12+M19+M24</f>
        <v>0</v>
      </c>
      <c r="N6" s="112">
        <f t="shared" si="0"/>
        <v>0</v>
      </c>
      <c r="O6" s="112">
        <f t="shared" si="0"/>
        <v>2827613812</v>
      </c>
      <c r="P6" s="114">
        <f>P7+P12+P19+P24</f>
        <v>4556042324</v>
      </c>
      <c r="Q6" s="115"/>
    </row>
    <row r="7" spans="1:17" s="122" customFormat="1" ht="21" customHeight="1">
      <c r="A7" s="180">
        <v>1</v>
      </c>
      <c r="B7" s="180"/>
      <c r="C7" s="180"/>
      <c r="D7" s="180"/>
      <c r="E7" s="117" t="s">
        <v>134</v>
      </c>
      <c r="F7" s="118">
        <f aca="true" t="shared" si="1" ref="F7:P10">F8</f>
        <v>775500000</v>
      </c>
      <c r="G7" s="118">
        <f t="shared" si="1"/>
        <v>0</v>
      </c>
      <c r="H7" s="118">
        <f t="shared" si="1"/>
        <v>775500000</v>
      </c>
      <c r="I7" s="119">
        <f t="shared" si="1"/>
        <v>309520000</v>
      </c>
      <c r="J7" s="118">
        <f t="shared" si="1"/>
        <v>87218300</v>
      </c>
      <c r="K7" s="118">
        <f t="shared" si="1"/>
        <v>396738300</v>
      </c>
      <c r="L7" s="118">
        <f t="shared" si="1"/>
        <v>140631180</v>
      </c>
      <c r="M7" s="118">
        <f t="shared" si="1"/>
        <v>0</v>
      </c>
      <c r="N7" s="118">
        <f t="shared" si="1"/>
        <v>0</v>
      </c>
      <c r="O7" s="118">
        <f t="shared" si="1"/>
        <v>140631180</v>
      </c>
      <c r="P7" s="120">
        <f>P8</f>
        <v>256107120</v>
      </c>
      <c r="Q7" s="121"/>
    </row>
    <row r="8" spans="1:17" s="122" customFormat="1" ht="36.75" customHeight="1">
      <c r="A8" s="180"/>
      <c r="B8" s="180">
        <v>1</v>
      </c>
      <c r="C8" s="180"/>
      <c r="D8" s="180"/>
      <c r="E8" s="123" t="s">
        <v>135</v>
      </c>
      <c r="F8" s="118">
        <f>F9</f>
        <v>775500000</v>
      </c>
      <c r="G8" s="118">
        <f t="shared" si="1"/>
        <v>0</v>
      </c>
      <c r="H8" s="118">
        <f t="shared" si="1"/>
        <v>775500000</v>
      </c>
      <c r="I8" s="119">
        <f t="shared" si="1"/>
        <v>309520000</v>
      </c>
      <c r="J8" s="118">
        <f t="shared" si="1"/>
        <v>87218300</v>
      </c>
      <c r="K8" s="118">
        <f t="shared" si="1"/>
        <v>396738300</v>
      </c>
      <c r="L8" s="118">
        <f t="shared" si="1"/>
        <v>140631180</v>
      </c>
      <c r="M8" s="118">
        <f t="shared" si="1"/>
        <v>0</v>
      </c>
      <c r="N8" s="118">
        <f t="shared" si="1"/>
        <v>0</v>
      </c>
      <c r="O8" s="118">
        <f t="shared" si="1"/>
        <v>140631180</v>
      </c>
      <c r="P8" s="124">
        <f t="shared" si="1"/>
        <v>256107120</v>
      </c>
      <c r="Q8" s="121"/>
    </row>
    <row r="9" spans="1:17" s="122" customFormat="1" ht="21" customHeight="1">
      <c r="A9" s="180"/>
      <c r="B9" s="180"/>
      <c r="C9" s="180"/>
      <c r="D9" s="180"/>
      <c r="E9" s="125" t="s">
        <v>136</v>
      </c>
      <c r="F9" s="118">
        <f>F10</f>
        <v>775500000</v>
      </c>
      <c r="G9" s="118">
        <f t="shared" si="1"/>
        <v>0</v>
      </c>
      <c r="H9" s="118">
        <f t="shared" si="1"/>
        <v>775500000</v>
      </c>
      <c r="I9" s="119">
        <f t="shared" si="1"/>
        <v>309520000</v>
      </c>
      <c r="J9" s="118">
        <f t="shared" si="1"/>
        <v>87218300</v>
      </c>
      <c r="K9" s="118">
        <f t="shared" si="1"/>
        <v>396738300</v>
      </c>
      <c r="L9" s="118">
        <f t="shared" si="1"/>
        <v>140631180</v>
      </c>
      <c r="M9" s="118">
        <f t="shared" si="1"/>
        <v>0</v>
      </c>
      <c r="N9" s="118">
        <f t="shared" si="1"/>
        <v>0</v>
      </c>
      <c r="O9" s="118">
        <f t="shared" si="1"/>
        <v>140631180</v>
      </c>
      <c r="P9" s="124">
        <f t="shared" si="1"/>
        <v>256107120</v>
      </c>
      <c r="Q9" s="121"/>
    </row>
    <row r="10" spans="1:17" s="122" customFormat="1" ht="21" customHeight="1">
      <c r="A10" s="180"/>
      <c r="B10" s="180"/>
      <c r="C10" s="180">
        <v>1</v>
      </c>
      <c r="D10" s="180"/>
      <c r="E10" s="126" t="s">
        <v>137</v>
      </c>
      <c r="F10" s="127">
        <f>F11</f>
        <v>775500000</v>
      </c>
      <c r="G10" s="127">
        <f t="shared" si="1"/>
        <v>0</v>
      </c>
      <c r="H10" s="127">
        <f t="shared" si="1"/>
        <v>775500000</v>
      </c>
      <c r="I10" s="128">
        <f t="shared" si="1"/>
        <v>309520000</v>
      </c>
      <c r="J10" s="127">
        <f t="shared" si="1"/>
        <v>87218300</v>
      </c>
      <c r="K10" s="127">
        <f t="shared" si="1"/>
        <v>396738300</v>
      </c>
      <c r="L10" s="127">
        <f t="shared" si="1"/>
        <v>140631180</v>
      </c>
      <c r="M10" s="127">
        <f t="shared" si="1"/>
        <v>0</v>
      </c>
      <c r="N10" s="127">
        <f t="shared" si="1"/>
        <v>0</v>
      </c>
      <c r="O10" s="127">
        <f t="shared" si="1"/>
        <v>140631180</v>
      </c>
      <c r="P10" s="129">
        <f>P11</f>
        <v>256107120</v>
      </c>
      <c r="Q10" s="121"/>
    </row>
    <row r="11" spans="1:17" s="122" customFormat="1" ht="36.75" customHeight="1">
      <c r="A11" s="180"/>
      <c r="B11" s="180"/>
      <c r="C11" s="180"/>
      <c r="D11" s="180">
        <v>1</v>
      </c>
      <c r="E11" s="130" t="s">
        <v>138</v>
      </c>
      <c r="F11" s="127">
        <v>775500000</v>
      </c>
      <c r="G11" s="127">
        <v>0</v>
      </c>
      <c r="H11" s="127">
        <v>775500000</v>
      </c>
      <c r="I11" s="128">
        <v>309520000</v>
      </c>
      <c r="J11" s="127">
        <v>87218300</v>
      </c>
      <c r="K11" s="127">
        <f>I11+J11</f>
        <v>396738300</v>
      </c>
      <c r="L11" s="127">
        <v>140631180</v>
      </c>
      <c r="M11" s="127">
        <v>0</v>
      </c>
      <c r="N11" s="127">
        <v>0</v>
      </c>
      <c r="O11" s="127">
        <f>L11+M11+N11</f>
        <v>140631180</v>
      </c>
      <c r="P11" s="129">
        <f>K11-O11</f>
        <v>256107120</v>
      </c>
      <c r="Q11" s="121"/>
    </row>
    <row r="12" spans="1:17" s="132" customFormat="1" ht="21" customHeight="1">
      <c r="A12" s="180">
        <v>2</v>
      </c>
      <c r="B12" s="181"/>
      <c r="C12" s="181"/>
      <c r="D12" s="181"/>
      <c r="E12" s="117" t="s">
        <v>139</v>
      </c>
      <c r="F12" s="118">
        <f aca="true" t="shared" si="2" ref="F12:P13">F13</f>
        <v>8470500000</v>
      </c>
      <c r="G12" s="118">
        <f t="shared" si="2"/>
        <v>0</v>
      </c>
      <c r="H12" s="118">
        <f t="shared" si="2"/>
        <v>8470500000</v>
      </c>
      <c r="I12" s="119">
        <f t="shared" si="2"/>
        <v>2894000000</v>
      </c>
      <c r="J12" s="118">
        <f t="shared" si="2"/>
        <v>1183368244</v>
      </c>
      <c r="K12" s="118">
        <f t="shared" si="2"/>
        <v>4077368244</v>
      </c>
      <c r="L12" s="118">
        <f t="shared" si="2"/>
        <v>1467158461</v>
      </c>
      <c r="M12" s="118">
        <f t="shared" si="2"/>
        <v>0</v>
      </c>
      <c r="N12" s="118">
        <f t="shared" si="2"/>
        <v>0</v>
      </c>
      <c r="O12" s="118">
        <f>O13</f>
        <v>1467158461</v>
      </c>
      <c r="P12" s="120">
        <f>P13</f>
        <v>2610209783</v>
      </c>
      <c r="Q12" s="131"/>
    </row>
    <row r="13" spans="1:17" s="132" customFormat="1" ht="21" customHeight="1">
      <c r="A13" s="181"/>
      <c r="B13" s="180">
        <v>1</v>
      </c>
      <c r="C13" s="181"/>
      <c r="D13" s="181"/>
      <c r="E13" s="117" t="s">
        <v>140</v>
      </c>
      <c r="F13" s="118">
        <f>F14</f>
        <v>8470500000</v>
      </c>
      <c r="G13" s="118">
        <f t="shared" si="2"/>
        <v>0</v>
      </c>
      <c r="H13" s="118">
        <f t="shared" si="2"/>
        <v>8470500000</v>
      </c>
      <c r="I13" s="119">
        <f t="shared" si="2"/>
        <v>2894000000</v>
      </c>
      <c r="J13" s="118">
        <f t="shared" si="2"/>
        <v>1183368244</v>
      </c>
      <c r="K13" s="118">
        <f t="shared" si="2"/>
        <v>4077368244</v>
      </c>
      <c r="L13" s="118">
        <f t="shared" si="2"/>
        <v>1467158461</v>
      </c>
      <c r="M13" s="118">
        <f t="shared" si="2"/>
        <v>0</v>
      </c>
      <c r="N13" s="118">
        <f t="shared" si="2"/>
        <v>0</v>
      </c>
      <c r="O13" s="118">
        <f t="shared" si="2"/>
        <v>1467158461</v>
      </c>
      <c r="P13" s="124">
        <f t="shared" si="2"/>
        <v>2610209783</v>
      </c>
      <c r="Q13" s="131"/>
    </row>
    <row r="14" spans="1:17" s="132" customFormat="1" ht="21" customHeight="1">
      <c r="A14" s="181"/>
      <c r="B14" s="180"/>
      <c r="C14" s="181"/>
      <c r="D14" s="181"/>
      <c r="E14" s="133" t="s">
        <v>136</v>
      </c>
      <c r="F14" s="118">
        <f>F16+F17+F15</f>
        <v>8470500000</v>
      </c>
      <c r="G14" s="118">
        <f aca="true" t="shared" si="3" ref="G14:P14">G16+G17+G15</f>
        <v>0</v>
      </c>
      <c r="H14" s="118">
        <f t="shared" si="3"/>
        <v>8470500000</v>
      </c>
      <c r="I14" s="119">
        <f t="shared" si="3"/>
        <v>2894000000</v>
      </c>
      <c r="J14" s="118">
        <f t="shared" si="3"/>
        <v>1183368244</v>
      </c>
      <c r="K14" s="118">
        <f t="shared" si="3"/>
        <v>4077368244</v>
      </c>
      <c r="L14" s="118">
        <f t="shared" si="3"/>
        <v>1467158461</v>
      </c>
      <c r="M14" s="118">
        <f>M16+M17+M15</f>
        <v>0</v>
      </c>
      <c r="N14" s="118">
        <f t="shared" si="3"/>
        <v>0</v>
      </c>
      <c r="O14" s="118">
        <f>O15+O16+O17</f>
        <v>1467158461</v>
      </c>
      <c r="P14" s="124">
        <f t="shared" si="3"/>
        <v>2610209783</v>
      </c>
      <c r="Q14" s="131"/>
    </row>
    <row r="15" spans="1:17" s="122" customFormat="1" ht="36.75" customHeight="1">
      <c r="A15" s="180"/>
      <c r="B15" s="180"/>
      <c r="C15" s="180">
        <v>1</v>
      </c>
      <c r="D15" s="180"/>
      <c r="E15" s="130" t="s">
        <v>141</v>
      </c>
      <c r="F15" s="127">
        <v>5250000000</v>
      </c>
      <c r="G15" s="127">
        <f>G16+G17+G18</f>
        <v>0</v>
      </c>
      <c r="H15" s="127">
        <f>F15+G15</f>
        <v>5250000000</v>
      </c>
      <c r="I15" s="128">
        <v>1834000000</v>
      </c>
      <c r="J15" s="127">
        <v>1111889034</v>
      </c>
      <c r="K15" s="127">
        <f>I15+J15</f>
        <v>2945889034</v>
      </c>
      <c r="L15" s="127">
        <v>1413109254</v>
      </c>
      <c r="M15" s="127">
        <v>0</v>
      </c>
      <c r="N15" s="127">
        <v>0</v>
      </c>
      <c r="O15" s="127">
        <f>L15+M15+N15</f>
        <v>1413109254</v>
      </c>
      <c r="P15" s="129">
        <f>K15-O15</f>
        <v>1532779780</v>
      </c>
      <c r="Q15" s="121"/>
    </row>
    <row r="16" spans="1:16" s="122" customFormat="1" ht="36.75" customHeight="1">
      <c r="A16" s="180"/>
      <c r="B16" s="180"/>
      <c r="C16" s="180">
        <v>2</v>
      </c>
      <c r="D16" s="180"/>
      <c r="E16" s="130" t="s">
        <v>142</v>
      </c>
      <c r="F16" s="127">
        <v>2751000000</v>
      </c>
      <c r="G16" s="127">
        <v>0</v>
      </c>
      <c r="H16" s="127">
        <f>F16+G16</f>
        <v>2751000000</v>
      </c>
      <c r="I16" s="128">
        <v>856000000</v>
      </c>
      <c r="J16" s="127">
        <v>0</v>
      </c>
      <c r="K16" s="127">
        <f>I16+J16</f>
        <v>856000000</v>
      </c>
      <c r="L16" s="127">
        <v>0</v>
      </c>
      <c r="M16" s="127">
        <v>0</v>
      </c>
      <c r="N16" s="127">
        <v>0</v>
      </c>
      <c r="O16" s="127">
        <f>L16+M16+N16</f>
        <v>0</v>
      </c>
      <c r="P16" s="129">
        <f>K16-O16</f>
        <v>856000000</v>
      </c>
    </row>
    <row r="17" spans="1:16" s="122" customFormat="1" ht="21" customHeight="1">
      <c r="A17" s="180"/>
      <c r="B17" s="180"/>
      <c r="C17" s="180">
        <v>3</v>
      </c>
      <c r="D17" s="180"/>
      <c r="E17" s="130" t="s">
        <v>137</v>
      </c>
      <c r="F17" s="127">
        <f aca="true" t="shared" si="4" ref="F17:O17">F18</f>
        <v>469500000</v>
      </c>
      <c r="G17" s="127">
        <f t="shared" si="4"/>
        <v>0</v>
      </c>
      <c r="H17" s="127">
        <f t="shared" si="4"/>
        <v>469500000</v>
      </c>
      <c r="I17" s="128">
        <f t="shared" si="4"/>
        <v>204000000</v>
      </c>
      <c r="J17" s="127">
        <f t="shared" si="4"/>
        <v>71479210</v>
      </c>
      <c r="K17" s="127">
        <f t="shared" si="4"/>
        <v>275479210</v>
      </c>
      <c r="L17" s="127">
        <f t="shared" si="4"/>
        <v>54049207</v>
      </c>
      <c r="M17" s="127">
        <f t="shared" si="4"/>
        <v>0</v>
      </c>
      <c r="N17" s="127">
        <f t="shared" si="4"/>
        <v>0</v>
      </c>
      <c r="O17" s="127">
        <f t="shared" si="4"/>
        <v>54049207</v>
      </c>
      <c r="P17" s="129">
        <f>P18</f>
        <v>221430003</v>
      </c>
    </row>
    <row r="18" spans="1:16" s="122" customFormat="1" ht="36.75" customHeight="1">
      <c r="A18" s="180"/>
      <c r="B18" s="180"/>
      <c r="C18" s="180"/>
      <c r="D18" s="180">
        <v>1</v>
      </c>
      <c r="E18" s="130" t="s">
        <v>143</v>
      </c>
      <c r="F18" s="127">
        <v>469500000</v>
      </c>
      <c r="G18" s="127">
        <v>0</v>
      </c>
      <c r="H18" s="127">
        <f>F18+G18</f>
        <v>469500000</v>
      </c>
      <c r="I18" s="128">
        <v>204000000</v>
      </c>
      <c r="J18" s="127">
        <v>71479210</v>
      </c>
      <c r="K18" s="127">
        <f>I18+J18</f>
        <v>275479210</v>
      </c>
      <c r="L18" s="127">
        <v>54049207</v>
      </c>
      <c r="M18" s="127">
        <v>0</v>
      </c>
      <c r="N18" s="127">
        <v>0</v>
      </c>
      <c r="O18" s="127">
        <f>L18+M18+N18</f>
        <v>54049207</v>
      </c>
      <c r="P18" s="129">
        <f>K18-O18</f>
        <v>221430003</v>
      </c>
    </row>
    <row r="19" spans="1:16" s="132" customFormat="1" ht="21" customHeight="1">
      <c r="A19" s="180">
        <v>3</v>
      </c>
      <c r="B19" s="181"/>
      <c r="C19" s="181"/>
      <c r="D19" s="181"/>
      <c r="E19" s="117" t="s">
        <v>144</v>
      </c>
      <c r="F19" s="118">
        <f>F20</f>
        <v>218000000</v>
      </c>
      <c r="G19" s="118">
        <f aca="true" t="shared" si="5" ref="G19:P22">G20</f>
        <v>0</v>
      </c>
      <c r="H19" s="118">
        <f>H20</f>
        <v>218000000</v>
      </c>
      <c r="I19" s="119">
        <f t="shared" si="5"/>
        <v>102000000</v>
      </c>
      <c r="J19" s="118">
        <f t="shared" si="5"/>
        <v>26000000</v>
      </c>
      <c r="K19" s="118">
        <f t="shared" si="5"/>
        <v>128000000</v>
      </c>
      <c r="L19" s="118">
        <f t="shared" si="5"/>
        <v>46601509</v>
      </c>
      <c r="M19" s="118">
        <f t="shared" si="5"/>
        <v>0</v>
      </c>
      <c r="N19" s="118">
        <f t="shared" si="5"/>
        <v>0</v>
      </c>
      <c r="O19" s="118">
        <f t="shared" si="5"/>
        <v>46601509</v>
      </c>
      <c r="P19" s="120">
        <f>P20</f>
        <v>81398491</v>
      </c>
    </row>
    <row r="20" spans="1:16" s="132" customFormat="1" ht="21" customHeight="1">
      <c r="A20" s="181"/>
      <c r="B20" s="180">
        <v>1</v>
      </c>
      <c r="C20" s="181"/>
      <c r="D20" s="181"/>
      <c r="E20" s="117" t="s">
        <v>145</v>
      </c>
      <c r="F20" s="118">
        <f>F21</f>
        <v>218000000</v>
      </c>
      <c r="G20" s="118">
        <f t="shared" si="5"/>
        <v>0</v>
      </c>
      <c r="H20" s="118">
        <f t="shared" si="5"/>
        <v>218000000</v>
      </c>
      <c r="I20" s="119">
        <f t="shared" si="5"/>
        <v>102000000</v>
      </c>
      <c r="J20" s="118">
        <f t="shared" si="5"/>
        <v>26000000</v>
      </c>
      <c r="K20" s="118">
        <f t="shared" si="5"/>
        <v>128000000</v>
      </c>
      <c r="L20" s="118">
        <f t="shared" si="5"/>
        <v>46601509</v>
      </c>
      <c r="M20" s="118">
        <f t="shared" si="5"/>
        <v>0</v>
      </c>
      <c r="N20" s="118">
        <f t="shared" si="5"/>
        <v>0</v>
      </c>
      <c r="O20" s="118">
        <f t="shared" si="5"/>
        <v>46601509</v>
      </c>
      <c r="P20" s="124">
        <f t="shared" si="5"/>
        <v>81398491</v>
      </c>
    </row>
    <row r="21" spans="1:16" s="132" customFormat="1" ht="21" customHeight="1">
      <c r="A21" s="181"/>
      <c r="B21" s="180"/>
      <c r="C21" s="181"/>
      <c r="D21" s="181"/>
      <c r="E21" s="133" t="s">
        <v>146</v>
      </c>
      <c r="F21" s="118">
        <f>F22</f>
        <v>218000000</v>
      </c>
      <c r="G21" s="118">
        <f t="shared" si="5"/>
        <v>0</v>
      </c>
      <c r="H21" s="118">
        <f t="shared" si="5"/>
        <v>218000000</v>
      </c>
      <c r="I21" s="119">
        <f t="shared" si="5"/>
        <v>102000000</v>
      </c>
      <c r="J21" s="118">
        <f t="shared" si="5"/>
        <v>26000000</v>
      </c>
      <c r="K21" s="118">
        <f t="shared" si="5"/>
        <v>128000000</v>
      </c>
      <c r="L21" s="118">
        <f t="shared" si="5"/>
        <v>46601509</v>
      </c>
      <c r="M21" s="118">
        <f t="shared" si="5"/>
        <v>0</v>
      </c>
      <c r="N21" s="118">
        <f t="shared" si="5"/>
        <v>0</v>
      </c>
      <c r="O21" s="118">
        <f t="shared" si="5"/>
        <v>46601509</v>
      </c>
      <c r="P21" s="124">
        <f t="shared" si="5"/>
        <v>81398491</v>
      </c>
    </row>
    <row r="22" spans="1:16" s="122" customFormat="1" ht="21" customHeight="1">
      <c r="A22" s="180"/>
      <c r="B22" s="180"/>
      <c r="C22" s="180">
        <v>1</v>
      </c>
      <c r="D22" s="180"/>
      <c r="E22" s="126" t="s">
        <v>137</v>
      </c>
      <c r="F22" s="127">
        <f>F23</f>
        <v>218000000</v>
      </c>
      <c r="G22" s="127">
        <f>G23+G24+G27</f>
        <v>0</v>
      </c>
      <c r="H22" s="127">
        <f t="shared" si="5"/>
        <v>218000000</v>
      </c>
      <c r="I22" s="128">
        <f t="shared" si="5"/>
        <v>102000000</v>
      </c>
      <c r="J22" s="127">
        <f t="shared" si="5"/>
        <v>26000000</v>
      </c>
      <c r="K22" s="127">
        <f t="shared" si="5"/>
        <v>128000000</v>
      </c>
      <c r="L22" s="127">
        <f t="shared" si="5"/>
        <v>46601509</v>
      </c>
      <c r="M22" s="127">
        <f t="shared" si="5"/>
        <v>0</v>
      </c>
      <c r="N22" s="127">
        <f t="shared" si="5"/>
        <v>0</v>
      </c>
      <c r="O22" s="127">
        <f t="shared" si="5"/>
        <v>46601509</v>
      </c>
      <c r="P22" s="129">
        <f>P23</f>
        <v>81398491</v>
      </c>
    </row>
    <row r="23" spans="1:16" s="122" customFormat="1" ht="36.75" customHeight="1">
      <c r="A23" s="180"/>
      <c r="B23" s="180"/>
      <c r="C23" s="180"/>
      <c r="D23" s="180">
        <v>1</v>
      </c>
      <c r="E23" s="130" t="s">
        <v>147</v>
      </c>
      <c r="F23" s="127">
        <v>218000000</v>
      </c>
      <c r="G23" s="127">
        <v>0</v>
      </c>
      <c r="H23" s="127">
        <f>F23+G23</f>
        <v>218000000</v>
      </c>
      <c r="I23" s="128">
        <v>102000000</v>
      </c>
      <c r="J23" s="127">
        <v>26000000</v>
      </c>
      <c r="K23" s="127">
        <f>I23+J23</f>
        <v>128000000</v>
      </c>
      <c r="L23" s="127">
        <v>46601509</v>
      </c>
      <c r="M23" s="127">
        <v>0</v>
      </c>
      <c r="N23" s="127">
        <v>0</v>
      </c>
      <c r="O23" s="127">
        <f>L23+M23+N23</f>
        <v>46601509</v>
      </c>
      <c r="P23" s="129">
        <f>K23-O23</f>
        <v>81398491</v>
      </c>
    </row>
    <row r="24" spans="1:16" s="132" customFormat="1" ht="21" customHeight="1">
      <c r="A24" s="180">
        <v>4</v>
      </c>
      <c r="B24" s="181"/>
      <c r="C24" s="181"/>
      <c r="D24" s="181"/>
      <c r="E24" s="117" t="s">
        <v>148</v>
      </c>
      <c r="F24" s="118">
        <f aca="true" t="shared" si="6" ref="F24:P26">F25</f>
        <v>4506000000</v>
      </c>
      <c r="G24" s="118">
        <f t="shared" si="6"/>
        <v>0</v>
      </c>
      <c r="H24" s="118">
        <f t="shared" si="6"/>
        <v>4506000000</v>
      </c>
      <c r="I24" s="119">
        <f t="shared" si="6"/>
        <v>1772600000</v>
      </c>
      <c r="J24" s="118">
        <f t="shared" si="6"/>
        <v>1008949592</v>
      </c>
      <c r="K24" s="118">
        <f t="shared" si="6"/>
        <v>2781549592</v>
      </c>
      <c r="L24" s="118">
        <f t="shared" si="6"/>
        <v>1173222662</v>
      </c>
      <c r="M24" s="118">
        <f t="shared" si="6"/>
        <v>0</v>
      </c>
      <c r="N24" s="118">
        <f t="shared" si="6"/>
        <v>0</v>
      </c>
      <c r="O24" s="118">
        <f t="shared" si="6"/>
        <v>1173222662</v>
      </c>
      <c r="P24" s="120">
        <f>P25</f>
        <v>1608326930</v>
      </c>
    </row>
    <row r="25" spans="1:16" s="132" customFormat="1" ht="21" customHeight="1">
      <c r="A25" s="181"/>
      <c r="B25" s="180">
        <v>1</v>
      </c>
      <c r="C25" s="181"/>
      <c r="D25" s="181"/>
      <c r="E25" s="117" t="s">
        <v>149</v>
      </c>
      <c r="F25" s="118">
        <f>F26</f>
        <v>4506000000</v>
      </c>
      <c r="G25" s="118">
        <f t="shared" si="6"/>
        <v>0</v>
      </c>
      <c r="H25" s="118">
        <f t="shared" si="6"/>
        <v>4506000000</v>
      </c>
      <c r="I25" s="119">
        <f t="shared" si="6"/>
        <v>1772600000</v>
      </c>
      <c r="J25" s="118">
        <f t="shared" si="6"/>
        <v>1008949592</v>
      </c>
      <c r="K25" s="118">
        <f t="shared" si="6"/>
        <v>2781549592</v>
      </c>
      <c r="L25" s="118">
        <f t="shared" si="6"/>
        <v>1173222662</v>
      </c>
      <c r="M25" s="118">
        <f t="shared" si="6"/>
        <v>0</v>
      </c>
      <c r="N25" s="118">
        <f t="shared" si="6"/>
        <v>0</v>
      </c>
      <c r="O25" s="118">
        <f t="shared" si="6"/>
        <v>1173222662</v>
      </c>
      <c r="P25" s="124">
        <f t="shared" si="6"/>
        <v>1608326930</v>
      </c>
    </row>
    <row r="26" spans="1:16" s="132" customFormat="1" ht="21" customHeight="1">
      <c r="A26" s="181"/>
      <c r="B26" s="180"/>
      <c r="C26" s="181"/>
      <c r="D26" s="181"/>
      <c r="E26" s="133" t="s">
        <v>136</v>
      </c>
      <c r="F26" s="118">
        <f>F27</f>
        <v>4506000000</v>
      </c>
      <c r="G26" s="118">
        <f>G27</f>
        <v>0</v>
      </c>
      <c r="H26" s="118">
        <f t="shared" si="6"/>
        <v>4506000000</v>
      </c>
      <c r="I26" s="119">
        <f t="shared" si="6"/>
        <v>1772600000</v>
      </c>
      <c r="J26" s="118">
        <f t="shared" si="6"/>
        <v>1008949592</v>
      </c>
      <c r="K26" s="118">
        <f t="shared" si="6"/>
        <v>2781549592</v>
      </c>
      <c r="L26" s="118">
        <f t="shared" si="6"/>
        <v>1173222662</v>
      </c>
      <c r="M26" s="118">
        <f t="shared" si="6"/>
        <v>0</v>
      </c>
      <c r="N26" s="118">
        <f t="shared" si="6"/>
        <v>0</v>
      </c>
      <c r="O26" s="118">
        <f t="shared" si="6"/>
        <v>1173222662</v>
      </c>
      <c r="P26" s="124">
        <f t="shared" si="6"/>
        <v>1608326930</v>
      </c>
    </row>
    <row r="27" spans="1:16" s="122" customFormat="1" ht="21" customHeight="1">
      <c r="A27" s="180"/>
      <c r="B27" s="180"/>
      <c r="C27" s="180">
        <v>1</v>
      </c>
      <c r="D27" s="180"/>
      <c r="E27" s="126" t="s">
        <v>137</v>
      </c>
      <c r="F27" s="127">
        <f aca="true" t="shared" si="7" ref="F27:O27">F28+F29</f>
        <v>4506000000</v>
      </c>
      <c r="G27" s="127">
        <f t="shared" si="7"/>
        <v>0</v>
      </c>
      <c r="H27" s="127">
        <f t="shared" si="7"/>
        <v>4506000000</v>
      </c>
      <c r="I27" s="128">
        <f t="shared" si="7"/>
        <v>1772600000</v>
      </c>
      <c r="J27" s="127">
        <f t="shared" si="7"/>
        <v>1008949592</v>
      </c>
      <c r="K27" s="127">
        <f t="shared" si="7"/>
        <v>2781549592</v>
      </c>
      <c r="L27" s="127">
        <f t="shared" si="7"/>
        <v>1173222662</v>
      </c>
      <c r="M27" s="127">
        <f>M28+M29</f>
        <v>0</v>
      </c>
      <c r="N27" s="127">
        <f t="shared" si="7"/>
        <v>0</v>
      </c>
      <c r="O27" s="127">
        <f t="shared" si="7"/>
        <v>1173222662</v>
      </c>
      <c r="P27" s="129">
        <f>P28+P29</f>
        <v>1608326930</v>
      </c>
    </row>
    <row r="28" spans="1:16" s="122" customFormat="1" ht="21" customHeight="1">
      <c r="A28" s="180"/>
      <c r="B28" s="180"/>
      <c r="C28" s="180"/>
      <c r="D28" s="180">
        <v>1</v>
      </c>
      <c r="E28" s="126" t="s">
        <v>150</v>
      </c>
      <c r="F28" s="127">
        <v>3914000000</v>
      </c>
      <c r="G28" s="127">
        <v>0</v>
      </c>
      <c r="H28" s="127">
        <f>F28+G28</f>
        <v>3914000000</v>
      </c>
      <c r="I28" s="128">
        <v>1572600000</v>
      </c>
      <c r="J28" s="127">
        <v>856949592</v>
      </c>
      <c r="K28" s="127">
        <f>I28+J28</f>
        <v>2429549592</v>
      </c>
      <c r="L28" s="127">
        <v>962571854</v>
      </c>
      <c r="M28" s="127">
        <v>0</v>
      </c>
      <c r="N28" s="127">
        <v>0</v>
      </c>
      <c r="O28" s="127">
        <f>L28+M28+N28</f>
        <v>962571854</v>
      </c>
      <c r="P28" s="129">
        <f>K28-O28</f>
        <v>1466977738</v>
      </c>
    </row>
    <row r="29" spans="1:17" s="122" customFormat="1" ht="36.75" customHeight="1" thickBot="1">
      <c r="A29" s="182"/>
      <c r="B29" s="182"/>
      <c r="C29" s="182"/>
      <c r="D29" s="182">
        <v>2</v>
      </c>
      <c r="E29" s="134" t="s">
        <v>151</v>
      </c>
      <c r="F29" s="135">
        <v>592000000</v>
      </c>
      <c r="G29" s="135">
        <v>0</v>
      </c>
      <c r="H29" s="135">
        <f>F29+G29</f>
        <v>592000000</v>
      </c>
      <c r="I29" s="136">
        <v>200000000</v>
      </c>
      <c r="J29" s="135">
        <v>152000000</v>
      </c>
      <c r="K29" s="135">
        <f>I29+J29</f>
        <v>352000000</v>
      </c>
      <c r="L29" s="135">
        <v>210650808</v>
      </c>
      <c r="M29" s="135">
        <v>0</v>
      </c>
      <c r="N29" s="135">
        <v>0</v>
      </c>
      <c r="O29" s="135">
        <f>L29+M29+N29</f>
        <v>210650808</v>
      </c>
      <c r="P29" s="137">
        <f>K29-O29</f>
        <v>141349192</v>
      </c>
      <c r="Q29" s="121"/>
    </row>
    <row r="30" spans="1:16" ht="15" customHeight="1">
      <c r="A30" s="31"/>
      <c r="B30" s="31"/>
      <c r="C30" s="31"/>
      <c r="D30" s="31"/>
      <c r="E30" s="179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</row>
    <row r="31" ht="19.5" customHeight="1"/>
  </sheetData>
  <mergeCells count="1">
    <mergeCell ref="P4:P5"/>
  </mergeCells>
  <printOptions horizontalCentered="1"/>
  <pageMargins left="0.5118110236220472" right="0.4724409448818898" top="0.7874015748031497" bottom="0.9055118110236221" header="0.5118110236220472" footer="0.5118110236220472"/>
  <pageSetup horizontalDpi="600" verticalDpi="600" orientation="portrait" pageOrder="overThenDown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75" workbookViewId="0" topLeftCell="L1">
      <selection activeCell="P8" sqref="P8"/>
    </sheetView>
  </sheetViews>
  <sheetFormatPr defaultColWidth="9.00390625" defaultRowHeight="15.75"/>
  <cols>
    <col min="1" max="4" width="2.50390625" style="98" customWidth="1"/>
    <col min="5" max="5" width="20.125" style="98" customWidth="1"/>
    <col min="6" max="6" width="14.875" style="98" customWidth="1"/>
    <col min="7" max="7" width="10.50390625" style="98" customWidth="1"/>
    <col min="8" max="8" width="14.875" style="98" customWidth="1"/>
    <col min="9" max="9" width="14.75390625" style="98" customWidth="1"/>
    <col min="10" max="13" width="16.125" style="98" customWidth="1"/>
    <col min="14" max="14" width="16.125" style="150" customWidth="1"/>
    <col min="15" max="16384" width="9.00390625" style="98" customWidth="1"/>
  </cols>
  <sheetData>
    <row r="1" spans="1:14" ht="25.5" customHeight="1">
      <c r="A1" s="92"/>
      <c r="B1" s="93"/>
      <c r="C1" s="94"/>
      <c r="D1" s="95"/>
      <c r="E1" s="95"/>
      <c r="F1" s="96"/>
      <c r="H1" s="40"/>
      <c r="I1" s="40" t="s">
        <v>29</v>
      </c>
      <c r="J1" s="41" t="s">
        <v>30</v>
      </c>
      <c r="K1" s="141"/>
      <c r="L1" s="141"/>
      <c r="M1" s="96"/>
      <c r="N1" s="96"/>
    </row>
    <row r="2" spans="1:14" ht="24.75" customHeight="1">
      <c r="A2" s="92"/>
      <c r="B2" s="99"/>
      <c r="C2" s="99"/>
      <c r="D2" s="100"/>
      <c r="E2" s="95"/>
      <c r="F2" s="96"/>
      <c r="G2" s="96"/>
      <c r="H2" s="42"/>
      <c r="I2" s="42" t="s">
        <v>14</v>
      </c>
      <c r="J2" s="43" t="s">
        <v>13</v>
      </c>
      <c r="K2" s="96"/>
      <c r="L2" s="96"/>
      <c r="M2" s="96"/>
      <c r="N2" s="96"/>
    </row>
    <row r="3" spans="1:14" s="13" customFormat="1" ht="24" customHeight="1" thickBot="1">
      <c r="A3" s="142"/>
      <c r="B3" s="142"/>
      <c r="C3" s="142"/>
      <c r="D3" s="142"/>
      <c r="E3" s="143"/>
      <c r="F3" s="142"/>
      <c r="H3" s="102"/>
      <c r="I3" s="102" t="s">
        <v>155</v>
      </c>
      <c r="J3" s="13" t="s">
        <v>156</v>
      </c>
      <c r="K3" s="142"/>
      <c r="L3" s="142"/>
      <c r="M3" s="142"/>
      <c r="N3" s="102" t="s">
        <v>84</v>
      </c>
    </row>
    <row r="4" spans="1:14" s="13" customFormat="1" ht="23.25" customHeight="1">
      <c r="A4" s="16" t="s">
        <v>158</v>
      </c>
      <c r="B4" s="16"/>
      <c r="C4" s="16"/>
      <c r="D4" s="16"/>
      <c r="E4" s="104"/>
      <c r="F4" s="16" t="s">
        <v>85</v>
      </c>
      <c r="G4" s="16"/>
      <c r="H4" s="104"/>
      <c r="I4" s="196" t="s">
        <v>106</v>
      </c>
      <c r="J4" s="196" t="s">
        <v>67</v>
      </c>
      <c r="K4" s="196" t="s">
        <v>68</v>
      </c>
      <c r="L4" s="196" t="s">
        <v>107</v>
      </c>
      <c r="M4" s="196" t="s">
        <v>108</v>
      </c>
      <c r="N4" s="193" t="s">
        <v>70</v>
      </c>
    </row>
    <row r="5" spans="1:14" s="13" customFormat="1" ht="33" customHeight="1">
      <c r="A5" s="21" t="s">
        <v>2</v>
      </c>
      <c r="B5" s="21" t="s">
        <v>3</v>
      </c>
      <c r="C5" s="21" t="s">
        <v>4</v>
      </c>
      <c r="D5" s="21" t="s">
        <v>5</v>
      </c>
      <c r="E5" s="177" t="s">
        <v>152</v>
      </c>
      <c r="F5" s="23" t="s">
        <v>86</v>
      </c>
      <c r="G5" s="108" t="s">
        <v>79</v>
      </c>
      <c r="H5" s="25" t="s">
        <v>87</v>
      </c>
      <c r="I5" s="197"/>
      <c r="J5" s="197"/>
      <c r="K5" s="197"/>
      <c r="L5" s="197"/>
      <c r="M5" s="197"/>
      <c r="N5" s="194"/>
    </row>
    <row r="6" spans="1:14" s="146" customFormat="1" ht="22.5" customHeight="1">
      <c r="A6" s="144"/>
      <c r="B6" s="144"/>
      <c r="C6" s="144"/>
      <c r="D6" s="144" t="s">
        <v>8</v>
      </c>
      <c r="E6" s="178" t="s">
        <v>153</v>
      </c>
      <c r="F6" s="112">
        <f aca="true" t="shared" si="0" ref="F6:M6">F7+F12+F19+F24</f>
        <v>13970000000</v>
      </c>
      <c r="G6" s="112">
        <f t="shared" si="0"/>
        <v>0</v>
      </c>
      <c r="H6" s="112">
        <f t="shared" si="0"/>
        <v>13970000000</v>
      </c>
      <c r="I6" s="112">
        <f t="shared" si="0"/>
        <v>8689500000</v>
      </c>
      <c r="J6" s="112">
        <f t="shared" si="0"/>
        <v>4133457676</v>
      </c>
      <c r="K6" s="112">
        <f>K7+K12+K19+K24</f>
        <v>0</v>
      </c>
      <c r="L6" s="112">
        <f t="shared" si="0"/>
        <v>0</v>
      </c>
      <c r="M6" s="112">
        <f t="shared" si="0"/>
        <v>4556042324</v>
      </c>
      <c r="N6" s="145">
        <f>N7+N12+N19+N24</f>
        <v>5280500000</v>
      </c>
    </row>
    <row r="7" spans="1:14" s="147" customFormat="1" ht="21" customHeight="1">
      <c r="A7" s="180">
        <v>1</v>
      </c>
      <c r="B7" s="180"/>
      <c r="C7" s="180"/>
      <c r="D7" s="180"/>
      <c r="E7" s="117" t="s">
        <v>134</v>
      </c>
      <c r="F7" s="118">
        <f aca="true" t="shared" si="1" ref="F7:N7">F8</f>
        <v>775500000</v>
      </c>
      <c r="G7" s="118">
        <f t="shared" si="1"/>
        <v>0</v>
      </c>
      <c r="H7" s="118">
        <f t="shared" si="1"/>
        <v>775500000</v>
      </c>
      <c r="I7" s="118">
        <f t="shared" si="1"/>
        <v>451000000</v>
      </c>
      <c r="J7" s="118">
        <f t="shared" si="1"/>
        <v>194892880</v>
      </c>
      <c r="K7" s="119">
        <f t="shared" si="1"/>
        <v>0</v>
      </c>
      <c r="L7" s="119">
        <f t="shared" si="1"/>
        <v>0</v>
      </c>
      <c r="M7" s="119">
        <f t="shared" si="1"/>
        <v>256107120</v>
      </c>
      <c r="N7" s="120">
        <f t="shared" si="1"/>
        <v>324500000</v>
      </c>
    </row>
    <row r="8" spans="1:14" s="147" customFormat="1" ht="36.75" customHeight="1">
      <c r="A8" s="180"/>
      <c r="B8" s="180">
        <v>1</v>
      </c>
      <c r="C8" s="180"/>
      <c r="D8" s="180"/>
      <c r="E8" s="123" t="s">
        <v>135</v>
      </c>
      <c r="F8" s="118">
        <f aca="true" t="shared" si="2" ref="F8:L8">F10</f>
        <v>775500000</v>
      </c>
      <c r="G8" s="118">
        <f t="shared" si="2"/>
        <v>0</v>
      </c>
      <c r="H8" s="118">
        <f t="shared" si="2"/>
        <v>775500000</v>
      </c>
      <c r="I8" s="118">
        <f t="shared" si="2"/>
        <v>451000000</v>
      </c>
      <c r="J8" s="118">
        <f t="shared" si="2"/>
        <v>194892880</v>
      </c>
      <c r="K8" s="119">
        <f>K10</f>
        <v>0</v>
      </c>
      <c r="L8" s="119">
        <f t="shared" si="2"/>
        <v>0</v>
      </c>
      <c r="M8" s="119">
        <f>M9</f>
        <v>256107120</v>
      </c>
      <c r="N8" s="120">
        <f>N10</f>
        <v>324500000</v>
      </c>
    </row>
    <row r="9" spans="1:14" s="147" customFormat="1" ht="21" customHeight="1">
      <c r="A9" s="180"/>
      <c r="B9" s="180"/>
      <c r="C9" s="180"/>
      <c r="D9" s="180"/>
      <c r="E9" s="125" t="s">
        <v>136</v>
      </c>
      <c r="F9" s="118">
        <f aca="true" t="shared" si="3" ref="F9:L10">F10</f>
        <v>775500000</v>
      </c>
      <c r="G9" s="118">
        <f t="shared" si="3"/>
        <v>0</v>
      </c>
      <c r="H9" s="118">
        <f t="shared" si="3"/>
        <v>775500000</v>
      </c>
      <c r="I9" s="118">
        <f t="shared" si="3"/>
        <v>451000000</v>
      </c>
      <c r="J9" s="118">
        <f t="shared" si="3"/>
        <v>194892880</v>
      </c>
      <c r="K9" s="119">
        <f t="shared" si="3"/>
        <v>0</v>
      </c>
      <c r="L9" s="119">
        <f t="shared" si="3"/>
        <v>0</v>
      </c>
      <c r="M9" s="119">
        <f>M10</f>
        <v>256107120</v>
      </c>
      <c r="N9" s="120">
        <f>N10</f>
        <v>324500000</v>
      </c>
    </row>
    <row r="10" spans="1:14" s="147" customFormat="1" ht="21" customHeight="1">
      <c r="A10" s="180"/>
      <c r="B10" s="180"/>
      <c r="C10" s="180">
        <v>1</v>
      </c>
      <c r="D10" s="180"/>
      <c r="E10" s="126" t="s">
        <v>137</v>
      </c>
      <c r="F10" s="127">
        <f t="shared" si="3"/>
        <v>775500000</v>
      </c>
      <c r="G10" s="127">
        <f t="shared" si="3"/>
        <v>0</v>
      </c>
      <c r="H10" s="127">
        <f t="shared" si="3"/>
        <v>775500000</v>
      </c>
      <c r="I10" s="127">
        <f t="shared" si="3"/>
        <v>451000000</v>
      </c>
      <c r="J10" s="127">
        <f t="shared" si="3"/>
        <v>194892880</v>
      </c>
      <c r="K10" s="128">
        <f t="shared" si="3"/>
        <v>0</v>
      </c>
      <c r="L10" s="128">
        <f t="shared" si="3"/>
        <v>0</v>
      </c>
      <c r="M10" s="128">
        <f>M11</f>
        <v>256107120</v>
      </c>
      <c r="N10" s="129">
        <f>N11</f>
        <v>324500000</v>
      </c>
    </row>
    <row r="11" spans="1:14" s="147" customFormat="1" ht="36.75" customHeight="1">
      <c r="A11" s="180"/>
      <c r="B11" s="180"/>
      <c r="C11" s="180"/>
      <c r="D11" s="180">
        <v>1</v>
      </c>
      <c r="E11" s="130" t="s">
        <v>138</v>
      </c>
      <c r="F11" s="127">
        <v>775500000</v>
      </c>
      <c r="G11" s="127">
        <v>0</v>
      </c>
      <c r="H11" s="127">
        <f>F11+G11</f>
        <v>775500000</v>
      </c>
      <c r="I11" s="127">
        <f>'歲出本年度 (95)'!K12+'歲出本年度'!I11</f>
        <v>451000000</v>
      </c>
      <c r="J11" s="127">
        <v>194892880</v>
      </c>
      <c r="K11" s="128">
        <v>0</v>
      </c>
      <c r="L11" s="128">
        <v>0</v>
      </c>
      <c r="M11" s="128">
        <f>I11-J11-K11-L11</f>
        <v>256107120</v>
      </c>
      <c r="N11" s="129">
        <f>H11-I11</f>
        <v>324500000</v>
      </c>
    </row>
    <row r="12" spans="1:14" s="147" customFormat="1" ht="21" customHeight="1">
      <c r="A12" s="180">
        <v>2</v>
      </c>
      <c r="B12" s="181"/>
      <c r="C12" s="181"/>
      <c r="D12" s="181"/>
      <c r="E12" s="117" t="s">
        <v>139</v>
      </c>
      <c r="F12" s="118">
        <f aca="true" t="shared" si="4" ref="F12:N12">F13</f>
        <v>8470500000</v>
      </c>
      <c r="G12" s="118">
        <f t="shared" si="4"/>
        <v>0</v>
      </c>
      <c r="H12" s="118">
        <f t="shared" si="4"/>
        <v>8470500000</v>
      </c>
      <c r="I12" s="118">
        <f t="shared" si="4"/>
        <v>5302500000</v>
      </c>
      <c r="J12" s="118">
        <f t="shared" si="4"/>
        <v>2692290217</v>
      </c>
      <c r="K12" s="119">
        <f t="shared" si="4"/>
        <v>0</v>
      </c>
      <c r="L12" s="119">
        <f t="shared" si="4"/>
        <v>0</v>
      </c>
      <c r="M12" s="119">
        <f t="shared" si="4"/>
        <v>2610209783</v>
      </c>
      <c r="N12" s="120">
        <f t="shared" si="4"/>
        <v>3168000000</v>
      </c>
    </row>
    <row r="13" spans="1:14" s="147" customFormat="1" ht="21" customHeight="1">
      <c r="A13" s="181"/>
      <c r="B13" s="180">
        <v>1</v>
      </c>
      <c r="C13" s="181"/>
      <c r="D13" s="181"/>
      <c r="E13" s="117" t="s">
        <v>140</v>
      </c>
      <c r="F13" s="118">
        <f aca="true" t="shared" si="5" ref="F13:L13">F15+F16+F17</f>
        <v>8470500000</v>
      </c>
      <c r="G13" s="118">
        <f t="shared" si="5"/>
        <v>0</v>
      </c>
      <c r="H13" s="118">
        <f t="shared" si="5"/>
        <v>8470500000</v>
      </c>
      <c r="I13" s="118">
        <f t="shared" si="5"/>
        <v>5302500000</v>
      </c>
      <c r="J13" s="118">
        <f t="shared" si="5"/>
        <v>2692290217</v>
      </c>
      <c r="K13" s="119">
        <f>K15+K16+K17</f>
        <v>0</v>
      </c>
      <c r="L13" s="119">
        <f t="shared" si="5"/>
        <v>0</v>
      </c>
      <c r="M13" s="119">
        <f>M14</f>
        <v>2610209783</v>
      </c>
      <c r="N13" s="120">
        <f>N15+N16+N17</f>
        <v>3168000000</v>
      </c>
    </row>
    <row r="14" spans="1:14" s="147" customFormat="1" ht="21" customHeight="1">
      <c r="A14" s="181"/>
      <c r="B14" s="180"/>
      <c r="C14" s="181"/>
      <c r="D14" s="181"/>
      <c r="E14" s="133" t="s">
        <v>136</v>
      </c>
      <c r="F14" s="118">
        <f aca="true" t="shared" si="6" ref="F14:L14">F16+F17+F15</f>
        <v>8470500000</v>
      </c>
      <c r="G14" s="118">
        <f t="shared" si="6"/>
        <v>0</v>
      </c>
      <c r="H14" s="118">
        <f t="shared" si="6"/>
        <v>8470500000</v>
      </c>
      <c r="I14" s="118">
        <f t="shared" si="6"/>
        <v>5302500000</v>
      </c>
      <c r="J14" s="118">
        <f t="shared" si="6"/>
        <v>2692290217</v>
      </c>
      <c r="K14" s="119">
        <f>K16+K17+K15</f>
        <v>0</v>
      </c>
      <c r="L14" s="119">
        <f t="shared" si="6"/>
        <v>0</v>
      </c>
      <c r="M14" s="119">
        <f>M15+M16+M17</f>
        <v>2610209783</v>
      </c>
      <c r="N14" s="120">
        <f>N16+N17+N15</f>
        <v>3168000000</v>
      </c>
    </row>
    <row r="15" spans="1:14" s="147" customFormat="1" ht="36.75" customHeight="1">
      <c r="A15" s="180"/>
      <c r="B15" s="180"/>
      <c r="C15" s="180">
        <v>1</v>
      </c>
      <c r="D15" s="180"/>
      <c r="E15" s="130" t="s">
        <v>141</v>
      </c>
      <c r="F15" s="127">
        <v>5250000000</v>
      </c>
      <c r="G15" s="127">
        <v>0</v>
      </c>
      <c r="H15" s="127">
        <f>F15+G15</f>
        <v>5250000000</v>
      </c>
      <c r="I15" s="127">
        <f>'歲出本年度 (95)'!K16+'歲出本年度'!I15</f>
        <v>3240000000</v>
      </c>
      <c r="J15" s="127">
        <v>1707220220</v>
      </c>
      <c r="K15" s="128">
        <v>0</v>
      </c>
      <c r="L15" s="128">
        <v>0</v>
      </c>
      <c r="M15" s="128">
        <f>I15-J15-K15-L15</f>
        <v>1532779780</v>
      </c>
      <c r="N15" s="129">
        <f>H15-I15</f>
        <v>2010000000</v>
      </c>
    </row>
    <row r="16" spans="1:14" s="147" customFormat="1" ht="36.75" customHeight="1">
      <c r="A16" s="180"/>
      <c r="B16" s="180"/>
      <c r="C16" s="180">
        <v>2</v>
      </c>
      <c r="D16" s="180"/>
      <c r="E16" s="130" t="s">
        <v>142</v>
      </c>
      <c r="F16" s="127">
        <v>2751000000</v>
      </c>
      <c r="G16" s="127">
        <v>0</v>
      </c>
      <c r="H16" s="127">
        <f>F16+G16</f>
        <v>2751000000</v>
      </c>
      <c r="I16" s="127">
        <f>'歲出本年度 (95)'!K17+'歲出本年度'!I16</f>
        <v>1787000000</v>
      </c>
      <c r="J16" s="127">
        <v>931000000</v>
      </c>
      <c r="K16" s="128">
        <v>0</v>
      </c>
      <c r="L16" s="128">
        <v>0</v>
      </c>
      <c r="M16" s="128">
        <f>I16-J16-K16-L16</f>
        <v>856000000</v>
      </c>
      <c r="N16" s="129">
        <f>H16-I16</f>
        <v>964000000</v>
      </c>
    </row>
    <row r="17" spans="1:14" s="147" customFormat="1" ht="21" customHeight="1">
      <c r="A17" s="180"/>
      <c r="B17" s="180"/>
      <c r="C17" s="180">
        <v>3</v>
      </c>
      <c r="D17" s="180"/>
      <c r="E17" s="130" t="s">
        <v>137</v>
      </c>
      <c r="F17" s="127">
        <f aca="true" t="shared" si="7" ref="F17:M17">F18</f>
        <v>469500000</v>
      </c>
      <c r="G17" s="127">
        <f t="shared" si="7"/>
        <v>0</v>
      </c>
      <c r="H17" s="127">
        <f t="shared" si="7"/>
        <v>469500000</v>
      </c>
      <c r="I17" s="127">
        <f t="shared" si="7"/>
        <v>275500000</v>
      </c>
      <c r="J17" s="127">
        <f t="shared" si="7"/>
        <v>54069997</v>
      </c>
      <c r="K17" s="128">
        <f t="shared" si="7"/>
        <v>0</v>
      </c>
      <c r="L17" s="128">
        <f t="shared" si="7"/>
        <v>0</v>
      </c>
      <c r="M17" s="128">
        <f t="shared" si="7"/>
        <v>221430003</v>
      </c>
      <c r="N17" s="129">
        <f>N18</f>
        <v>194000000</v>
      </c>
    </row>
    <row r="18" spans="1:14" s="147" customFormat="1" ht="36.75" customHeight="1">
      <c r="A18" s="180"/>
      <c r="B18" s="180"/>
      <c r="C18" s="180"/>
      <c r="D18" s="180">
        <v>1</v>
      </c>
      <c r="E18" s="130" t="s">
        <v>143</v>
      </c>
      <c r="F18" s="127">
        <v>469500000</v>
      </c>
      <c r="G18" s="127">
        <v>0</v>
      </c>
      <c r="H18" s="127">
        <f>F18+G18</f>
        <v>469500000</v>
      </c>
      <c r="I18" s="127">
        <f>'歲出本年度 (95)'!K19+'歲出本年度'!I18</f>
        <v>275500000</v>
      </c>
      <c r="J18" s="127">
        <v>54069997</v>
      </c>
      <c r="K18" s="128">
        <v>0</v>
      </c>
      <c r="L18" s="128">
        <v>0</v>
      </c>
      <c r="M18" s="128">
        <f>I18-J18-K18-L18</f>
        <v>221430003</v>
      </c>
      <c r="N18" s="129">
        <f>H18-I18</f>
        <v>194000000</v>
      </c>
    </row>
    <row r="19" spans="1:14" s="147" customFormat="1" ht="21" customHeight="1">
      <c r="A19" s="180">
        <v>3</v>
      </c>
      <c r="B19" s="181"/>
      <c r="C19" s="181"/>
      <c r="D19" s="181"/>
      <c r="E19" s="117" t="s">
        <v>144</v>
      </c>
      <c r="F19" s="118">
        <f aca="true" t="shared" si="8" ref="F19:N19">F20</f>
        <v>218000000</v>
      </c>
      <c r="G19" s="118">
        <f t="shared" si="8"/>
        <v>0</v>
      </c>
      <c r="H19" s="118">
        <f t="shared" si="8"/>
        <v>218000000</v>
      </c>
      <c r="I19" s="118">
        <f t="shared" si="8"/>
        <v>128000000</v>
      </c>
      <c r="J19" s="118">
        <f t="shared" si="8"/>
        <v>46601509</v>
      </c>
      <c r="K19" s="119">
        <f t="shared" si="8"/>
        <v>0</v>
      </c>
      <c r="L19" s="119">
        <f t="shared" si="8"/>
        <v>0</v>
      </c>
      <c r="M19" s="119">
        <f t="shared" si="8"/>
        <v>81398491</v>
      </c>
      <c r="N19" s="120">
        <f t="shared" si="8"/>
        <v>90000000</v>
      </c>
    </row>
    <row r="20" spans="1:14" s="147" customFormat="1" ht="21" customHeight="1">
      <c r="A20" s="181"/>
      <c r="B20" s="180">
        <v>1</v>
      </c>
      <c r="C20" s="181"/>
      <c r="D20" s="181"/>
      <c r="E20" s="117" t="s">
        <v>145</v>
      </c>
      <c r="F20" s="118">
        <f aca="true" t="shared" si="9" ref="F20:L20">F22</f>
        <v>218000000</v>
      </c>
      <c r="G20" s="118">
        <f t="shared" si="9"/>
        <v>0</v>
      </c>
      <c r="H20" s="118">
        <f t="shared" si="9"/>
        <v>218000000</v>
      </c>
      <c r="I20" s="118">
        <f t="shared" si="9"/>
        <v>128000000</v>
      </c>
      <c r="J20" s="118">
        <f t="shared" si="9"/>
        <v>46601509</v>
      </c>
      <c r="K20" s="119">
        <f>K22</f>
        <v>0</v>
      </c>
      <c r="L20" s="119">
        <f t="shared" si="9"/>
        <v>0</v>
      </c>
      <c r="M20" s="119">
        <f>M21</f>
        <v>81398491</v>
      </c>
      <c r="N20" s="120">
        <f>N22</f>
        <v>90000000</v>
      </c>
    </row>
    <row r="21" spans="1:14" s="147" customFormat="1" ht="21" customHeight="1">
      <c r="A21" s="181"/>
      <c r="B21" s="180"/>
      <c r="C21" s="181"/>
      <c r="D21" s="181"/>
      <c r="E21" s="133" t="s">
        <v>146</v>
      </c>
      <c r="F21" s="118">
        <f>F22</f>
        <v>218000000</v>
      </c>
      <c r="G21" s="118">
        <f aca="true" t="shared" si="10" ref="G21:N21">G22</f>
        <v>0</v>
      </c>
      <c r="H21" s="118">
        <f>H22</f>
        <v>218000000</v>
      </c>
      <c r="I21" s="118">
        <f t="shared" si="10"/>
        <v>128000000</v>
      </c>
      <c r="J21" s="118">
        <f>J22</f>
        <v>46601509</v>
      </c>
      <c r="K21" s="119">
        <f t="shared" si="10"/>
        <v>0</v>
      </c>
      <c r="L21" s="119">
        <f t="shared" si="10"/>
        <v>0</v>
      </c>
      <c r="M21" s="119">
        <f>M22</f>
        <v>81398491</v>
      </c>
      <c r="N21" s="120">
        <f t="shared" si="10"/>
        <v>90000000</v>
      </c>
    </row>
    <row r="22" spans="1:14" s="147" customFormat="1" ht="21" customHeight="1">
      <c r="A22" s="180"/>
      <c r="B22" s="180"/>
      <c r="C22" s="180">
        <v>1</v>
      </c>
      <c r="D22" s="180"/>
      <c r="E22" s="126" t="s">
        <v>137</v>
      </c>
      <c r="F22" s="127">
        <f>F23</f>
        <v>218000000</v>
      </c>
      <c r="G22" s="127">
        <f>G23+G24+G27</f>
        <v>0</v>
      </c>
      <c r="H22" s="127">
        <f>H23</f>
        <v>218000000</v>
      </c>
      <c r="I22" s="127">
        <f>I23</f>
        <v>128000000</v>
      </c>
      <c r="J22" s="127">
        <f>J23</f>
        <v>46601509</v>
      </c>
      <c r="K22" s="128">
        <f>K23</f>
        <v>0</v>
      </c>
      <c r="L22" s="128">
        <f>L23</f>
        <v>0</v>
      </c>
      <c r="M22" s="128">
        <f>M23</f>
        <v>81398491</v>
      </c>
      <c r="N22" s="129">
        <f>N23</f>
        <v>90000000</v>
      </c>
    </row>
    <row r="23" spans="1:14" s="147" customFormat="1" ht="36.75" customHeight="1">
      <c r="A23" s="180"/>
      <c r="B23" s="180"/>
      <c r="C23" s="180"/>
      <c r="D23" s="180">
        <v>1</v>
      </c>
      <c r="E23" s="130" t="s">
        <v>147</v>
      </c>
      <c r="F23" s="127">
        <v>218000000</v>
      </c>
      <c r="G23" s="127">
        <v>0</v>
      </c>
      <c r="H23" s="127">
        <f>F23+G23</f>
        <v>218000000</v>
      </c>
      <c r="I23" s="127">
        <f>'歲出本年度 (95)'!K24+'歲出本年度'!I23</f>
        <v>128000000</v>
      </c>
      <c r="J23" s="127">
        <v>46601509</v>
      </c>
      <c r="K23" s="128">
        <v>0</v>
      </c>
      <c r="L23" s="128">
        <v>0</v>
      </c>
      <c r="M23" s="128">
        <f>I23-J23-K23-L23</f>
        <v>81398491</v>
      </c>
      <c r="N23" s="129">
        <f>H23-I23</f>
        <v>90000000</v>
      </c>
    </row>
    <row r="24" spans="1:14" s="147" customFormat="1" ht="21" customHeight="1">
      <c r="A24" s="180">
        <v>4</v>
      </c>
      <c r="B24" s="181"/>
      <c r="C24" s="181"/>
      <c r="D24" s="181"/>
      <c r="E24" s="117" t="s">
        <v>148</v>
      </c>
      <c r="F24" s="118">
        <f aca="true" t="shared" si="11" ref="F24:N24">F25</f>
        <v>4506000000</v>
      </c>
      <c r="G24" s="118">
        <f t="shared" si="11"/>
        <v>0</v>
      </c>
      <c r="H24" s="118">
        <f t="shared" si="11"/>
        <v>4506000000</v>
      </c>
      <c r="I24" s="118">
        <f t="shared" si="11"/>
        <v>2808000000</v>
      </c>
      <c r="J24" s="118">
        <f t="shared" si="11"/>
        <v>1199673070</v>
      </c>
      <c r="K24" s="119">
        <f t="shared" si="11"/>
        <v>0</v>
      </c>
      <c r="L24" s="119">
        <f t="shared" si="11"/>
        <v>0</v>
      </c>
      <c r="M24" s="119">
        <f t="shared" si="11"/>
        <v>1608326930</v>
      </c>
      <c r="N24" s="120">
        <f t="shared" si="11"/>
        <v>1698000000</v>
      </c>
    </row>
    <row r="25" spans="1:14" s="147" customFormat="1" ht="21" customHeight="1">
      <c r="A25" s="181"/>
      <c r="B25" s="180">
        <v>1</v>
      </c>
      <c r="C25" s="181"/>
      <c r="D25" s="181"/>
      <c r="E25" s="117" t="s">
        <v>149</v>
      </c>
      <c r="F25" s="118">
        <f aca="true" t="shared" si="12" ref="F25:L25">F27</f>
        <v>4506000000</v>
      </c>
      <c r="G25" s="118">
        <f t="shared" si="12"/>
        <v>0</v>
      </c>
      <c r="H25" s="118">
        <f t="shared" si="12"/>
        <v>4506000000</v>
      </c>
      <c r="I25" s="118">
        <f t="shared" si="12"/>
        <v>2808000000</v>
      </c>
      <c r="J25" s="118">
        <f t="shared" si="12"/>
        <v>1199673070</v>
      </c>
      <c r="K25" s="119">
        <f>K27</f>
        <v>0</v>
      </c>
      <c r="L25" s="119">
        <f t="shared" si="12"/>
        <v>0</v>
      </c>
      <c r="M25" s="119">
        <f>M26</f>
        <v>1608326930</v>
      </c>
      <c r="N25" s="120">
        <f>N27</f>
        <v>1698000000</v>
      </c>
    </row>
    <row r="26" spans="1:14" s="147" customFormat="1" ht="21" customHeight="1">
      <c r="A26" s="181"/>
      <c r="B26" s="180"/>
      <c r="C26" s="181"/>
      <c r="D26" s="181"/>
      <c r="E26" s="133" t="s">
        <v>136</v>
      </c>
      <c r="F26" s="118">
        <f>F27</f>
        <v>4506000000</v>
      </c>
      <c r="G26" s="118">
        <f aca="true" t="shared" si="13" ref="G26:N26">G27</f>
        <v>0</v>
      </c>
      <c r="H26" s="118">
        <f>H27</f>
        <v>4506000000</v>
      </c>
      <c r="I26" s="118">
        <f t="shared" si="13"/>
        <v>2808000000</v>
      </c>
      <c r="J26" s="118">
        <f>J27</f>
        <v>1199673070</v>
      </c>
      <c r="K26" s="119">
        <f t="shared" si="13"/>
        <v>0</v>
      </c>
      <c r="L26" s="119">
        <f t="shared" si="13"/>
        <v>0</v>
      </c>
      <c r="M26" s="119">
        <f>M27</f>
        <v>1608326930</v>
      </c>
      <c r="N26" s="120">
        <f t="shared" si="13"/>
        <v>1698000000</v>
      </c>
    </row>
    <row r="27" spans="1:14" s="147" customFormat="1" ht="21" customHeight="1">
      <c r="A27" s="180"/>
      <c r="B27" s="180"/>
      <c r="C27" s="180">
        <v>1</v>
      </c>
      <c r="D27" s="180"/>
      <c r="E27" s="126" t="s">
        <v>137</v>
      </c>
      <c r="F27" s="127">
        <f aca="true" t="shared" si="14" ref="F27:M27">F28+F29</f>
        <v>4506000000</v>
      </c>
      <c r="G27" s="127">
        <f t="shared" si="14"/>
        <v>0</v>
      </c>
      <c r="H27" s="127">
        <f t="shared" si="14"/>
        <v>4506000000</v>
      </c>
      <c r="I27" s="127">
        <f t="shared" si="14"/>
        <v>2808000000</v>
      </c>
      <c r="J27" s="127">
        <f t="shared" si="14"/>
        <v>1199673070</v>
      </c>
      <c r="K27" s="128">
        <f>K28+K29</f>
        <v>0</v>
      </c>
      <c r="L27" s="128">
        <f t="shared" si="14"/>
        <v>0</v>
      </c>
      <c r="M27" s="128">
        <f t="shared" si="14"/>
        <v>1608326930</v>
      </c>
      <c r="N27" s="129">
        <f>N28+N29</f>
        <v>1698000000</v>
      </c>
    </row>
    <row r="28" spans="1:14" s="147" customFormat="1" ht="21" customHeight="1">
      <c r="A28" s="180"/>
      <c r="B28" s="180"/>
      <c r="C28" s="180"/>
      <c r="D28" s="180">
        <v>1</v>
      </c>
      <c r="E28" s="126" t="s">
        <v>150</v>
      </c>
      <c r="F28" s="127">
        <v>3914000000</v>
      </c>
      <c r="G28" s="127">
        <v>0</v>
      </c>
      <c r="H28" s="127">
        <f>F28+G28</f>
        <v>3914000000</v>
      </c>
      <c r="I28" s="127">
        <f>'歲出本年度 (95)'!K29+'歲出本年度'!I28</f>
        <v>2456000000</v>
      </c>
      <c r="J28" s="127">
        <v>989022262</v>
      </c>
      <c r="K28" s="128">
        <v>0</v>
      </c>
      <c r="L28" s="128">
        <v>0</v>
      </c>
      <c r="M28" s="128">
        <f>I28-J28-K28-L28</f>
        <v>1466977738</v>
      </c>
      <c r="N28" s="129">
        <f>H28-I28</f>
        <v>1458000000</v>
      </c>
    </row>
    <row r="29" spans="1:14" s="147" customFormat="1" ht="37.5" customHeight="1" thickBot="1">
      <c r="A29" s="182"/>
      <c r="B29" s="182"/>
      <c r="C29" s="182"/>
      <c r="D29" s="182">
        <v>2</v>
      </c>
      <c r="E29" s="134" t="s">
        <v>151</v>
      </c>
      <c r="F29" s="135">
        <v>592000000</v>
      </c>
      <c r="G29" s="135">
        <v>0</v>
      </c>
      <c r="H29" s="135">
        <f>F29+G29</f>
        <v>592000000</v>
      </c>
      <c r="I29" s="135">
        <f>'歲出本年度 (95)'!K30+'歲出本年度'!I29</f>
        <v>352000000</v>
      </c>
      <c r="J29" s="135">
        <v>210650808</v>
      </c>
      <c r="K29" s="136">
        <v>0</v>
      </c>
      <c r="L29" s="136">
        <v>0</v>
      </c>
      <c r="M29" s="136">
        <f>I29-J29-K29-L29</f>
        <v>141349192</v>
      </c>
      <c r="N29" s="137">
        <f>H29-I29</f>
        <v>240000000</v>
      </c>
    </row>
    <row r="30" spans="1:14" ht="18.75" customHeight="1">
      <c r="A30" s="31"/>
      <c r="B30" s="31"/>
      <c r="C30" s="31"/>
      <c r="D30" s="31"/>
      <c r="E30" s="179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6:14" ht="24.75" customHeight="1">
      <c r="F31" s="147"/>
      <c r="G31" s="147"/>
      <c r="H31" s="147"/>
      <c r="I31" s="147"/>
      <c r="J31" s="147"/>
      <c r="K31" s="147"/>
      <c r="L31" s="147"/>
      <c r="M31" s="147"/>
      <c r="N31" s="149"/>
    </row>
    <row r="32" spans="6:14" ht="24.75" customHeight="1">
      <c r="F32" s="147"/>
      <c r="G32" s="147"/>
      <c r="H32" s="147"/>
      <c r="I32" s="147"/>
      <c r="J32" s="147"/>
      <c r="K32" s="147"/>
      <c r="L32" s="147"/>
      <c r="M32" s="147"/>
      <c r="N32" s="149"/>
    </row>
    <row r="33" spans="6:14" ht="16.5">
      <c r="F33" s="147"/>
      <c r="G33" s="147"/>
      <c r="H33" s="147"/>
      <c r="I33" s="147"/>
      <c r="J33" s="147"/>
      <c r="K33" s="147"/>
      <c r="L33" s="147"/>
      <c r="M33" s="147"/>
      <c r="N33" s="149"/>
    </row>
    <row r="34" spans="6:14" ht="16.5">
      <c r="F34" s="147"/>
      <c r="G34" s="147"/>
      <c r="H34" s="147"/>
      <c r="I34" s="147"/>
      <c r="J34" s="147"/>
      <c r="K34" s="147"/>
      <c r="L34" s="147"/>
      <c r="M34" s="147"/>
      <c r="N34" s="149"/>
    </row>
    <row r="35" spans="6:14" ht="16.5">
      <c r="F35" s="147"/>
      <c r="G35" s="147"/>
      <c r="H35" s="147"/>
      <c r="I35" s="147"/>
      <c r="J35" s="147"/>
      <c r="K35" s="147"/>
      <c r="L35" s="147"/>
      <c r="M35" s="147"/>
      <c r="N35" s="149"/>
    </row>
    <row r="36" spans="6:14" ht="16.5">
      <c r="F36" s="147"/>
      <c r="G36" s="147"/>
      <c r="H36" s="147"/>
      <c r="I36" s="147"/>
      <c r="J36" s="147"/>
      <c r="K36" s="147"/>
      <c r="L36" s="147"/>
      <c r="M36" s="147"/>
      <c r="N36" s="149"/>
    </row>
    <row r="37" spans="6:14" ht="16.5">
      <c r="F37" s="147"/>
      <c r="G37" s="147"/>
      <c r="H37" s="147"/>
      <c r="I37" s="147"/>
      <c r="J37" s="147"/>
      <c r="K37" s="147"/>
      <c r="L37" s="147"/>
      <c r="M37" s="147"/>
      <c r="N37" s="149"/>
    </row>
    <row r="38" spans="6:14" ht="16.5">
      <c r="F38" s="147"/>
      <c r="G38" s="147"/>
      <c r="H38" s="147"/>
      <c r="I38" s="147"/>
      <c r="J38" s="147"/>
      <c r="K38" s="147"/>
      <c r="L38" s="147"/>
      <c r="M38" s="147"/>
      <c r="N38" s="149"/>
    </row>
    <row r="39" spans="6:14" ht="16.5">
      <c r="F39" s="147"/>
      <c r="G39" s="147"/>
      <c r="H39" s="147"/>
      <c r="I39" s="147"/>
      <c r="J39" s="147"/>
      <c r="K39" s="147"/>
      <c r="L39" s="147"/>
      <c r="M39" s="147"/>
      <c r="N39" s="149"/>
    </row>
    <row r="40" spans="6:14" ht="16.5">
      <c r="F40" s="147"/>
      <c r="G40" s="147"/>
      <c r="H40" s="147"/>
      <c r="I40" s="147"/>
      <c r="J40" s="147"/>
      <c r="K40" s="147"/>
      <c r="L40" s="147"/>
      <c r="M40" s="147"/>
      <c r="N40" s="149"/>
    </row>
    <row r="41" spans="6:14" ht="16.5">
      <c r="F41" s="147"/>
      <c r="G41" s="147"/>
      <c r="H41" s="147"/>
      <c r="I41" s="147"/>
      <c r="J41" s="147"/>
      <c r="K41" s="147"/>
      <c r="L41" s="147"/>
      <c r="M41" s="147"/>
      <c r="N41" s="149"/>
    </row>
    <row r="42" spans="6:14" ht="16.5">
      <c r="F42" s="147"/>
      <c r="G42" s="147"/>
      <c r="H42" s="147"/>
      <c r="I42" s="147"/>
      <c r="J42" s="147"/>
      <c r="K42" s="147"/>
      <c r="L42" s="147"/>
      <c r="M42" s="147"/>
      <c r="N42" s="149"/>
    </row>
    <row r="43" spans="6:14" ht="16.5">
      <c r="F43" s="147"/>
      <c r="G43" s="147"/>
      <c r="H43" s="147"/>
      <c r="I43" s="147"/>
      <c r="J43" s="147"/>
      <c r="K43" s="147"/>
      <c r="L43" s="147"/>
      <c r="M43" s="147"/>
      <c r="N43" s="149"/>
    </row>
    <row r="44" spans="6:14" ht="16.5">
      <c r="F44" s="147"/>
      <c r="G44" s="147"/>
      <c r="H44" s="147"/>
      <c r="I44" s="147"/>
      <c r="J44" s="147"/>
      <c r="K44" s="147"/>
      <c r="L44" s="147"/>
      <c r="M44" s="147"/>
      <c r="N44" s="149"/>
    </row>
    <row r="45" spans="6:14" ht="16.5">
      <c r="F45" s="147"/>
      <c r="G45" s="147"/>
      <c r="H45" s="147"/>
      <c r="I45" s="147"/>
      <c r="J45" s="147"/>
      <c r="K45" s="147"/>
      <c r="L45" s="147"/>
      <c r="M45" s="147"/>
      <c r="N45" s="149"/>
    </row>
    <row r="46" spans="6:14" ht="16.5">
      <c r="F46" s="147"/>
      <c r="G46" s="147"/>
      <c r="H46" s="147"/>
      <c r="I46" s="147"/>
      <c r="J46" s="147"/>
      <c r="K46" s="147"/>
      <c r="L46" s="147"/>
      <c r="M46" s="147"/>
      <c r="N46" s="149"/>
    </row>
    <row r="47" spans="6:14" ht="16.5">
      <c r="F47" s="147"/>
      <c r="G47" s="147"/>
      <c r="H47" s="147"/>
      <c r="I47" s="147"/>
      <c r="J47" s="147"/>
      <c r="K47" s="147"/>
      <c r="L47" s="147"/>
      <c r="M47" s="147"/>
      <c r="N47" s="149"/>
    </row>
    <row r="48" spans="6:14" ht="16.5">
      <c r="F48" s="147"/>
      <c r="G48" s="147"/>
      <c r="H48" s="147"/>
      <c r="I48" s="147"/>
      <c r="J48" s="147"/>
      <c r="K48" s="147"/>
      <c r="L48" s="147"/>
      <c r="M48" s="147"/>
      <c r="N48" s="149"/>
    </row>
    <row r="49" spans="6:14" ht="16.5">
      <c r="F49" s="147"/>
      <c r="G49" s="147"/>
      <c r="H49" s="147"/>
      <c r="I49" s="147"/>
      <c r="J49" s="147"/>
      <c r="K49" s="147"/>
      <c r="L49" s="147"/>
      <c r="M49" s="147"/>
      <c r="N49" s="149"/>
    </row>
    <row r="50" spans="6:14" ht="16.5">
      <c r="F50" s="147"/>
      <c r="G50" s="147"/>
      <c r="H50" s="147"/>
      <c r="I50" s="147"/>
      <c r="J50" s="147"/>
      <c r="K50" s="147"/>
      <c r="L50" s="147"/>
      <c r="M50" s="147"/>
      <c r="N50" s="149"/>
    </row>
    <row r="51" spans="6:14" ht="16.5">
      <c r="F51" s="147"/>
      <c r="G51" s="147"/>
      <c r="H51" s="147"/>
      <c r="I51" s="147"/>
      <c r="J51" s="147"/>
      <c r="K51" s="147"/>
      <c r="L51" s="147"/>
      <c r="M51" s="147"/>
      <c r="N51" s="149"/>
    </row>
    <row r="52" spans="6:14" ht="16.5">
      <c r="F52" s="147"/>
      <c r="G52" s="147"/>
      <c r="H52" s="147"/>
      <c r="I52" s="147"/>
      <c r="J52" s="147"/>
      <c r="K52" s="147"/>
      <c r="L52" s="147"/>
      <c r="M52" s="147"/>
      <c r="N52" s="149"/>
    </row>
  </sheetData>
  <mergeCells count="6">
    <mergeCell ref="I4:I5"/>
    <mergeCell ref="N4:N5"/>
    <mergeCell ref="J4:J5"/>
    <mergeCell ref="K4:K5"/>
    <mergeCell ref="L4:L5"/>
    <mergeCell ref="M4:M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2"/>
  <colBreaks count="1" manualBreakCount="1">
    <brk id="9" max="2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="75" zoomScaleNormal="75" workbookViewId="0" topLeftCell="A1">
      <selection activeCell="F9" sqref="F9"/>
    </sheetView>
  </sheetViews>
  <sheetFormatPr defaultColWidth="9.00390625" defaultRowHeight="15.75"/>
  <cols>
    <col min="1" max="1" width="23.00390625" style="0" customWidth="1"/>
    <col min="2" max="4" width="20.625" style="0" customWidth="1"/>
  </cols>
  <sheetData>
    <row r="1" spans="1:4" ht="24.75" customHeight="1">
      <c r="A1" s="202" t="s">
        <v>28</v>
      </c>
      <c r="B1" s="202"/>
      <c r="C1" s="202"/>
      <c r="D1" s="202"/>
    </row>
    <row r="2" spans="1:4" ht="24.75" customHeight="1">
      <c r="A2" s="202" t="s">
        <v>19</v>
      </c>
      <c r="B2" s="202"/>
      <c r="C2" s="202"/>
      <c r="D2" s="202"/>
    </row>
    <row r="3" spans="1:4" s="20" customFormat="1" ht="24.75" customHeight="1" thickBot="1">
      <c r="A3" s="37" t="s">
        <v>124</v>
      </c>
      <c r="B3" s="37"/>
      <c r="C3" s="37"/>
      <c r="D3" s="37"/>
    </row>
    <row r="4" spans="1:4" s="20" customFormat="1" ht="24.75" customHeight="1">
      <c r="A4" s="51" t="s">
        <v>20</v>
      </c>
      <c r="B4" s="52" t="s">
        <v>21</v>
      </c>
      <c r="C4" s="51" t="s">
        <v>22</v>
      </c>
      <c r="D4" s="53" t="s">
        <v>21</v>
      </c>
    </row>
    <row r="5" spans="1:4" ht="24.75" customHeight="1">
      <c r="A5" s="54"/>
      <c r="B5" s="55"/>
      <c r="C5" s="56"/>
      <c r="D5" s="57"/>
    </row>
    <row r="6" spans="1:4" s="15" customFormat="1" ht="24.75" customHeight="1">
      <c r="A6" s="184" t="s">
        <v>23</v>
      </c>
      <c r="B6" s="183">
        <f>'平衡表 (原民)'!B7+'平衡表 (水利)'!B7+'平衡表 (公路)'!B7+'平衡表 (農委)'!B7</f>
        <v>3634252741</v>
      </c>
      <c r="C6" s="184" t="s">
        <v>15</v>
      </c>
      <c r="D6" s="185">
        <f>'平衡表 (原民)'!D7+'平衡表 (水利)'!D7+'平衡表 (公路)'!D7+'平衡表 (農委)'!D7</f>
        <v>5280500000</v>
      </c>
    </row>
    <row r="7" spans="1:4" s="15" customFormat="1" ht="24.75" customHeight="1">
      <c r="A7" s="184"/>
      <c r="B7" s="183"/>
      <c r="C7" s="184"/>
      <c r="D7" s="185"/>
    </row>
    <row r="8" spans="1:4" s="15" customFormat="1" ht="24.75" customHeight="1">
      <c r="A8" s="184" t="s">
        <v>24</v>
      </c>
      <c r="B8" s="183">
        <f>'平衡表 (原民)'!B9+'平衡表 (水利)'!B9+'平衡表 (公路)'!B9+'平衡表 (農委)'!B9</f>
        <v>5280500000</v>
      </c>
      <c r="C8" s="184" t="s">
        <v>16</v>
      </c>
      <c r="D8" s="185">
        <f>'平衡表 (原民)'!D9+'平衡表 (水利)'!D9+'平衡表 (公路)'!D9+'平衡表 (農委)'!D9</f>
        <v>8689500000</v>
      </c>
    </row>
    <row r="9" spans="1:4" s="15" customFormat="1" ht="24.75" customHeight="1">
      <c r="A9" s="184"/>
      <c r="B9" s="183"/>
      <c r="C9" s="184"/>
      <c r="D9" s="185"/>
    </row>
    <row r="10" spans="1:4" s="15" customFormat="1" ht="24.75" customHeight="1">
      <c r="A10" s="184" t="s">
        <v>25</v>
      </c>
      <c r="B10" s="183">
        <f>'平衡表 (原民)'!B11+'平衡表 (水利)'!B11+'平衡表 (公路)'!B11+'平衡表 (農委)'!B11</f>
        <v>921789583</v>
      </c>
      <c r="C10" s="184" t="s">
        <v>17</v>
      </c>
      <c r="D10" s="186">
        <f>'平衡表 (原民)'!D11+'平衡表 (水利)'!D11+'平衡表 (公路)'!D11+'平衡表 (農委)'!D11</f>
        <v>-4133457676</v>
      </c>
    </row>
    <row r="11" spans="1:4" s="15" customFormat="1" ht="24.75" customHeight="1">
      <c r="A11" s="184"/>
      <c r="B11" s="183"/>
      <c r="C11" s="184"/>
      <c r="D11" s="185"/>
    </row>
    <row r="12" spans="1:4" s="15" customFormat="1" ht="24.75" customHeight="1">
      <c r="A12" s="184" t="s">
        <v>27</v>
      </c>
      <c r="B12" s="183">
        <v>10358620000</v>
      </c>
      <c r="C12" s="184" t="s">
        <v>26</v>
      </c>
      <c r="D12" s="185">
        <f>B12+B14</f>
        <v>13970000000</v>
      </c>
    </row>
    <row r="13" spans="1:4" s="15" customFormat="1" ht="24.75" customHeight="1">
      <c r="A13" s="184"/>
      <c r="B13" s="183"/>
      <c r="C13" s="184"/>
      <c r="D13" s="185"/>
    </row>
    <row r="14" spans="1:4" s="15" customFormat="1" ht="50.25" customHeight="1">
      <c r="A14" s="184" t="s">
        <v>160</v>
      </c>
      <c r="B14" s="183">
        <v>3611380000</v>
      </c>
      <c r="C14" s="184"/>
      <c r="D14" s="186"/>
    </row>
    <row r="15" spans="1:4" s="15" customFormat="1" ht="24.75" customHeight="1">
      <c r="A15" s="184"/>
      <c r="B15" s="183"/>
      <c r="C15" s="187"/>
      <c r="D15" s="185"/>
    </row>
    <row r="16" spans="1:4" s="15" customFormat="1" ht="24.75" customHeight="1">
      <c r="A16" s="184"/>
      <c r="B16" s="183"/>
      <c r="C16" s="187"/>
      <c r="D16" s="185"/>
    </row>
    <row r="17" spans="1:4" s="15" customFormat="1" ht="24.75" customHeight="1">
      <c r="A17" s="184"/>
      <c r="B17" s="183"/>
      <c r="C17" s="187"/>
      <c r="D17" s="185"/>
    </row>
    <row r="18" spans="1:4" s="15" customFormat="1" ht="24.75" customHeight="1">
      <c r="A18" s="184"/>
      <c r="B18" s="183"/>
      <c r="C18" s="187"/>
      <c r="D18" s="185"/>
    </row>
    <row r="19" spans="1:4" s="15" customFormat="1" ht="24.75" customHeight="1">
      <c r="A19" s="184"/>
      <c r="B19" s="183"/>
      <c r="C19" s="187"/>
      <c r="D19" s="185"/>
    </row>
    <row r="20" spans="1:4" s="15" customFormat="1" ht="24.75" customHeight="1">
      <c r="A20" s="184"/>
      <c r="B20" s="183"/>
      <c r="C20" s="187"/>
      <c r="D20" s="185"/>
    </row>
    <row r="21" spans="1:4" s="15" customFormat="1" ht="24.75" customHeight="1">
      <c r="A21" s="184"/>
      <c r="B21" s="183"/>
      <c r="C21" s="187"/>
      <c r="D21" s="185"/>
    </row>
    <row r="22" spans="1:4" s="15" customFormat="1" ht="24.75" customHeight="1">
      <c r="A22" s="184"/>
      <c r="B22" s="183"/>
      <c r="C22" s="187"/>
      <c r="D22" s="185"/>
    </row>
    <row r="23" spans="1:4" s="15" customFormat="1" ht="24.75" customHeight="1">
      <c r="A23" s="184"/>
      <c r="B23" s="183"/>
      <c r="C23" s="187"/>
      <c r="D23" s="185"/>
    </row>
    <row r="24" spans="1:4" s="15" customFormat="1" ht="24.75" customHeight="1">
      <c r="A24" s="184"/>
      <c r="B24" s="183"/>
      <c r="C24" s="187"/>
      <c r="D24" s="185"/>
    </row>
    <row r="25" spans="1:4" s="15" customFormat="1" ht="24.75" customHeight="1">
      <c r="A25" s="184"/>
      <c r="B25" s="183"/>
      <c r="C25" s="187"/>
      <c r="D25" s="185"/>
    </row>
    <row r="26" spans="1:4" s="15" customFormat="1" ht="24.75" customHeight="1">
      <c r="A26" s="184"/>
      <c r="B26" s="183"/>
      <c r="C26" s="187"/>
      <c r="D26" s="185"/>
    </row>
    <row r="27" spans="1:4" s="15" customFormat="1" ht="24.75" customHeight="1">
      <c r="A27" s="184"/>
      <c r="B27" s="183"/>
      <c r="C27" s="187"/>
      <c r="D27" s="185"/>
    </row>
    <row r="28" spans="1:4" s="15" customFormat="1" ht="24.75" customHeight="1">
      <c r="A28" s="184"/>
      <c r="B28" s="183"/>
      <c r="C28" s="187"/>
      <c r="D28" s="185"/>
    </row>
    <row r="29" spans="1:4" s="15" customFormat="1" ht="24.75" customHeight="1" thickBot="1">
      <c r="A29" s="188" t="s">
        <v>18</v>
      </c>
      <c r="B29" s="189">
        <f>SUM(B6:B17)</f>
        <v>23806542324</v>
      </c>
      <c r="C29" s="188" t="s">
        <v>18</v>
      </c>
      <c r="D29" s="190">
        <f>SUM(D6:D17)</f>
        <v>23806542324</v>
      </c>
    </row>
    <row r="30" spans="1:4" s="15" customFormat="1" ht="60" customHeight="1">
      <c r="A30" s="64"/>
      <c r="B30" s="57"/>
      <c r="C30" s="65"/>
      <c r="D30" s="57"/>
    </row>
    <row r="31" ht="24.75" customHeight="1"/>
    <row r="32" ht="24.75" customHeight="1"/>
    <row r="36" ht="16.5">
      <c r="A36" s="35"/>
    </row>
  </sheetData>
  <mergeCells count="2">
    <mergeCell ref="A2:D2"/>
    <mergeCell ref="A1:D1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7"/>
  <sheetViews>
    <sheetView showGridLines="0" zoomScale="75" zoomScaleNormal="75" workbookViewId="0" topLeftCell="A1">
      <selection activeCell="A7" sqref="A7"/>
    </sheetView>
  </sheetViews>
  <sheetFormatPr defaultColWidth="9.00390625" defaultRowHeight="15.75"/>
  <cols>
    <col min="1" max="1" width="20.25390625" style="0" customWidth="1"/>
    <col min="2" max="2" width="23.625" style="0" customWidth="1"/>
    <col min="3" max="3" width="20.25390625" style="0" customWidth="1"/>
    <col min="4" max="4" width="23.625" style="0" customWidth="1"/>
  </cols>
  <sheetData>
    <row r="1" ht="24.75" customHeight="1"/>
    <row r="2" spans="1:4" ht="24.75" customHeight="1">
      <c r="A2" s="202" t="s">
        <v>115</v>
      </c>
      <c r="B2" s="202"/>
      <c r="C2" s="202"/>
      <c r="D2" s="202"/>
    </row>
    <row r="3" spans="1:4" ht="24.75" customHeight="1">
      <c r="A3" s="202" t="s">
        <v>116</v>
      </c>
      <c r="B3" s="202"/>
      <c r="C3" s="202"/>
      <c r="D3" s="202"/>
    </row>
    <row r="4" spans="1:4" s="20" customFormat="1" ht="24.75" customHeight="1" thickBot="1">
      <c r="A4" s="37" t="s">
        <v>125</v>
      </c>
      <c r="B4" s="37"/>
      <c r="C4" s="37"/>
      <c r="D4" s="37"/>
    </row>
    <row r="5" spans="1:4" s="20" customFormat="1" ht="24.75" customHeight="1">
      <c r="A5" s="51" t="s">
        <v>117</v>
      </c>
      <c r="B5" s="52" t="s">
        <v>21</v>
      </c>
      <c r="C5" s="51" t="s">
        <v>118</v>
      </c>
      <c r="D5" s="53" t="s">
        <v>21</v>
      </c>
    </row>
    <row r="6" spans="1:4" ht="24.75" customHeight="1">
      <c r="A6" s="54"/>
      <c r="B6" s="55"/>
      <c r="C6" s="56"/>
      <c r="D6" s="57"/>
    </row>
    <row r="7" spans="1:4" s="15" customFormat="1" ht="24.75" customHeight="1">
      <c r="A7" s="56" t="s">
        <v>119</v>
      </c>
      <c r="B7" s="58">
        <v>256107120</v>
      </c>
      <c r="C7" s="56" t="s">
        <v>15</v>
      </c>
      <c r="D7" s="57">
        <f>B9</f>
        <v>324500000</v>
      </c>
    </row>
    <row r="8" spans="1:4" s="15" customFormat="1" ht="24.75" customHeight="1">
      <c r="A8" s="56"/>
      <c r="B8" s="58"/>
      <c r="C8" s="56"/>
      <c r="D8" s="57"/>
    </row>
    <row r="9" spans="1:4" s="15" customFormat="1" ht="24.75" customHeight="1">
      <c r="A9" s="56" t="s">
        <v>120</v>
      </c>
      <c r="B9" s="58">
        <v>324500000</v>
      </c>
      <c r="C9" s="56" t="s">
        <v>16</v>
      </c>
      <c r="D9" s="57">
        <f>'歲出累計表'!I8</f>
        <v>451000000</v>
      </c>
    </row>
    <row r="10" spans="1:4" s="15" customFormat="1" ht="24.75" customHeight="1">
      <c r="A10" s="56"/>
      <c r="B10" s="58"/>
      <c r="C10" s="56"/>
      <c r="D10" s="57"/>
    </row>
    <row r="11" spans="1:4" s="15" customFormat="1" ht="24.75" customHeight="1">
      <c r="A11" s="56" t="s">
        <v>121</v>
      </c>
      <c r="B11" s="58"/>
      <c r="C11" s="56" t="s">
        <v>17</v>
      </c>
      <c r="D11" s="57">
        <f>-'歲出累計表'!J8</f>
        <v>-194892880</v>
      </c>
    </row>
    <row r="12" spans="1:4" s="15" customFormat="1" ht="24.75" customHeight="1">
      <c r="A12" s="56"/>
      <c r="B12" s="58"/>
      <c r="C12" s="56"/>
      <c r="D12" s="57"/>
    </row>
    <row r="13" spans="1:4" s="15" customFormat="1" ht="24.75" customHeight="1">
      <c r="A13" s="56" t="s">
        <v>122</v>
      </c>
      <c r="B13" s="58"/>
      <c r="C13" s="56" t="s">
        <v>123</v>
      </c>
      <c r="D13" s="57">
        <f>B13</f>
        <v>0</v>
      </c>
    </row>
    <row r="14" spans="1:4" s="15" customFormat="1" ht="27" customHeight="1">
      <c r="A14" s="56"/>
      <c r="B14" s="58"/>
      <c r="C14" s="56"/>
      <c r="D14" s="57"/>
    </row>
    <row r="15" spans="1:4" s="15" customFormat="1" ht="24.75" customHeight="1">
      <c r="A15" s="56"/>
      <c r="B15" s="58"/>
      <c r="C15" s="56"/>
      <c r="D15" s="59"/>
    </row>
    <row r="16" spans="1:4" s="15" customFormat="1" ht="27" customHeight="1">
      <c r="A16" s="56"/>
      <c r="B16" s="58"/>
      <c r="C16" s="60"/>
      <c r="D16" s="57"/>
    </row>
    <row r="17" spans="1:4" s="15" customFormat="1" ht="24.75" customHeight="1">
      <c r="A17" s="56"/>
      <c r="B17" s="58"/>
      <c r="C17" s="60"/>
      <c r="D17" s="57"/>
    </row>
    <row r="18" spans="1:4" s="15" customFormat="1" ht="24.75" customHeight="1">
      <c r="A18" s="56"/>
      <c r="B18" s="58"/>
      <c r="C18" s="60"/>
      <c r="D18" s="57"/>
    </row>
    <row r="19" spans="1:4" s="15" customFormat="1" ht="24.75" customHeight="1">
      <c r="A19" s="56"/>
      <c r="B19" s="58"/>
      <c r="C19" s="60"/>
      <c r="D19" s="57"/>
    </row>
    <row r="20" spans="1:4" s="15" customFormat="1" ht="24.75" customHeight="1">
      <c r="A20" s="56"/>
      <c r="B20" s="58"/>
      <c r="C20" s="60"/>
      <c r="D20" s="57"/>
    </row>
    <row r="21" spans="1:4" s="15" customFormat="1" ht="24.75" customHeight="1">
      <c r="A21" s="56"/>
      <c r="B21" s="58"/>
      <c r="C21" s="60"/>
      <c r="D21" s="57"/>
    </row>
    <row r="22" spans="1:4" s="15" customFormat="1" ht="24.75" customHeight="1">
      <c r="A22" s="56"/>
      <c r="B22" s="58"/>
      <c r="C22" s="60"/>
      <c r="D22" s="57"/>
    </row>
    <row r="23" spans="1:4" s="15" customFormat="1" ht="24.75" customHeight="1">
      <c r="A23" s="56"/>
      <c r="B23" s="58"/>
      <c r="C23" s="60"/>
      <c r="D23" s="57"/>
    </row>
    <row r="24" spans="1:4" s="15" customFormat="1" ht="24.75" customHeight="1">
      <c r="A24" s="56"/>
      <c r="B24" s="58"/>
      <c r="C24" s="60"/>
      <c r="D24" s="57"/>
    </row>
    <row r="25" spans="1:4" s="15" customFormat="1" ht="24.75" customHeight="1">
      <c r="A25" s="56"/>
      <c r="B25" s="58"/>
      <c r="C25" s="60"/>
      <c r="D25" s="57"/>
    </row>
    <row r="26" spans="1:4" s="15" customFormat="1" ht="24.75" customHeight="1">
      <c r="A26" s="56"/>
      <c r="B26" s="58"/>
      <c r="C26" s="60"/>
      <c r="D26" s="57"/>
    </row>
    <row r="27" spans="1:4" s="15" customFormat="1" ht="24.75" customHeight="1">
      <c r="A27" s="56"/>
      <c r="B27" s="58"/>
      <c r="C27" s="60"/>
      <c r="D27" s="57"/>
    </row>
    <row r="28" spans="1:4" s="15" customFormat="1" ht="24.75" customHeight="1">
      <c r="A28" s="56"/>
      <c r="B28" s="58"/>
      <c r="C28" s="60"/>
      <c r="D28" s="57"/>
    </row>
    <row r="29" spans="1:4" s="15" customFormat="1" ht="24.75" customHeight="1">
      <c r="A29" s="56"/>
      <c r="B29" s="58"/>
      <c r="C29" s="60"/>
      <c r="D29" s="57"/>
    </row>
    <row r="30" spans="1:4" s="15" customFormat="1" ht="24.75" customHeight="1" thickBot="1">
      <c r="A30" s="61" t="s">
        <v>18</v>
      </c>
      <c r="B30" s="62">
        <f>SUM(B7:B19)</f>
        <v>580607120</v>
      </c>
      <c r="C30" s="61" t="s">
        <v>18</v>
      </c>
      <c r="D30" s="63">
        <f>SUM(D7:D19)</f>
        <v>580607120</v>
      </c>
    </row>
    <row r="31" spans="1:4" s="15" customFormat="1" ht="60" customHeight="1">
      <c r="A31" s="64"/>
      <c r="B31" s="57"/>
      <c r="C31" s="65"/>
      <c r="D31" s="57"/>
    </row>
    <row r="32" ht="24.75" customHeight="1"/>
    <row r="33" ht="24.75" customHeight="1"/>
    <row r="37" ht="16.5">
      <c r="A37" s="35"/>
    </row>
  </sheetData>
  <mergeCells count="2">
    <mergeCell ref="A3:D3"/>
    <mergeCell ref="A2:D2"/>
  </mergeCells>
  <printOptions horizontalCentered="1"/>
  <pageMargins left="0.4330708661417323" right="0" top="0.5905511811023623" bottom="0.7874015748031497" header="0.5118110236220472" footer="0.5118110236220472"/>
  <pageSetup horizontalDpi="600" verticalDpi="600" orientation="portrait" pageOrder="overThenDown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7"/>
  <sheetViews>
    <sheetView showGridLines="0" zoomScale="75" zoomScaleNormal="75" workbookViewId="0" topLeftCell="A1">
      <selection activeCell="A7" sqref="A7"/>
    </sheetView>
  </sheetViews>
  <sheetFormatPr defaultColWidth="9.00390625" defaultRowHeight="15.75"/>
  <cols>
    <col min="1" max="1" width="20.25390625" style="0" customWidth="1"/>
    <col min="2" max="2" width="23.625" style="0" customWidth="1"/>
    <col min="3" max="3" width="20.25390625" style="0" customWidth="1"/>
    <col min="4" max="4" width="23.625" style="0" customWidth="1"/>
  </cols>
  <sheetData>
    <row r="1" ht="24.75" customHeight="1"/>
    <row r="2" spans="1:4" ht="24.75" customHeight="1">
      <c r="A2" s="202" t="s">
        <v>115</v>
      </c>
      <c r="B2" s="202"/>
      <c r="C2" s="202"/>
      <c r="D2" s="202"/>
    </row>
    <row r="3" spans="1:4" ht="24.75" customHeight="1">
      <c r="A3" s="202" t="s">
        <v>116</v>
      </c>
      <c r="B3" s="202"/>
      <c r="C3" s="202"/>
      <c r="D3" s="202"/>
    </row>
    <row r="4" spans="1:4" s="20" customFormat="1" ht="24.75" customHeight="1" thickBot="1">
      <c r="A4" s="37" t="s">
        <v>125</v>
      </c>
      <c r="B4" s="37"/>
      <c r="C4" s="37"/>
      <c r="D4" s="37"/>
    </row>
    <row r="5" spans="1:4" s="20" customFormat="1" ht="24.75" customHeight="1">
      <c r="A5" s="51" t="s">
        <v>117</v>
      </c>
      <c r="B5" s="52" t="s">
        <v>21</v>
      </c>
      <c r="C5" s="51" t="s">
        <v>118</v>
      </c>
      <c r="D5" s="53" t="s">
        <v>21</v>
      </c>
    </row>
    <row r="6" spans="1:4" ht="24.75" customHeight="1">
      <c r="A6" s="54"/>
      <c r="B6" s="55"/>
      <c r="C6" s="56"/>
      <c r="D6" s="57"/>
    </row>
    <row r="7" spans="1:4" s="15" customFormat="1" ht="24.75" customHeight="1">
      <c r="A7" s="56" t="s">
        <v>119</v>
      </c>
      <c r="B7" s="58">
        <f>860209883+1589590795</f>
        <v>2449800678</v>
      </c>
      <c r="C7" s="56" t="s">
        <v>15</v>
      </c>
      <c r="D7" s="57">
        <f>B9</f>
        <v>3168000000</v>
      </c>
    </row>
    <row r="8" spans="1:4" s="15" customFormat="1" ht="24.75" customHeight="1">
      <c r="A8" s="56"/>
      <c r="B8" s="58"/>
      <c r="C8" s="56"/>
      <c r="D8" s="57"/>
    </row>
    <row r="9" spans="1:4" s="15" customFormat="1" ht="24.75" customHeight="1">
      <c r="A9" s="56" t="s">
        <v>120</v>
      </c>
      <c r="B9" s="58">
        <v>3168000000</v>
      </c>
      <c r="C9" s="56" t="s">
        <v>16</v>
      </c>
      <c r="D9" s="57">
        <f>'歲出累計表'!I13</f>
        <v>5302500000</v>
      </c>
    </row>
    <row r="10" spans="1:4" s="15" customFormat="1" ht="24.75" customHeight="1">
      <c r="A10" s="56"/>
      <c r="B10" s="58"/>
      <c r="C10" s="56"/>
      <c r="D10" s="57"/>
    </row>
    <row r="11" spans="1:4" s="15" customFormat="1" ht="24.75" customHeight="1">
      <c r="A11" s="56" t="s">
        <v>121</v>
      </c>
      <c r="B11" s="58">
        <v>160409105</v>
      </c>
      <c r="C11" s="56" t="s">
        <v>17</v>
      </c>
      <c r="D11" s="57">
        <f>-'歲出累計表'!J13</f>
        <v>-2692290217</v>
      </c>
    </row>
    <row r="12" spans="1:4" s="15" customFormat="1" ht="24.75" customHeight="1">
      <c r="A12" s="56"/>
      <c r="B12" s="58"/>
      <c r="C12" s="56"/>
      <c r="D12" s="57"/>
    </row>
    <row r="13" spans="1:4" s="15" customFormat="1" ht="24.75" customHeight="1">
      <c r="A13" s="56" t="s">
        <v>122</v>
      </c>
      <c r="B13" s="58"/>
      <c r="C13" s="56" t="s">
        <v>123</v>
      </c>
      <c r="D13" s="57">
        <f>B13</f>
        <v>0</v>
      </c>
    </row>
    <row r="14" spans="1:4" s="15" customFormat="1" ht="27" customHeight="1">
      <c r="A14" s="56"/>
      <c r="B14" s="58"/>
      <c r="C14" s="56"/>
      <c r="D14" s="57"/>
    </row>
    <row r="15" spans="1:4" s="15" customFormat="1" ht="24.75" customHeight="1">
      <c r="A15" s="56"/>
      <c r="B15" s="58"/>
      <c r="C15" s="56"/>
      <c r="D15" s="59"/>
    </row>
    <row r="16" spans="1:4" s="15" customFormat="1" ht="27" customHeight="1">
      <c r="A16" s="56"/>
      <c r="B16" s="58"/>
      <c r="C16" s="60"/>
      <c r="D16" s="57"/>
    </row>
    <row r="17" spans="1:4" s="15" customFormat="1" ht="24.75" customHeight="1">
      <c r="A17" s="56"/>
      <c r="B17" s="58"/>
      <c r="C17" s="60"/>
      <c r="D17" s="57"/>
    </row>
    <row r="18" spans="1:4" s="15" customFormat="1" ht="24.75" customHeight="1">
      <c r="A18" s="56"/>
      <c r="B18" s="58"/>
      <c r="C18" s="60"/>
      <c r="D18" s="57"/>
    </row>
    <row r="19" spans="1:4" s="15" customFormat="1" ht="24.75" customHeight="1">
      <c r="A19" s="56"/>
      <c r="B19" s="58"/>
      <c r="C19" s="60"/>
      <c r="D19" s="57"/>
    </row>
    <row r="20" spans="1:4" s="15" customFormat="1" ht="24.75" customHeight="1">
      <c r="A20" s="56"/>
      <c r="B20" s="58"/>
      <c r="C20" s="60"/>
      <c r="D20" s="57"/>
    </row>
    <row r="21" spans="1:4" s="15" customFormat="1" ht="24.75" customHeight="1">
      <c r="A21" s="56"/>
      <c r="B21" s="58"/>
      <c r="C21" s="60"/>
      <c r="D21" s="57"/>
    </row>
    <row r="22" spans="1:4" s="15" customFormat="1" ht="24.75" customHeight="1">
      <c r="A22" s="56"/>
      <c r="B22" s="58"/>
      <c r="C22" s="60"/>
      <c r="D22" s="57"/>
    </row>
    <row r="23" spans="1:4" s="15" customFormat="1" ht="24.75" customHeight="1">
      <c r="A23" s="56"/>
      <c r="B23" s="58"/>
      <c r="C23" s="60"/>
      <c r="D23" s="57"/>
    </row>
    <row r="24" spans="1:4" s="15" customFormat="1" ht="24.75" customHeight="1">
      <c r="A24" s="56"/>
      <c r="B24" s="58"/>
      <c r="C24" s="60"/>
      <c r="D24" s="57"/>
    </row>
    <row r="25" spans="1:4" s="15" customFormat="1" ht="24.75" customHeight="1">
      <c r="A25" s="56"/>
      <c r="B25" s="58"/>
      <c r="C25" s="60"/>
      <c r="D25" s="57"/>
    </row>
    <row r="26" spans="1:4" s="15" customFormat="1" ht="24.75" customHeight="1">
      <c r="A26" s="56"/>
      <c r="B26" s="58"/>
      <c r="C26" s="60"/>
      <c r="D26" s="57"/>
    </row>
    <row r="27" spans="1:4" s="15" customFormat="1" ht="24.75" customHeight="1">
      <c r="A27" s="56"/>
      <c r="B27" s="58"/>
      <c r="C27" s="60"/>
      <c r="D27" s="57"/>
    </row>
    <row r="28" spans="1:4" s="15" customFormat="1" ht="24.75" customHeight="1">
      <c r="A28" s="56"/>
      <c r="B28" s="58"/>
      <c r="C28" s="60"/>
      <c r="D28" s="57"/>
    </row>
    <row r="29" spans="1:4" s="15" customFormat="1" ht="24.75" customHeight="1">
      <c r="A29" s="56"/>
      <c r="B29" s="58"/>
      <c r="C29" s="60"/>
      <c r="D29" s="57"/>
    </row>
    <row r="30" spans="1:4" s="15" customFormat="1" ht="24.75" customHeight="1" thickBot="1">
      <c r="A30" s="61" t="s">
        <v>18</v>
      </c>
      <c r="B30" s="62">
        <f>SUM(B7:B19)</f>
        <v>5778209783</v>
      </c>
      <c r="C30" s="61" t="s">
        <v>18</v>
      </c>
      <c r="D30" s="63">
        <f>SUM(D7:D19)</f>
        <v>5778209783</v>
      </c>
    </row>
    <row r="31" spans="1:4" s="15" customFormat="1" ht="60" customHeight="1">
      <c r="A31" s="64"/>
      <c r="B31" s="57"/>
      <c r="C31" s="65"/>
      <c r="D31" s="57"/>
    </row>
    <row r="32" ht="24.75" customHeight="1"/>
    <row r="33" ht="24.75" customHeight="1"/>
    <row r="37" ht="16.5">
      <c r="A37" s="35"/>
    </row>
  </sheetData>
  <mergeCells count="2">
    <mergeCell ref="A3:D3"/>
    <mergeCell ref="A2:D2"/>
  </mergeCells>
  <printOptions horizontalCentered="1"/>
  <pageMargins left="0.4330708661417323" right="0" top="0.5905511811023623" bottom="0.7874015748031497" header="0.5118110236220472" footer="0.5118110236220472"/>
  <pageSetup horizontalDpi="600" verticalDpi="600" orientation="portrait" pageOrder="overThenDown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7"/>
  <sheetViews>
    <sheetView showGridLines="0" zoomScale="75" zoomScaleNormal="75" workbookViewId="0" topLeftCell="A1">
      <selection activeCell="D10" sqref="D10"/>
    </sheetView>
  </sheetViews>
  <sheetFormatPr defaultColWidth="9.00390625" defaultRowHeight="15.75"/>
  <cols>
    <col min="1" max="1" width="20.25390625" style="0" customWidth="1"/>
    <col min="2" max="2" width="23.625" style="0" customWidth="1"/>
    <col min="3" max="3" width="20.25390625" style="0" customWidth="1"/>
    <col min="4" max="4" width="23.625" style="0" customWidth="1"/>
  </cols>
  <sheetData>
    <row r="1" ht="24.75" customHeight="1"/>
    <row r="2" spans="1:4" ht="24.75" customHeight="1">
      <c r="A2" s="202" t="s">
        <v>115</v>
      </c>
      <c r="B2" s="202"/>
      <c r="C2" s="202"/>
      <c r="D2" s="202"/>
    </row>
    <row r="3" spans="1:4" ht="24.75" customHeight="1">
      <c r="A3" s="202" t="s">
        <v>116</v>
      </c>
      <c r="B3" s="202"/>
      <c r="C3" s="202"/>
      <c r="D3" s="202"/>
    </row>
    <row r="4" spans="1:4" s="20" customFormat="1" ht="24.75" customHeight="1" thickBot="1">
      <c r="A4" s="37" t="s">
        <v>125</v>
      </c>
      <c r="B4" s="37"/>
      <c r="C4" s="37"/>
      <c r="D4" s="37"/>
    </row>
    <row r="5" spans="1:4" s="20" customFormat="1" ht="24.75" customHeight="1">
      <c r="A5" s="51" t="s">
        <v>117</v>
      </c>
      <c r="B5" s="52" t="s">
        <v>21</v>
      </c>
      <c r="C5" s="51" t="s">
        <v>118</v>
      </c>
      <c r="D5" s="53" t="s">
        <v>21</v>
      </c>
    </row>
    <row r="6" spans="1:4" ht="24.75" customHeight="1">
      <c r="A6" s="54"/>
      <c r="B6" s="55"/>
      <c r="C6" s="56"/>
      <c r="D6" s="57"/>
    </row>
    <row r="7" spans="1:4" s="15" customFormat="1" ht="24.75" customHeight="1">
      <c r="A7" s="56" t="s">
        <v>119</v>
      </c>
      <c r="B7" s="58">
        <v>81398491</v>
      </c>
      <c r="C7" s="56" t="s">
        <v>15</v>
      </c>
      <c r="D7" s="57">
        <f>B9</f>
        <v>90000000</v>
      </c>
    </row>
    <row r="8" spans="1:4" s="15" customFormat="1" ht="24.75" customHeight="1">
      <c r="A8" s="56"/>
      <c r="B8" s="58"/>
      <c r="C8" s="56"/>
      <c r="D8" s="57"/>
    </row>
    <row r="9" spans="1:4" s="15" customFormat="1" ht="24.75" customHeight="1">
      <c r="A9" s="56" t="s">
        <v>120</v>
      </c>
      <c r="B9" s="58">
        <v>90000000</v>
      </c>
      <c r="C9" s="56" t="s">
        <v>16</v>
      </c>
      <c r="D9" s="57">
        <f>'歲出累計表'!I20</f>
        <v>128000000</v>
      </c>
    </row>
    <row r="10" spans="1:4" s="15" customFormat="1" ht="24.75" customHeight="1">
      <c r="A10" s="56"/>
      <c r="B10" s="58"/>
      <c r="C10" s="56"/>
      <c r="D10" s="57"/>
    </row>
    <row r="11" spans="1:4" s="15" customFormat="1" ht="24.75" customHeight="1">
      <c r="A11" s="56" t="s">
        <v>121</v>
      </c>
      <c r="B11" s="58"/>
      <c r="C11" s="56" t="s">
        <v>17</v>
      </c>
      <c r="D11" s="57">
        <f>-'歲出累計表'!J20</f>
        <v>-46601509</v>
      </c>
    </row>
    <row r="12" spans="1:4" s="15" customFormat="1" ht="24.75" customHeight="1">
      <c r="A12" s="56"/>
      <c r="B12" s="58"/>
      <c r="C12" s="56"/>
      <c r="D12" s="57"/>
    </row>
    <row r="13" spans="1:4" s="15" customFormat="1" ht="24.75" customHeight="1">
      <c r="A13" s="56" t="s">
        <v>122</v>
      </c>
      <c r="B13" s="58"/>
      <c r="C13" s="56" t="s">
        <v>123</v>
      </c>
      <c r="D13" s="57">
        <f>B13</f>
        <v>0</v>
      </c>
    </row>
    <row r="14" spans="1:4" s="15" customFormat="1" ht="27" customHeight="1">
      <c r="A14" s="56"/>
      <c r="B14" s="58"/>
      <c r="C14" s="56"/>
      <c r="D14" s="57"/>
    </row>
    <row r="15" spans="1:4" s="15" customFormat="1" ht="24.75" customHeight="1">
      <c r="A15" s="56"/>
      <c r="B15" s="58"/>
      <c r="C15" s="56"/>
      <c r="D15" s="59"/>
    </row>
    <row r="16" spans="1:4" s="15" customFormat="1" ht="27" customHeight="1">
      <c r="A16" s="56"/>
      <c r="B16" s="58"/>
      <c r="C16" s="60"/>
      <c r="D16" s="57"/>
    </row>
    <row r="17" spans="1:4" s="15" customFormat="1" ht="24.75" customHeight="1">
      <c r="A17" s="56"/>
      <c r="B17" s="58"/>
      <c r="C17" s="60"/>
      <c r="D17" s="57"/>
    </row>
    <row r="18" spans="1:4" s="15" customFormat="1" ht="24.75" customHeight="1">
      <c r="A18" s="56"/>
      <c r="B18" s="58"/>
      <c r="C18" s="60"/>
      <c r="D18" s="57"/>
    </row>
    <row r="19" spans="1:4" s="15" customFormat="1" ht="24.75" customHeight="1">
      <c r="A19" s="56"/>
      <c r="B19" s="58"/>
      <c r="C19" s="60"/>
      <c r="D19" s="57"/>
    </row>
    <row r="20" spans="1:4" s="15" customFormat="1" ht="24.75" customHeight="1">
      <c r="A20" s="56"/>
      <c r="B20" s="58"/>
      <c r="C20" s="60"/>
      <c r="D20" s="57"/>
    </row>
    <row r="21" spans="1:4" s="15" customFormat="1" ht="24.75" customHeight="1">
      <c r="A21" s="56"/>
      <c r="B21" s="58"/>
      <c r="C21" s="60"/>
      <c r="D21" s="57"/>
    </row>
    <row r="22" spans="1:4" s="15" customFormat="1" ht="24.75" customHeight="1">
      <c r="A22" s="56"/>
      <c r="B22" s="58"/>
      <c r="C22" s="60"/>
      <c r="D22" s="57"/>
    </row>
    <row r="23" spans="1:4" s="15" customFormat="1" ht="24.75" customHeight="1">
      <c r="A23" s="56"/>
      <c r="B23" s="58"/>
      <c r="C23" s="60"/>
      <c r="D23" s="57"/>
    </row>
    <row r="24" spans="1:4" s="15" customFormat="1" ht="24.75" customHeight="1">
      <c r="A24" s="56"/>
      <c r="B24" s="58"/>
      <c r="C24" s="60"/>
      <c r="D24" s="57"/>
    </row>
    <row r="25" spans="1:4" s="15" customFormat="1" ht="24.75" customHeight="1">
      <c r="A25" s="56"/>
      <c r="B25" s="58"/>
      <c r="C25" s="60"/>
      <c r="D25" s="57"/>
    </row>
    <row r="26" spans="1:4" s="15" customFormat="1" ht="24.75" customHeight="1">
      <c r="A26" s="56"/>
      <c r="B26" s="58"/>
      <c r="C26" s="60"/>
      <c r="D26" s="57"/>
    </row>
    <row r="27" spans="1:4" s="15" customFormat="1" ht="24.75" customHeight="1">
      <c r="A27" s="56"/>
      <c r="B27" s="58"/>
      <c r="C27" s="60"/>
      <c r="D27" s="57"/>
    </row>
    <row r="28" spans="1:4" s="15" customFormat="1" ht="24.75" customHeight="1">
      <c r="A28" s="56"/>
      <c r="B28" s="58"/>
      <c r="C28" s="60"/>
      <c r="D28" s="57"/>
    </row>
    <row r="29" spans="1:4" s="15" customFormat="1" ht="24.75" customHeight="1">
      <c r="A29" s="56"/>
      <c r="B29" s="58"/>
      <c r="C29" s="60"/>
      <c r="D29" s="57"/>
    </row>
    <row r="30" spans="1:4" s="15" customFormat="1" ht="24.75" customHeight="1" thickBot="1">
      <c r="A30" s="61" t="s">
        <v>18</v>
      </c>
      <c r="B30" s="62">
        <f>SUM(B7:B19)</f>
        <v>171398491</v>
      </c>
      <c r="C30" s="61" t="s">
        <v>18</v>
      </c>
      <c r="D30" s="63">
        <f>SUM(D7:D19)</f>
        <v>171398491</v>
      </c>
    </row>
    <row r="31" spans="1:4" s="15" customFormat="1" ht="60" customHeight="1">
      <c r="A31" s="64"/>
      <c r="B31" s="57"/>
      <c r="C31" s="65"/>
      <c r="D31" s="57"/>
    </row>
    <row r="32" ht="24.75" customHeight="1"/>
    <row r="33" ht="24.75" customHeight="1"/>
    <row r="37" ht="16.5">
      <c r="A37" s="35"/>
    </row>
  </sheetData>
  <mergeCells count="2">
    <mergeCell ref="A3:D3"/>
    <mergeCell ref="A2:D2"/>
  </mergeCells>
  <printOptions horizontalCentered="1"/>
  <pageMargins left="0.4330708661417323" right="0" top="0.5905511811023623" bottom="0.7874015748031497" header="0.5118110236220472" footer="0.5118110236220472"/>
  <pageSetup horizontalDpi="600" verticalDpi="600" orientation="portrait" pageOrder="overThenDown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7"/>
  <sheetViews>
    <sheetView showGridLines="0" zoomScale="75" zoomScaleNormal="75" workbookViewId="0" topLeftCell="A1">
      <selection activeCell="D11" sqref="D11"/>
    </sheetView>
  </sheetViews>
  <sheetFormatPr defaultColWidth="9.00390625" defaultRowHeight="15.75"/>
  <cols>
    <col min="1" max="1" width="20.25390625" style="0" customWidth="1"/>
    <col min="2" max="2" width="23.625" style="0" customWidth="1"/>
    <col min="3" max="3" width="20.25390625" style="0" customWidth="1"/>
    <col min="4" max="4" width="23.625" style="0" customWidth="1"/>
  </cols>
  <sheetData>
    <row r="1" ht="24.75" customHeight="1"/>
    <row r="2" spans="1:4" ht="24.75" customHeight="1">
      <c r="A2" s="202" t="s">
        <v>115</v>
      </c>
      <c r="B2" s="202"/>
      <c r="C2" s="202"/>
      <c r="D2" s="202"/>
    </row>
    <row r="3" spans="1:4" ht="24.75" customHeight="1">
      <c r="A3" s="202" t="s">
        <v>116</v>
      </c>
      <c r="B3" s="202"/>
      <c r="C3" s="202"/>
      <c r="D3" s="202"/>
    </row>
    <row r="4" spans="1:4" s="20" customFormat="1" ht="24.75" customHeight="1" thickBot="1">
      <c r="A4" s="37" t="s">
        <v>125</v>
      </c>
      <c r="B4" s="37"/>
      <c r="C4" s="37"/>
      <c r="D4" s="37"/>
    </row>
    <row r="5" spans="1:4" s="20" customFormat="1" ht="24.75" customHeight="1">
      <c r="A5" s="51" t="s">
        <v>117</v>
      </c>
      <c r="B5" s="52" t="s">
        <v>21</v>
      </c>
      <c r="C5" s="51" t="s">
        <v>118</v>
      </c>
      <c r="D5" s="53" t="s">
        <v>21</v>
      </c>
    </row>
    <row r="6" spans="1:4" ht="24.75" customHeight="1">
      <c r="A6" s="54"/>
      <c r="B6" s="55"/>
      <c r="C6" s="56"/>
      <c r="D6" s="57"/>
    </row>
    <row r="7" spans="1:4" s="15" customFormat="1" ht="24.75" customHeight="1">
      <c r="A7" s="56" t="s">
        <v>119</v>
      </c>
      <c r="B7" s="58">
        <v>846946452</v>
      </c>
      <c r="C7" s="56" t="s">
        <v>15</v>
      </c>
      <c r="D7" s="57">
        <f>B9</f>
        <v>1698000000</v>
      </c>
    </row>
    <row r="8" spans="1:4" s="15" customFormat="1" ht="24.75" customHeight="1">
      <c r="A8" s="56"/>
      <c r="B8" s="58"/>
      <c r="C8" s="56"/>
      <c r="D8" s="57"/>
    </row>
    <row r="9" spans="1:4" s="15" customFormat="1" ht="24.75" customHeight="1">
      <c r="A9" s="56" t="s">
        <v>120</v>
      </c>
      <c r="B9" s="58">
        <v>1698000000</v>
      </c>
      <c r="C9" s="56" t="s">
        <v>16</v>
      </c>
      <c r="D9" s="57">
        <f>'歲出累計表'!I25</f>
        <v>2808000000</v>
      </c>
    </row>
    <row r="10" spans="1:4" s="15" customFormat="1" ht="24.75" customHeight="1">
      <c r="A10" s="56"/>
      <c r="B10" s="58"/>
      <c r="C10" s="56"/>
      <c r="D10" s="57"/>
    </row>
    <row r="11" spans="1:4" s="15" customFormat="1" ht="24.75" customHeight="1">
      <c r="A11" s="56" t="s">
        <v>121</v>
      </c>
      <c r="B11" s="58">
        <v>761380478</v>
      </c>
      <c r="C11" s="56" t="s">
        <v>17</v>
      </c>
      <c r="D11" s="57">
        <f>-'歲出累計表'!J25</f>
        <v>-1199673070</v>
      </c>
    </row>
    <row r="12" spans="1:4" s="15" customFormat="1" ht="24.75" customHeight="1">
      <c r="A12" s="56"/>
      <c r="B12" s="58"/>
      <c r="C12" s="56"/>
      <c r="D12" s="57"/>
    </row>
    <row r="13" spans="1:4" s="15" customFormat="1" ht="24.75" customHeight="1">
      <c r="A13" s="56" t="s">
        <v>122</v>
      </c>
      <c r="B13" s="58"/>
      <c r="C13" s="56" t="s">
        <v>123</v>
      </c>
      <c r="D13" s="57">
        <f>B13</f>
        <v>0</v>
      </c>
    </row>
    <row r="14" spans="1:4" s="15" customFormat="1" ht="27" customHeight="1">
      <c r="A14" s="56"/>
      <c r="B14" s="58"/>
      <c r="C14" s="56"/>
      <c r="D14" s="57"/>
    </row>
    <row r="15" spans="1:4" s="15" customFormat="1" ht="24.75" customHeight="1">
      <c r="A15" s="56"/>
      <c r="B15" s="58"/>
      <c r="C15" s="56"/>
      <c r="D15" s="59"/>
    </row>
    <row r="16" spans="1:4" s="15" customFormat="1" ht="27" customHeight="1">
      <c r="A16" s="56"/>
      <c r="B16" s="58"/>
      <c r="C16" s="60"/>
      <c r="D16" s="57"/>
    </row>
    <row r="17" spans="1:4" s="15" customFormat="1" ht="24.75" customHeight="1">
      <c r="A17" s="56"/>
      <c r="B17" s="58"/>
      <c r="C17" s="60"/>
      <c r="D17" s="57"/>
    </row>
    <row r="18" spans="1:4" s="15" customFormat="1" ht="24.75" customHeight="1">
      <c r="A18" s="56"/>
      <c r="B18" s="58"/>
      <c r="C18" s="60"/>
      <c r="D18" s="57"/>
    </row>
    <row r="19" spans="1:4" s="15" customFormat="1" ht="24.75" customHeight="1">
      <c r="A19" s="56"/>
      <c r="B19" s="58"/>
      <c r="C19" s="60"/>
      <c r="D19" s="57"/>
    </row>
    <row r="20" spans="1:4" s="15" customFormat="1" ht="24.75" customHeight="1">
      <c r="A20" s="56"/>
      <c r="B20" s="58"/>
      <c r="C20" s="60"/>
      <c r="D20" s="57"/>
    </row>
    <row r="21" spans="1:4" s="15" customFormat="1" ht="24.75" customHeight="1">
      <c r="A21" s="56"/>
      <c r="B21" s="58"/>
      <c r="C21" s="60"/>
      <c r="D21" s="57"/>
    </row>
    <row r="22" spans="1:4" s="15" customFormat="1" ht="24.75" customHeight="1">
      <c r="A22" s="56"/>
      <c r="B22" s="58"/>
      <c r="C22" s="60"/>
      <c r="D22" s="57"/>
    </row>
    <row r="23" spans="1:4" s="15" customFormat="1" ht="24.75" customHeight="1">
      <c r="A23" s="56"/>
      <c r="B23" s="58"/>
      <c r="C23" s="60"/>
      <c r="D23" s="57"/>
    </row>
    <row r="24" spans="1:4" s="15" customFormat="1" ht="24.75" customHeight="1">
      <c r="A24" s="56"/>
      <c r="B24" s="58"/>
      <c r="C24" s="60"/>
      <c r="D24" s="57"/>
    </row>
    <row r="25" spans="1:4" s="15" customFormat="1" ht="24.75" customHeight="1">
      <c r="A25" s="56"/>
      <c r="B25" s="58"/>
      <c r="C25" s="60"/>
      <c r="D25" s="57"/>
    </row>
    <row r="26" spans="1:4" s="15" customFormat="1" ht="24.75" customHeight="1">
      <c r="A26" s="56"/>
      <c r="B26" s="58"/>
      <c r="C26" s="60"/>
      <c r="D26" s="57"/>
    </row>
    <row r="27" spans="1:4" s="15" customFormat="1" ht="24.75" customHeight="1">
      <c r="A27" s="56"/>
      <c r="B27" s="58"/>
      <c r="C27" s="60"/>
      <c r="D27" s="57"/>
    </row>
    <row r="28" spans="1:4" s="15" customFormat="1" ht="24.75" customHeight="1">
      <c r="A28" s="56"/>
      <c r="B28" s="58"/>
      <c r="C28" s="60"/>
      <c r="D28" s="57"/>
    </row>
    <row r="29" spans="1:4" s="15" customFormat="1" ht="24.75" customHeight="1">
      <c r="A29" s="56"/>
      <c r="B29" s="58"/>
      <c r="C29" s="60"/>
      <c r="D29" s="57"/>
    </row>
    <row r="30" spans="1:4" s="15" customFormat="1" ht="24.75" customHeight="1" thickBot="1">
      <c r="A30" s="61" t="s">
        <v>18</v>
      </c>
      <c r="B30" s="62">
        <f>SUM(B7:B19)</f>
        <v>3306326930</v>
      </c>
      <c r="C30" s="61" t="s">
        <v>18</v>
      </c>
      <c r="D30" s="63">
        <f>SUM(D7:D19)</f>
        <v>3306326930</v>
      </c>
    </row>
    <row r="31" spans="1:4" s="15" customFormat="1" ht="60" customHeight="1">
      <c r="A31" s="64"/>
      <c r="B31" s="57"/>
      <c r="C31" s="65"/>
      <c r="D31" s="57"/>
    </row>
    <row r="32" ht="24.75" customHeight="1"/>
    <row r="33" ht="24.75" customHeight="1"/>
    <row r="37" ht="16.5">
      <c r="A37" s="35"/>
    </row>
  </sheetData>
  <mergeCells count="2">
    <mergeCell ref="A3:D3"/>
    <mergeCell ref="A2:D2"/>
  </mergeCells>
  <printOptions horizontalCentered="1"/>
  <pageMargins left="0.4330708661417323" right="0" top="0.5905511811023623" bottom="0.7874015748031497" header="0.5118110236220472" footer="0.5118110236220472"/>
  <pageSetup horizontalDpi="600" verticalDpi="600" orientation="portrait" pageOrder="overThenDown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石門</dc:title>
  <dc:subject>石門</dc:subject>
  <dc:creator>行政院主計處</dc:creator>
  <cp:keywords/>
  <dc:description> </dc:description>
  <cp:lastModifiedBy>Administrator</cp:lastModifiedBy>
  <cp:lastPrinted>2008-04-22T03:26:37Z</cp:lastPrinted>
  <dcterms:created xsi:type="dcterms:W3CDTF">2005-04-22T05:17:29Z</dcterms:created>
  <dcterms:modified xsi:type="dcterms:W3CDTF">2008-11-13T11:13:35Z</dcterms:modified>
  <cp:category>I14</cp:category>
  <cp:version/>
  <cp:contentType/>
  <cp:contentStatus/>
</cp:coreProperties>
</file>