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2120" windowHeight="4410" tabRatio="700" activeTab="0"/>
  </bookViews>
  <sheets>
    <sheet name="融資" sheetId="1" r:id="rId1"/>
    <sheet name="歲入總併" sheetId="2" r:id="rId2"/>
    <sheet name="歲入總經" sheetId="3" r:id="rId3"/>
    <sheet name="歲入總資" sheetId="4" r:id="rId4"/>
    <sheet name="歲入明細" sheetId="5" r:id="rId5"/>
    <sheet name="歲出總併" sheetId="6" r:id="rId6"/>
    <sheet name="歲出總經" sheetId="7" r:id="rId7"/>
    <sheet name="歲出總資" sheetId="8" r:id="rId8"/>
    <sheet name="擴大出經" sheetId="9" state="hidden" r:id="rId9"/>
    <sheet name="擴大出資" sheetId="10" state="hidden" r:id="rId10"/>
    <sheet name="歲出明細" sheetId="11" r:id="rId11"/>
  </sheets>
  <definedNames>
    <definedName name="_xlnm.Print_Area" localSheetId="10">'歲出明細'!$A$1:$P$138</definedName>
    <definedName name="_xlnm.Print_Area" localSheetId="5">'歲出總併'!$A$1:$P$33</definedName>
    <definedName name="_xlnm.Print_Area" localSheetId="6">'歲出總經'!$A$1:$P$33</definedName>
    <definedName name="_xlnm.Print_Area" localSheetId="7">'歲出總資'!$A$1:$P$33</definedName>
    <definedName name="_xlnm.Print_Area" localSheetId="8">'擴大出經'!$A$1:$P$60</definedName>
    <definedName name="_xlnm.Print_Area" localSheetId="9">'擴大出資'!$A$1:$P$60</definedName>
    <definedName name="_xlnm.Print_Titles" localSheetId="10">'歲出明細'!$1:$6</definedName>
    <definedName name="_xlnm.Print_Titles" localSheetId="5">'歲出總併'!$1:$7</definedName>
    <definedName name="_xlnm.Print_Titles" localSheetId="6">'歲出總經'!$1:$7</definedName>
    <definedName name="_xlnm.Print_Titles" localSheetId="7">'歲出總資'!$1:$6</definedName>
    <definedName name="_xlnm.Print_Titles" localSheetId="8">'擴大出經'!$1:$7</definedName>
    <definedName name="_xlnm.Print_Titles" localSheetId="9">'擴大出資'!$1:$7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J77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8,060</t>
        </r>
        <r>
          <rPr>
            <sz val="12"/>
            <rFont val="新細明體"/>
            <family val="1"/>
          </rPr>
          <t>萬元</t>
        </r>
        <r>
          <rPr>
            <sz val="9"/>
            <rFont val="新細明體"/>
            <family val="1"/>
          </rPr>
          <t xml:space="preserve">
</t>
        </r>
      </text>
    </comment>
    <comment ref="J20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7</t>
        </r>
        <r>
          <rPr>
            <sz val="12"/>
            <rFont val="新細明體"/>
            <family val="1"/>
          </rPr>
          <t>億</t>
        </r>
        <r>
          <rPr>
            <sz val="9"/>
            <rFont val="新細明體"/>
            <family val="1"/>
          </rPr>
          <t xml:space="preserve">
</t>
        </r>
      </text>
    </comment>
    <comment ref="J37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700</t>
        </r>
        <r>
          <rPr>
            <sz val="12"/>
            <rFont val="新細明體"/>
            <family val="1"/>
          </rPr>
          <t>萬</t>
        </r>
      </text>
    </comment>
    <comment ref="J38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2,800</t>
        </r>
        <r>
          <rPr>
            <sz val="12"/>
            <rFont val="新細明體"/>
            <family val="1"/>
          </rPr>
          <t>萬</t>
        </r>
        <r>
          <rPr>
            <sz val="9"/>
            <rFont val="新細明體"/>
            <family val="1"/>
          </rPr>
          <t xml:space="preserve">
</t>
        </r>
      </text>
    </comment>
    <comment ref="J32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125</t>
        </r>
        <r>
          <rPr>
            <sz val="12"/>
            <rFont val="新細明體"/>
            <family val="1"/>
          </rPr>
          <t>萬</t>
        </r>
        <r>
          <rPr>
            <sz val="9"/>
            <rFont val="新細明體"/>
            <family val="1"/>
          </rPr>
          <t xml:space="preserve">
</t>
        </r>
      </text>
    </comment>
    <comment ref="J26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8,327,044</t>
        </r>
        <r>
          <rPr>
            <b/>
            <sz val="12"/>
            <rFont val="新細明體"/>
            <family val="1"/>
          </rPr>
          <t xml:space="preserve">
</t>
        </r>
      </text>
    </comment>
    <comment ref="J52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20,191,477</t>
        </r>
        <r>
          <rPr>
            <sz val="9"/>
            <rFont val="新細明體"/>
            <family val="1"/>
          </rPr>
          <t xml:space="preserve">
</t>
        </r>
      </text>
    </comment>
    <comment ref="J91" authorId="0">
      <text>
        <r>
          <rPr>
            <sz val="12"/>
            <rFont val="新細明體"/>
            <family val="1"/>
          </rPr>
          <t>刪</t>
        </r>
        <r>
          <rPr>
            <sz val="12"/>
            <rFont val="Times New Roman"/>
            <family val="1"/>
          </rPr>
          <t>2</t>
        </r>
        <r>
          <rPr>
            <sz val="12"/>
            <rFont val="新細明體"/>
            <family val="1"/>
          </rPr>
          <t>億</t>
        </r>
      </text>
    </comment>
  </commentList>
</comments>
</file>

<file path=xl/sharedStrings.xml><?xml version="1.0" encoding="utf-8"?>
<sst xmlns="http://schemas.openxmlformats.org/spreadsheetml/2006/main" count="563" uniqueCount="192">
  <si>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</si>
  <si>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</si>
  <si>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</si>
  <si>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</si>
  <si>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</si>
  <si>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</si>
  <si>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</si>
  <si>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</si>
  <si>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</si>
  <si>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</si>
  <si>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</si>
  <si>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</si>
  <si>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</si>
  <si>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</si>
  <si>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應收數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</si>
  <si>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</si>
  <si>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</si>
  <si>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</si>
  <si>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</si>
  <si>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</si>
  <si>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</si>
  <si>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</si>
  <si>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</si>
  <si>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</si>
  <si>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</si>
  <si>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</si>
  <si>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</si>
  <si>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</si>
  <si>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</si>
  <si>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</si>
  <si>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</si>
  <si>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</si>
  <si>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</si>
  <si>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</si>
  <si>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</si>
  <si>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</si>
  <si>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</si>
  <si>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</si>
  <si>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</si>
  <si>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</si>
  <si>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</si>
  <si>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</si>
  <si>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</si>
  <si>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</si>
  <si>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</si>
  <si>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</si>
  <si>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</si>
  <si>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</si>
  <si>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</si>
  <si>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</si>
  <si>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</si>
  <si>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</si>
  <si>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</si>
  <si>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</si>
  <si>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</si>
  <si>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</si>
  <si>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</si>
  <si>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</si>
  <si>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</si>
  <si>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</si>
  <si>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</si>
  <si>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</si>
  <si>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</si>
  <si>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</si>
  <si>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</si>
  <si>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</si>
  <si>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</si>
  <si>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</si>
  <si>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</si>
  <si>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</si>
  <si>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</si>
  <si>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</si>
  <si>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</si>
  <si>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</si>
  <si>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</si>
  <si>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</si>
  <si>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</si>
  <si>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</si>
  <si>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</si>
  <si>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</si>
  <si>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</si>
  <si>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</si>
  <si>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</si>
  <si>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</si>
  <si>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</si>
  <si>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</si>
  <si>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</si>
  <si>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</si>
  <si>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</si>
  <si>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</si>
  <si>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</si>
  <si>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</si>
  <si>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</si>
  <si>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</si>
  <si>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</si>
  <si>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 xml:space="preserve">轉入數決算總表 </t>
  </si>
  <si>
    <t>以前年度歲入保留</t>
  </si>
  <si>
    <t>資本門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</si>
  <si>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</si>
  <si>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</si>
  <si>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中  華  民  國</t>
    </r>
    <r>
      <rPr>
        <sz val="12"/>
        <rFont val="新細明體"/>
        <family val="1"/>
      </rPr>
      <t xml:space="preserve">  96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</si>
  <si>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 xml:space="preserve">96  </t>
    </r>
    <r>
      <rPr>
        <sz val="12"/>
        <rFont val="新細明體"/>
        <family val="1"/>
      </rPr>
      <t>年  度</t>
    </r>
  </si>
  <si>
    <t>以前年度歲入保</t>
  </si>
  <si>
    <t>以前年度歲出保留</t>
  </si>
  <si>
    <t xml:space="preserve">轉入數決算總表 </t>
  </si>
  <si>
    <t>應付數</t>
  </si>
  <si>
    <t>資本門</t>
  </si>
  <si>
    <r>
      <t>中央政府擴大公共建設投資計畫特別決算（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</si>
  <si>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台灣歷史文化風貌保存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</si>
  <si>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</si>
  <si>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</si>
  <si>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</si>
  <si>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</si>
  <si>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</si>
  <si>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</si>
  <si>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</si>
  <si>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</si>
  <si>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</si>
  <si>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</si>
  <si>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</si>
  <si>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</si>
  <si>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</si>
  <si>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</si>
  <si>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新聞局</t>
  </si>
  <si>
    <t>公共廣電與文化創意及數位電視發展</t>
  </si>
  <si>
    <t>國際藝術及流行音樂中心</t>
  </si>
  <si>
    <t>國立故宮博物院</t>
  </si>
  <si>
    <t>一般建築及設備</t>
  </si>
  <si>
    <t>國際藝術及流行音樂中心—故宮南部分院</t>
  </si>
  <si>
    <t>文化建設委員會及所屬</t>
  </si>
  <si>
    <t>文化發展業務</t>
  </si>
  <si>
    <t>客家委員會及所屬</t>
  </si>
  <si>
    <t>台灣南北客家文化中心規劃興建</t>
  </si>
  <si>
    <t>台灣歷史文化風貌保存</t>
  </si>
  <si>
    <t>內政部主管</t>
  </si>
  <si>
    <t>經資小計</t>
  </si>
  <si>
    <t>經常門</t>
  </si>
  <si>
    <t>資本門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</si>
  <si>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</si>
  <si>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</si>
  <si>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</si>
  <si>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</si>
  <si>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</si>
  <si>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</si>
  <si>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</si>
  <si>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</si>
  <si>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經濟部主管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</si>
  <si>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</si>
  <si>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</si>
  <si>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</si>
  <si>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</si>
  <si>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</si>
  <si>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</si>
  <si>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</t>
  </si>
  <si>
    <t>營業基金－台灣鐵路管理局</t>
  </si>
  <si>
    <t>台鐵捷運化</t>
  </si>
  <si>
    <t>鐵公路重要交通工程</t>
  </si>
  <si>
    <t>台鐵立體化及支線功能化</t>
  </si>
  <si>
    <t>北中南捷運</t>
  </si>
  <si>
    <t>觀光局及所屬</t>
  </si>
  <si>
    <t>文化支出</t>
  </si>
  <si>
    <t>馬祖國家風景區開發與管理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</si>
  <si>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</si>
  <si>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</si>
  <si>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</si>
  <si>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</si>
  <si>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</si>
  <si>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</si>
  <si>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行政院主管</t>
  </si>
  <si>
    <t>教育部主管</t>
  </si>
  <si>
    <t>交通部主管</t>
  </si>
  <si>
    <t>財產收入</t>
  </si>
  <si>
    <t>經濟部</t>
  </si>
  <si>
    <t>投資收回</t>
  </si>
  <si>
    <t>國營事業資本收回</t>
  </si>
  <si>
    <t>營業盈餘及事業收入</t>
  </si>
  <si>
    <t>投資收益</t>
  </si>
  <si>
    <t>股票買賣差價</t>
  </si>
  <si>
    <t>經濟部主管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</si>
  <si>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</si>
  <si>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</si>
  <si>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</si>
  <si>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</si>
  <si>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</si>
  <si>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</si>
  <si>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</si>
  <si>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</si>
  <si>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</si>
  <si>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r>
      <t>資計畫特別決算（</t>
    </r>
    <r>
      <rPr>
        <b/>
        <u val="single"/>
        <sz val="18"/>
        <rFont val="Times New Roman"/>
        <family val="1"/>
      </rPr>
      <t>95</t>
    </r>
    <r>
      <rPr>
        <b/>
        <u val="single"/>
        <sz val="18"/>
        <rFont val="新細明體"/>
        <family val="1"/>
      </rPr>
      <t>年度）</t>
    </r>
  </si>
  <si>
    <t>經資門併計</t>
  </si>
  <si>
    <t>資本門</t>
  </si>
  <si>
    <t xml:space="preserve">  96  年  度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</si>
</sst>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#,##0.00_-;_-* &quot;-&quot;\ _-;_-@_-"/>
    <numFmt numFmtId="192" formatCode="_-\ #,##0.00;\-\ #,##0.00_-;_-* &quot;-&quot;\ _-;_-@_-"/>
  </numFmts>
  <fonts count="45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9"/>
      <color indexed="12"/>
      <name val="Arial"/>
      <family val="2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sz val="9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12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5" fillId="0" borderId="11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6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wrapText="1"/>
    </xf>
    <xf numFmtId="180" fontId="13" fillId="0" borderId="1" xfId="0" applyNumberFormat="1" applyFont="1" applyBorder="1" applyAlignment="1">
      <alignment horizontal="right" vertical="top"/>
    </xf>
    <xf numFmtId="180" fontId="13" fillId="0" borderId="3" xfId="0" applyNumberFormat="1" applyFont="1" applyBorder="1" applyAlignment="1">
      <alignment horizontal="right" vertical="top"/>
    </xf>
    <xf numFmtId="180" fontId="13" fillId="0" borderId="2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24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180" fontId="14" fillId="0" borderId="1" xfId="0" applyNumberFormat="1" applyFont="1" applyBorder="1" applyAlignment="1">
      <alignment horizontal="right" vertical="top"/>
    </xf>
    <xf numFmtId="180" fontId="14" fillId="0" borderId="3" xfId="0" applyNumberFormat="1" applyFont="1" applyBorder="1" applyAlignment="1">
      <alignment horizontal="right" vertical="top"/>
    </xf>
    <xf numFmtId="180" fontId="14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/>
    </xf>
    <xf numFmtId="180" fontId="14" fillId="0" borderId="1" xfId="0" applyNumberFormat="1" applyFont="1" applyFill="1" applyBorder="1" applyAlignment="1">
      <alignment horizontal="right" vertical="top"/>
    </xf>
    <xf numFmtId="180" fontId="14" fillId="0" borderId="3" xfId="0" applyNumberFormat="1" applyFont="1" applyFill="1" applyBorder="1" applyAlignment="1">
      <alignment horizontal="right" vertical="top"/>
    </xf>
    <xf numFmtId="180" fontId="14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5" xfId="15" applyNumberFormat="1" applyFont="1" applyFill="1" applyBorder="1" applyAlignment="1">
      <alignment horizontal="left" vertical="top" wrapText="1"/>
    </xf>
    <xf numFmtId="180" fontId="14" fillId="0" borderId="5" xfId="0" applyNumberFormat="1" applyFont="1" applyFill="1" applyBorder="1" applyAlignment="1">
      <alignment horizontal="right" vertical="top"/>
    </xf>
    <xf numFmtId="180" fontId="14" fillId="0" borderId="7" xfId="0" applyNumberFormat="1" applyFont="1" applyFill="1" applyBorder="1" applyAlignment="1">
      <alignment horizontal="right" vertical="top"/>
    </xf>
    <xf numFmtId="180" fontId="14" fillId="0" borderId="6" xfId="0" applyNumberFormat="1" applyFont="1" applyFill="1" applyBorder="1" applyAlignment="1">
      <alignment horizontal="right" vertical="top"/>
    </xf>
    <xf numFmtId="49" fontId="27" fillId="2" borderId="1" xfId="15" applyNumberFormat="1" applyFont="1" applyFill="1" applyBorder="1" applyAlignment="1">
      <alignment horizontal="left" vertical="top" wrapText="1"/>
    </xf>
    <xf numFmtId="180" fontId="28" fillId="2" borderId="1" xfId="0" applyNumberFormat="1" applyFont="1" applyFill="1" applyBorder="1" applyAlignment="1">
      <alignment horizontal="right" vertical="top"/>
    </xf>
    <xf numFmtId="180" fontId="28" fillId="2" borderId="3" xfId="0" applyNumberFormat="1" applyFont="1" applyFill="1" applyBorder="1" applyAlignment="1">
      <alignment horizontal="right" vertical="top"/>
    </xf>
    <xf numFmtId="180" fontId="28" fillId="2" borderId="2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12" xfId="0" applyNumberFormat="1" applyFont="1" applyFill="1" applyBorder="1" applyAlignment="1">
      <alignment horizontal="right" vertical="center"/>
    </xf>
    <xf numFmtId="180" fontId="13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5" fillId="0" borderId="1" xfId="15" applyNumberFormat="1" applyFont="1" applyFill="1" applyBorder="1" applyAlignment="1">
      <alignment horizontal="left" vertical="top" wrapText="1"/>
    </xf>
    <xf numFmtId="180" fontId="13" fillId="0" borderId="1" xfId="0" applyNumberFormat="1" applyFont="1" applyFill="1" applyBorder="1" applyAlignment="1">
      <alignment horizontal="right" vertical="top"/>
    </xf>
    <xf numFmtId="180" fontId="13" fillId="0" borderId="3" xfId="0" applyNumberFormat="1" applyFont="1" applyFill="1" applyBorder="1" applyAlignment="1">
      <alignment horizontal="right" vertical="top"/>
    </xf>
    <xf numFmtId="180" fontId="13" fillId="0" borderId="2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180" fontId="29" fillId="2" borderId="1" xfId="0" applyNumberFormat="1" applyFont="1" applyFill="1" applyBorder="1" applyAlignment="1">
      <alignment horizontal="right" vertical="top"/>
    </xf>
    <xf numFmtId="180" fontId="29" fillId="2" borderId="3" xfId="0" applyNumberFormat="1" applyFont="1" applyFill="1" applyBorder="1" applyAlignment="1">
      <alignment horizontal="right" vertical="top"/>
    </xf>
    <xf numFmtId="180" fontId="29" fillId="2" borderId="2" xfId="0" applyNumberFormat="1" applyFont="1" applyFill="1" applyBorder="1" applyAlignment="1">
      <alignment horizontal="right" vertical="top"/>
    </xf>
    <xf numFmtId="0" fontId="30" fillId="3" borderId="0" xfId="0" applyFont="1" applyFill="1" applyAlignment="1">
      <alignment vertical="top"/>
    </xf>
    <xf numFmtId="49" fontId="31" fillId="3" borderId="1" xfId="15" applyNumberFormat="1" applyFont="1" applyFill="1" applyBorder="1" applyAlignment="1">
      <alignment horizontal="left" vertical="top" wrapText="1"/>
    </xf>
    <xf numFmtId="180" fontId="32" fillId="3" borderId="1" xfId="0" applyNumberFormat="1" applyFont="1" applyFill="1" applyBorder="1" applyAlignment="1">
      <alignment horizontal="right" vertical="top"/>
    </xf>
    <xf numFmtId="180" fontId="32" fillId="3" borderId="3" xfId="0" applyNumberFormat="1" applyFont="1" applyFill="1" applyBorder="1" applyAlignment="1">
      <alignment horizontal="right" vertical="top"/>
    </xf>
    <xf numFmtId="180" fontId="32" fillId="3" borderId="2" xfId="0" applyNumberFormat="1" applyFont="1" applyFill="1" applyBorder="1" applyAlignment="1">
      <alignment horizontal="right" vertical="top"/>
    </xf>
    <xf numFmtId="49" fontId="30" fillId="4" borderId="1" xfId="15" applyNumberFormat="1" applyFont="1" applyFill="1" applyBorder="1" applyAlignment="1">
      <alignment horizontal="left" vertical="top" wrapText="1"/>
    </xf>
    <xf numFmtId="180" fontId="32" fillId="4" borderId="1" xfId="0" applyNumberFormat="1" applyFont="1" applyFill="1" applyBorder="1" applyAlignment="1">
      <alignment horizontal="right" vertical="top"/>
    </xf>
    <xf numFmtId="180" fontId="32" fillId="4" borderId="3" xfId="0" applyNumberFormat="1" applyFont="1" applyFill="1" applyBorder="1" applyAlignment="1">
      <alignment horizontal="right" vertical="top"/>
    </xf>
    <xf numFmtId="180" fontId="32" fillId="4" borderId="2" xfId="0" applyNumberFormat="1" applyFont="1" applyFill="1" applyBorder="1" applyAlignment="1">
      <alignment horizontal="right" vertical="top"/>
    </xf>
    <xf numFmtId="0" fontId="33" fillId="4" borderId="0" xfId="0" applyFont="1" applyFill="1" applyAlignment="1">
      <alignment vertical="top"/>
    </xf>
    <xf numFmtId="49" fontId="30" fillId="5" borderId="1" xfId="15" applyNumberFormat="1" applyFont="1" applyFill="1" applyBorder="1" applyAlignment="1">
      <alignment horizontal="left" vertical="top" wrapText="1"/>
    </xf>
    <xf numFmtId="180" fontId="32" fillId="5" borderId="1" xfId="0" applyNumberFormat="1" applyFont="1" applyFill="1" applyBorder="1" applyAlignment="1">
      <alignment horizontal="right" vertical="top"/>
    </xf>
    <xf numFmtId="180" fontId="32" fillId="5" borderId="3" xfId="0" applyNumberFormat="1" applyFont="1" applyFill="1" applyBorder="1" applyAlignment="1">
      <alignment horizontal="right" vertical="top"/>
    </xf>
    <xf numFmtId="180" fontId="32" fillId="5" borderId="2" xfId="0" applyNumberFormat="1" applyFont="1" applyFill="1" applyBorder="1" applyAlignment="1">
      <alignment horizontal="right" vertical="top"/>
    </xf>
    <xf numFmtId="0" fontId="33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27" fillId="3" borderId="0" xfId="0" applyFont="1" applyFill="1" applyAlignment="1">
      <alignment vertical="top"/>
    </xf>
    <xf numFmtId="49" fontId="34" fillId="3" borderId="1" xfId="15" applyNumberFormat="1" applyFont="1" applyFill="1" applyBorder="1" applyAlignment="1">
      <alignment horizontal="left" vertical="top" wrapText="1"/>
    </xf>
    <xf numFmtId="180" fontId="35" fillId="3" borderId="1" xfId="0" applyNumberFormat="1" applyFont="1" applyFill="1" applyBorder="1" applyAlignment="1">
      <alignment horizontal="right" vertical="top"/>
    </xf>
    <xf numFmtId="180" fontId="35" fillId="3" borderId="3" xfId="0" applyNumberFormat="1" applyFont="1" applyFill="1" applyBorder="1" applyAlignment="1">
      <alignment horizontal="right" vertical="top"/>
    </xf>
    <xf numFmtId="180" fontId="35" fillId="3" borderId="2" xfId="0" applyNumberFormat="1" applyFont="1" applyFill="1" applyBorder="1" applyAlignment="1">
      <alignment horizontal="right" vertical="top"/>
    </xf>
    <xf numFmtId="0" fontId="36" fillId="3" borderId="0" xfId="0" applyFont="1" applyFill="1" applyAlignment="1">
      <alignment vertical="top"/>
    </xf>
    <xf numFmtId="49" fontId="27" fillId="4" borderId="1" xfId="15" applyNumberFormat="1" applyFont="1" applyFill="1" applyBorder="1" applyAlignment="1">
      <alignment horizontal="left" vertical="top" wrapText="1"/>
    </xf>
    <xf numFmtId="180" fontId="28" fillId="4" borderId="1" xfId="0" applyNumberFormat="1" applyFont="1" applyFill="1" applyBorder="1" applyAlignment="1">
      <alignment horizontal="right" vertical="top"/>
    </xf>
    <xf numFmtId="180" fontId="28" fillId="4" borderId="3" xfId="0" applyNumberFormat="1" applyFont="1" applyFill="1" applyBorder="1" applyAlignment="1">
      <alignment horizontal="right" vertical="top"/>
    </xf>
    <xf numFmtId="180" fontId="28" fillId="4" borderId="2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49" fontId="27" fillId="5" borderId="1" xfId="15" applyNumberFormat="1" applyFont="1" applyFill="1" applyBorder="1" applyAlignment="1">
      <alignment horizontal="left" vertical="top" wrapText="1"/>
    </xf>
    <xf numFmtId="180" fontId="28" fillId="5" borderId="1" xfId="0" applyNumberFormat="1" applyFont="1" applyFill="1" applyBorder="1" applyAlignment="1">
      <alignment horizontal="right" vertical="top"/>
    </xf>
    <xf numFmtId="180" fontId="28" fillId="5" borderId="3" xfId="0" applyNumberFormat="1" applyFont="1" applyFill="1" applyBorder="1" applyAlignment="1">
      <alignment horizontal="right" vertical="top"/>
    </xf>
    <xf numFmtId="180" fontId="28" fillId="5" borderId="2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7" fillId="6" borderId="1" xfId="15" applyNumberFormat="1" applyFont="1" applyFill="1" applyBorder="1" applyAlignment="1">
      <alignment horizontal="left" vertical="top" wrapText="1"/>
    </xf>
    <xf numFmtId="180" fontId="28" fillId="6" borderId="1" xfId="0" applyNumberFormat="1" applyFont="1" applyFill="1" applyBorder="1" applyAlignment="1">
      <alignment horizontal="right" vertical="top"/>
    </xf>
    <xf numFmtId="180" fontId="28" fillId="6" borderId="3" xfId="0" applyNumberFormat="1" applyFont="1" applyFill="1" applyBorder="1" applyAlignment="1">
      <alignment horizontal="right" vertical="top"/>
    </xf>
    <xf numFmtId="180" fontId="28" fillId="6" borderId="2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27" fillId="3" borderId="3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49" fontId="37" fillId="3" borderId="1" xfId="15" applyNumberFormat="1" applyFont="1" applyFill="1" applyBorder="1" applyAlignment="1">
      <alignment horizontal="left" vertical="top" wrapText="1"/>
    </xf>
    <xf numFmtId="180" fontId="38" fillId="3" borderId="1" xfId="0" applyNumberFormat="1" applyFont="1" applyFill="1" applyBorder="1" applyAlignment="1">
      <alignment horizontal="right" vertical="top"/>
    </xf>
    <xf numFmtId="180" fontId="38" fillId="3" borderId="3" xfId="0" applyNumberFormat="1" applyFont="1" applyFill="1" applyBorder="1" applyAlignment="1">
      <alignment horizontal="right" vertical="top"/>
    </xf>
    <xf numFmtId="180" fontId="38" fillId="3" borderId="2" xfId="0" applyNumberFormat="1" applyFont="1" applyFill="1" applyBorder="1" applyAlignment="1">
      <alignment horizontal="right" vertical="top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180" fontId="29" fillId="4" borderId="1" xfId="0" applyNumberFormat="1" applyFont="1" applyFill="1" applyBorder="1" applyAlignment="1">
      <alignment horizontal="right" vertical="top"/>
    </xf>
    <xf numFmtId="180" fontId="29" fillId="4" borderId="3" xfId="0" applyNumberFormat="1" applyFont="1" applyFill="1" applyBorder="1" applyAlignment="1">
      <alignment horizontal="right" vertical="top"/>
    </xf>
    <xf numFmtId="180" fontId="29" fillId="4" borderId="2" xfId="0" applyNumberFormat="1" applyFont="1" applyFill="1" applyBorder="1" applyAlignment="1">
      <alignment horizontal="right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180" fontId="29" fillId="5" borderId="1" xfId="0" applyNumberFormat="1" applyFont="1" applyFill="1" applyBorder="1" applyAlignment="1">
      <alignment horizontal="right" vertical="top"/>
    </xf>
    <xf numFmtId="180" fontId="29" fillId="5" borderId="3" xfId="0" applyNumberFormat="1" applyFont="1" applyFill="1" applyBorder="1" applyAlignment="1">
      <alignment horizontal="right" vertical="top"/>
    </xf>
    <xf numFmtId="180" fontId="29" fillId="5" borderId="2" xfId="0" applyNumberFormat="1" applyFont="1" applyFill="1" applyBorder="1" applyAlignment="1">
      <alignment horizontal="right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180" fontId="29" fillId="6" borderId="1" xfId="0" applyNumberFormat="1" applyFont="1" applyFill="1" applyBorder="1" applyAlignment="1">
      <alignment horizontal="right" vertical="top"/>
    </xf>
    <xf numFmtId="180" fontId="29" fillId="6" borderId="3" xfId="0" applyNumberFormat="1" applyFont="1" applyFill="1" applyBorder="1" applyAlignment="1">
      <alignment horizontal="right" vertical="top"/>
    </xf>
    <xf numFmtId="180" fontId="29" fillId="6" borderId="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4" borderId="3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4" fillId="0" borderId="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49" fontId="42" fillId="0" borderId="1" xfId="15" applyNumberFormat="1" applyFont="1" applyFill="1" applyBorder="1" applyAlignment="1">
      <alignment horizontal="left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3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49" fontId="42" fillId="0" borderId="1" xfId="15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0" fillId="3" borderId="3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192" fontId="13" fillId="0" borderId="1" xfId="0" applyNumberFormat="1" applyFont="1" applyFill="1" applyBorder="1" applyAlignment="1">
      <alignment horizontal="right" vertical="center"/>
    </xf>
    <xf numFmtId="192" fontId="13" fillId="0" borderId="1" xfId="0" applyNumberFormat="1" applyFont="1" applyBorder="1" applyAlignment="1">
      <alignment horizontal="right" vertical="center"/>
    </xf>
    <xf numFmtId="192" fontId="32" fillId="3" borderId="1" xfId="0" applyNumberFormat="1" applyFont="1" applyFill="1" applyBorder="1" applyAlignment="1">
      <alignment horizontal="right" vertical="top"/>
    </xf>
    <xf numFmtId="192" fontId="32" fillId="4" borderId="1" xfId="0" applyNumberFormat="1" applyFont="1" applyFill="1" applyBorder="1" applyAlignment="1">
      <alignment horizontal="right" vertical="top"/>
    </xf>
    <xf numFmtId="192" fontId="32" fillId="5" borderId="1" xfId="0" applyNumberFormat="1" applyFont="1" applyFill="1" applyBorder="1" applyAlignment="1">
      <alignment horizontal="right" vertical="top"/>
    </xf>
    <xf numFmtId="192" fontId="13" fillId="0" borderId="1" xfId="0" applyNumberFormat="1" applyFont="1" applyFill="1" applyBorder="1" applyAlignment="1">
      <alignment horizontal="right" vertical="top"/>
    </xf>
    <xf numFmtId="192" fontId="35" fillId="3" borderId="1" xfId="0" applyNumberFormat="1" applyFont="1" applyFill="1" applyBorder="1" applyAlignment="1">
      <alignment horizontal="right" vertical="top"/>
    </xf>
    <xf numFmtId="192" fontId="28" fillId="4" borderId="1" xfId="0" applyNumberFormat="1" applyFont="1" applyFill="1" applyBorder="1" applyAlignment="1">
      <alignment horizontal="right" vertical="top"/>
    </xf>
    <xf numFmtId="192" fontId="28" fillId="5" borderId="1" xfId="0" applyNumberFormat="1" applyFont="1" applyFill="1" applyBorder="1" applyAlignment="1">
      <alignment horizontal="right" vertical="top"/>
    </xf>
    <xf numFmtId="192" fontId="13" fillId="0" borderId="1" xfId="0" applyNumberFormat="1" applyFont="1" applyBorder="1" applyAlignment="1">
      <alignment horizontal="right" vertical="top"/>
    </xf>
    <xf numFmtId="192" fontId="14" fillId="0" borderId="1" xfId="0" applyNumberFormat="1" applyFont="1" applyBorder="1" applyAlignment="1">
      <alignment horizontal="right" vertical="top"/>
    </xf>
    <xf numFmtId="192" fontId="14" fillId="0" borderId="1" xfId="0" applyNumberFormat="1" applyFont="1" applyFill="1" applyBorder="1" applyAlignment="1">
      <alignment horizontal="right" vertical="top"/>
    </xf>
    <xf numFmtId="192" fontId="28" fillId="6" borderId="1" xfId="0" applyNumberFormat="1" applyFont="1" applyFill="1" applyBorder="1" applyAlignment="1">
      <alignment horizontal="right" vertical="top"/>
    </xf>
    <xf numFmtId="192" fontId="28" fillId="2" borderId="1" xfId="0" applyNumberFormat="1" applyFont="1" applyFill="1" applyBorder="1" applyAlignment="1">
      <alignment horizontal="right" vertical="top"/>
    </xf>
    <xf numFmtId="192" fontId="38" fillId="3" borderId="1" xfId="0" applyNumberFormat="1" applyFont="1" applyFill="1" applyBorder="1" applyAlignment="1">
      <alignment horizontal="right" vertical="top"/>
    </xf>
    <xf numFmtId="192" fontId="29" fillId="4" borderId="1" xfId="0" applyNumberFormat="1" applyFont="1" applyFill="1" applyBorder="1" applyAlignment="1">
      <alignment horizontal="right" vertical="top"/>
    </xf>
    <xf numFmtId="192" fontId="29" fillId="5" borderId="1" xfId="0" applyNumberFormat="1" applyFont="1" applyFill="1" applyBorder="1" applyAlignment="1">
      <alignment horizontal="right" vertical="top"/>
    </xf>
    <xf numFmtId="192" fontId="29" fillId="6" borderId="1" xfId="0" applyNumberFormat="1" applyFont="1" applyFill="1" applyBorder="1" applyAlignment="1">
      <alignment horizontal="right" vertical="top"/>
    </xf>
    <xf numFmtId="192" fontId="29" fillId="2" borderId="1" xfId="0" applyNumberFormat="1" applyFont="1" applyFill="1" applyBorder="1" applyAlignment="1">
      <alignment horizontal="right" vertical="top"/>
    </xf>
    <xf numFmtId="192" fontId="14" fillId="0" borderId="5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distributed" vertical="center"/>
    </xf>
    <xf numFmtId="0" fontId="23" fillId="0" borderId="14" xfId="0" applyFont="1" applyBorder="1" applyAlignment="1">
      <alignment horizontal="distributed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1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/>
    </xf>
    <xf numFmtId="0" fontId="0" fillId="0" borderId="29" xfId="0" applyFont="1" applyBorder="1" applyAlignment="1">
      <alignment horizontal="distributed" vertical="center" wrapText="1"/>
    </xf>
    <xf numFmtId="0" fontId="23" fillId="0" borderId="25" xfId="0" applyNumberFormat="1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1" xfId="0" applyNumberFormat="1" applyFont="1" applyBorder="1" applyAlignment="1">
      <alignment horizontal="center" vertical="center"/>
    </xf>
    <xf numFmtId="0" fontId="23" fillId="0" borderId="27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G16" sqref="G16"/>
    </sheetView>
  </sheetViews>
  <sheetFormatPr defaultColWidth="9.00390625" defaultRowHeight="16.5"/>
  <cols>
    <col min="1" max="1" width="3.75390625" style="313" customWidth="1"/>
    <col min="2" max="5" width="2.625" style="313" customWidth="1"/>
    <col min="6" max="6" width="6.125" style="314" customWidth="1"/>
    <col min="7" max="10" width="16.625" style="0" customWidth="1"/>
  </cols>
  <sheetData>
    <row r="1" spans="1:10" s="10" customFormat="1" ht="20.25" customHeight="1">
      <c r="A1" s="381" t="s">
        <v>8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s="8" customFormat="1" ht="25.5" customHeight="1">
      <c r="A2" s="381" t="s">
        <v>107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s="8" customFormat="1" ht="25.5" customHeight="1">
      <c r="A3" s="381" t="s">
        <v>6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s="3" customFormat="1" ht="16.5" customHeight="1" thickBot="1">
      <c r="A4" s="38"/>
      <c r="B4" s="38"/>
      <c r="C4" s="38"/>
      <c r="D4" s="38"/>
      <c r="E4" s="39"/>
      <c r="F4" s="38"/>
      <c r="G4" s="4"/>
      <c r="H4" s="5" t="s">
        <v>100</v>
      </c>
      <c r="I4" s="6" t="s">
        <v>5</v>
      </c>
      <c r="J4" s="5" t="s">
        <v>1</v>
      </c>
    </row>
    <row r="5" spans="1:10" ht="24" customHeight="1">
      <c r="A5" s="384" t="s">
        <v>0</v>
      </c>
      <c r="B5" s="390" t="s">
        <v>187</v>
      </c>
      <c r="C5" s="391"/>
      <c r="D5" s="391"/>
      <c r="E5" s="391"/>
      <c r="F5" s="392"/>
      <c r="G5" s="382" t="s">
        <v>2</v>
      </c>
      <c r="H5" s="386" t="s">
        <v>7</v>
      </c>
      <c r="I5" s="388" t="s">
        <v>3</v>
      </c>
      <c r="J5" s="382" t="s">
        <v>4</v>
      </c>
    </row>
    <row r="6" spans="1:10" ht="24" customHeight="1">
      <c r="A6" s="385"/>
      <c r="B6" s="393"/>
      <c r="C6" s="394"/>
      <c r="D6" s="394"/>
      <c r="E6" s="394"/>
      <c r="F6" s="395"/>
      <c r="G6" s="383"/>
      <c r="H6" s="387"/>
      <c r="I6" s="389"/>
      <c r="J6" s="383"/>
    </row>
    <row r="7" spans="1:10" s="27" customFormat="1" ht="11.25" customHeight="1">
      <c r="A7" s="293"/>
      <c r="B7" s="396"/>
      <c r="C7" s="397"/>
      <c r="D7" s="397"/>
      <c r="E7" s="397"/>
      <c r="F7" s="398"/>
      <c r="G7" s="21"/>
      <c r="H7" s="16"/>
      <c r="I7" s="21"/>
      <c r="J7" s="18"/>
    </row>
    <row r="8" spans="1:10" s="20" customFormat="1" ht="21" customHeight="1">
      <c r="A8" s="295">
        <v>95</v>
      </c>
      <c r="B8" s="399" t="s">
        <v>179</v>
      </c>
      <c r="C8" s="400"/>
      <c r="D8" s="400"/>
      <c r="E8" s="400"/>
      <c r="F8" s="398"/>
      <c r="G8" s="21">
        <v>41862801174</v>
      </c>
      <c r="H8" s="16">
        <v>1183383718</v>
      </c>
      <c r="I8" s="16">
        <v>29000000000</v>
      </c>
      <c r="J8" s="18">
        <f>G8-H8-I8</f>
        <v>11679417456</v>
      </c>
    </row>
    <row r="9" spans="1:10" s="20" customFormat="1" ht="21" customHeight="1">
      <c r="A9" s="315"/>
      <c r="B9" s="401"/>
      <c r="C9" s="402"/>
      <c r="D9" s="402"/>
      <c r="E9" s="402"/>
      <c r="F9" s="403"/>
      <c r="G9" s="21"/>
      <c r="H9" s="16"/>
      <c r="I9" s="16"/>
      <c r="J9" s="18"/>
    </row>
    <row r="10" spans="1:10" s="20" customFormat="1" ht="21" customHeight="1">
      <c r="A10" s="316"/>
      <c r="B10" s="404"/>
      <c r="C10" s="402"/>
      <c r="D10" s="402"/>
      <c r="E10" s="402"/>
      <c r="F10" s="403"/>
      <c r="G10" s="22"/>
      <c r="H10" s="17"/>
      <c r="I10" s="17"/>
      <c r="J10" s="19"/>
    </row>
    <row r="11" spans="1:10" s="20" customFormat="1" ht="21" customHeight="1">
      <c r="A11" s="316"/>
      <c r="B11" s="317"/>
      <c r="C11" s="318"/>
      <c r="D11" s="318"/>
      <c r="E11" s="318"/>
      <c r="F11" s="319"/>
      <c r="G11" s="30"/>
      <c r="H11" s="22"/>
      <c r="I11" s="17"/>
      <c r="J11" s="19"/>
    </row>
    <row r="12" spans="1:10" s="20" customFormat="1" ht="21" customHeight="1">
      <c r="A12" s="316"/>
      <c r="B12" s="317"/>
      <c r="C12" s="318"/>
      <c r="D12" s="318"/>
      <c r="E12" s="318"/>
      <c r="F12" s="320"/>
      <c r="G12" s="30"/>
      <c r="H12" s="22"/>
      <c r="I12" s="17"/>
      <c r="J12" s="19"/>
    </row>
    <row r="13" spans="1:10" ht="12.75" customHeight="1">
      <c r="A13" s="308"/>
      <c r="B13" s="321"/>
      <c r="C13" s="322"/>
      <c r="D13" s="322"/>
      <c r="E13" s="322"/>
      <c r="F13" s="323"/>
      <c r="G13" s="31"/>
      <c r="H13" s="11"/>
      <c r="I13" s="11"/>
      <c r="J13" s="12"/>
    </row>
    <row r="14" spans="1:10" ht="18.75" customHeight="1">
      <c r="A14" s="308"/>
      <c r="B14" s="321"/>
      <c r="C14" s="322"/>
      <c r="D14" s="322"/>
      <c r="E14" s="322"/>
      <c r="F14" s="324"/>
      <c r="G14" s="31"/>
      <c r="H14" s="11"/>
      <c r="I14" s="11"/>
      <c r="J14" s="12"/>
    </row>
    <row r="15" spans="1:10" ht="18.75" customHeight="1">
      <c r="A15" s="308"/>
      <c r="B15" s="321"/>
      <c r="C15" s="322"/>
      <c r="D15" s="322"/>
      <c r="E15" s="322"/>
      <c r="F15" s="323"/>
      <c r="G15" s="31"/>
      <c r="H15" s="11"/>
      <c r="I15" s="11"/>
      <c r="J15" s="12"/>
    </row>
    <row r="16" spans="1:10" ht="18.75" customHeight="1">
      <c r="A16" s="308"/>
      <c r="B16" s="321"/>
      <c r="C16" s="322"/>
      <c r="D16" s="322"/>
      <c r="E16" s="322"/>
      <c r="F16" s="324"/>
      <c r="G16" s="31"/>
      <c r="H16" s="11"/>
      <c r="I16" s="11"/>
      <c r="J16" s="12"/>
    </row>
    <row r="17" spans="1:10" ht="18.75" customHeight="1">
      <c r="A17" s="308"/>
      <c r="B17" s="321"/>
      <c r="C17" s="322"/>
      <c r="D17" s="322"/>
      <c r="E17" s="322"/>
      <c r="F17" s="323"/>
      <c r="G17" s="31"/>
      <c r="H17" s="11"/>
      <c r="I17" s="11"/>
      <c r="J17" s="12"/>
    </row>
    <row r="18" spans="1:10" ht="18.75" customHeight="1">
      <c r="A18" s="308"/>
      <c r="B18" s="321"/>
      <c r="C18" s="322"/>
      <c r="D18" s="322"/>
      <c r="E18" s="322"/>
      <c r="F18" s="324"/>
      <c r="G18" s="31"/>
      <c r="H18" s="11"/>
      <c r="I18" s="11"/>
      <c r="J18" s="12"/>
    </row>
    <row r="19" spans="1:10" ht="18.75" customHeight="1">
      <c r="A19" s="308"/>
      <c r="B19" s="321"/>
      <c r="C19" s="322"/>
      <c r="D19" s="322"/>
      <c r="E19" s="322"/>
      <c r="F19" s="323"/>
      <c r="G19" s="31"/>
      <c r="H19" s="11"/>
      <c r="I19" s="11"/>
      <c r="J19" s="12"/>
    </row>
    <row r="20" spans="1:10" ht="18.75" customHeight="1">
      <c r="A20" s="308"/>
      <c r="B20" s="321"/>
      <c r="C20" s="322"/>
      <c r="D20" s="322"/>
      <c r="E20" s="322"/>
      <c r="F20" s="324"/>
      <c r="G20" s="31"/>
      <c r="H20" s="11"/>
      <c r="I20" s="11"/>
      <c r="J20" s="12"/>
    </row>
    <row r="21" spans="1:10" ht="18.75" customHeight="1">
      <c r="A21" s="308"/>
      <c r="B21" s="321"/>
      <c r="C21" s="322"/>
      <c r="D21" s="322"/>
      <c r="E21" s="322"/>
      <c r="F21" s="323"/>
      <c r="G21" s="31"/>
      <c r="H21" s="11"/>
      <c r="I21" s="11"/>
      <c r="J21" s="12"/>
    </row>
    <row r="22" spans="1:10" ht="18.75" customHeight="1">
      <c r="A22" s="308"/>
      <c r="B22" s="321"/>
      <c r="C22" s="322"/>
      <c r="D22" s="322"/>
      <c r="E22" s="322"/>
      <c r="F22" s="324"/>
      <c r="G22" s="31"/>
      <c r="H22" s="11"/>
      <c r="I22" s="11"/>
      <c r="J22" s="12"/>
    </row>
    <row r="23" spans="1:10" ht="18.75" customHeight="1">
      <c r="A23" s="308"/>
      <c r="B23" s="321"/>
      <c r="C23" s="322"/>
      <c r="D23" s="322"/>
      <c r="E23" s="322"/>
      <c r="F23" s="323"/>
      <c r="G23" s="31"/>
      <c r="H23" s="11"/>
      <c r="I23" s="11"/>
      <c r="J23" s="12"/>
    </row>
    <row r="24" spans="1:10" ht="18.75" customHeight="1">
      <c r="A24" s="308"/>
      <c r="B24" s="321"/>
      <c r="C24" s="322"/>
      <c r="D24" s="322"/>
      <c r="E24" s="322"/>
      <c r="F24" s="324"/>
      <c r="G24" s="31"/>
      <c r="H24" s="11"/>
      <c r="I24" s="11"/>
      <c r="J24" s="12"/>
    </row>
    <row r="25" spans="1:10" ht="18.75" customHeight="1">
      <c r="A25" s="308"/>
      <c r="B25" s="321"/>
      <c r="C25" s="322"/>
      <c r="D25" s="322"/>
      <c r="E25" s="322"/>
      <c r="F25" s="323"/>
      <c r="G25" s="31"/>
      <c r="H25" s="11"/>
      <c r="I25" s="11"/>
      <c r="J25" s="12"/>
    </row>
    <row r="26" spans="1:10" ht="18.75" customHeight="1">
      <c r="A26" s="308"/>
      <c r="B26" s="321"/>
      <c r="C26" s="322"/>
      <c r="D26" s="322"/>
      <c r="E26" s="322"/>
      <c r="F26" s="324"/>
      <c r="G26" s="31"/>
      <c r="H26" s="11"/>
      <c r="I26" s="11"/>
      <c r="J26" s="12"/>
    </row>
    <row r="27" spans="1:10" ht="18.75" customHeight="1">
      <c r="A27" s="308"/>
      <c r="B27" s="321"/>
      <c r="C27" s="322"/>
      <c r="D27" s="322"/>
      <c r="E27" s="322"/>
      <c r="F27" s="323"/>
      <c r="G27" s="31"/>
      <c r="H27" s="11"/>
      <c r="I27" s="11"/>
      <c r="J27" s="12"/>
    </row>
    <row r="28" spans="1:10" ht="18.75" customHeight="1">
      <c r="A28" s="308"/>
      <c r="B28" s="321"/>
      <c r="C28" s="322"/>
      <c r="D28" s="322"/>
      <c r="E28" s="322"/>
      <c r="F28" s="325"/>
      <c r="G28" s="32"/>
      <c r="H28" s="13"/>
      <c r="I28" s="13"/>
      <c r="J28" s="14"/>
    </row>
    <row r="29" spans="1:10" ht="18.75" customHeight="1">
      <c r="A29" s="284"/>
      <c r="B29" s="326"/>
      <c r="C29" s="271"/>
      <c r="D29" s="271"/>
      <c r="E29" s="271"/>
      <c r="F29" s="323"/>
      <c r="G29" s="31"/>
      <c r="H29" s="11"/>
      <c r="I29" s="11"/>
      <c r="J29" s="12"/>
    </row>
    <row r="30" spans="1:10" ht="18.75" customHeight="1">
      <c r="A30" s="308"/>
      <c r="B30" s="321"/>
      <c r="C30" s="322"/>
      <c r="D30" s="322"/>
      <c r="E30" s="322"/>
      <c r="F30" s="324"/>
      <c r="G30" s="31"/>
      <c r="H30" s="11"/>
      <c r="I30" s="11"/>
      <c r="J30" s="12"/>
    </row>
    <row r="31" spans="1:10" ht="18.75" customHeight="1">
      <c r="A31" s="308"/>
      <c r="B31" s="321"/>
      <c r="C31" s="322"/>
      <c r="D31" s="322"/>
      <c r="E31" s="322"/>
      <c r="F31" s="323"/>
      <c r="G31" s="31"/>
      <c r="H31" s="11"/>
      <c r="I31" s="11"/>
      <c r="J31" s="12"/>
    </row>
    <row r="32" spans="1:10" ht="18.75" customHeight="1">
      <c r="A32" s="308"/>
      <c r="B32" s="321"/>
      <c r="C32" s="322"/>
      <c r="D32" s="322"/>
      <c r="E32" s="322"/>
      <c r="F32" s="324"/>
      <c r="G32" s="31"/>
      <c r="H32" s="11"/>
      <c r="I32" s="11"/>
      <c r="J32" s="12"/>
    </row>
    <row r="33" spans="1:10" ht="18" customHeight="1">
      <c r="A33" s="308"/>
      <c r="B33" s="321"/>
      <c r="C33" s="322"/>
      <c r="D33" s="322"/>
      <c r="E33" s="322"/>
      <c r="F33" s="324"/>
      <c r="G33" s="31"/>
      <c r="H33" s="11"/>
      <c r="I33" s="11"/>
      <c r="J33" s="12"/>
    </row>
    <row r="34" spans="1:10" ht="18.75" customHeight="1">
      <c r="A34" s="308"/>
      <c r="B34" s="321"/>
      <c r="C34" s="322"/>
      <c r="D34" s="322"/>
      <c r="E34" s="322"/>
      <c r="F34" s="323"/>
      <c r="G34" s="31"/>
      <c r="H34" s="11"/>
      <c r="I34" s="11"/>
      <c r="J34" s="12"/>
    </row>
    <row r="35" spans="1:10" ht="18.75" customHeight="1">
      <c r="A35" s="308"/>
      <c r="B35" s="321"/>
      <c r="C35" s="322"/>
      <c r="D35" s="322"/>
      <c r="E35" s="322"/>
      <c r="F35" s="324"/>
      <c r="G35" s="31"/>
      <c r="H35" s="11"/>
      <c r="I35" s="11"/>
      <c r="J35" s="12"/>
    </row>
    <row r="36" spans="1:10" ht="18.75" customHeight="1">
      <c r="A36" s="308"/>
      <c r="B36" s="321"/>
      <c r="C36" s="322"/>
      <c r="D36" s="322"/>
      <c r="E36" s="322"/>
      <c r="F36" s="323"/>
      <c r="G36" s="31"/>
      <c r="H36" s="11"/>
      <c r="I36" s="11"/>
      <c r="J36" s="12"/>
    </row>
    <row r="37" spans="1:10" ht="20.25" customHeight="1">
      <c r="A37" s="308"/>
      <c r="B37" s="321"/>
      <c r="C37" s="322"/>
      <c r="D37" s="322"/>
      <c r="E37" s="322"/>
      <c r="F37" s="323"/>
      <c r="G37" s="31"/>
      <c r="H37" s="11"/>
      <c r="I37" s="11"/>
      <c r="J37" s="12"/>
    </row>
    <row r="38" spans="1:10" ht="21" customHeight="1">
      <c r="A38" s="308"/>
      <c r="B38" s="321"/>
      <c r="C38" s="322"/>
      <c r="D38" s="322"/>
      <c r="E38" s="322"/>
      <c r="F38" s="324"/>
      <c r="G38" s="31"/>
      <c r="H38" s="11"/>
      <c r="I38" s="11"/>
      <c r="J38" s="12"/>
    </row>
    <row r="39" spans="1:10" ht="12.75" customHeight="1">
      <c r="A39" s="308"/>
      <c r="B39" s="321"/>
      <c r="C39" s="322"/>
      <c r="D39" s="322"/>
      <c r="E39" s="322"/>
      <c r="F39" s="323"/>
      <c r="G39" s="31"/>
      <c r="H39" s="11"/>
      <c r="I39" s="11"/>
      <c r="J39" s="12"/>
    </row>
    <row r="40" spans="1:10" s="24" customFormat="1" ht="12.75" customHeight="1" thickBot="1">
      <c r="A40" s="311"/>
      <c r="B40" s="327"/>
      <c r="C40" s="328"/>
      <c r="D40" s="328"/>
      <c r="E40" s="328"/>
      <c r="F40" s="329"/>
      <c r="G40" s="33"/>
      <c r="H40" s="25"/>
      <c r="I40" s="25"/>
      <c r="J40" s="26"/>
    </row>
  </sheetData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60" t="s">
        <v>17</v>
      </c>
      <c r="K1" s="35" t="s">
        <v>18</v>
      </c>
    </row>
    <row r="2" spans="1:11" s="8" customFormat="1" ht="25.5" customHeight="1">
      <c r="A2" s="28"/>
      <c r="B2" s="28"/>
      <c r="C2" s="28"/>
      <c r="D2" s="28"/>
      <c r="E2" s="28"/>
      <c r="F2" s="28"/>
      <c r="H2" s="429" t="s">
        <v>39</v>
      </c>
      <c r="I2" s="430"/>
      <c r="J2" s="430"/>
      <c r="K2" s="61" t="s">
        <v>90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62"/>
      <c r="J3" s="2" t="s">
        <v>19</v>
      </c>
      <c r="K3" s="36" t="s">
        <v>20</v>
      </c>
    </row>
    <row r="4" spans="5:16" s="38" customFormat="1" ht="16.5" customHeight="1" thickBot="1">
      <c r="E4" s="39"/>
      <c r="G4" s="40"/>
      <c r="J4" s="63" t="s">
        <v>21</v>
      </c>
      <c r="K4" s="42" t="s">
        <v>22</v>
      </c>
      <c r="P4" s="41" t="s">
        <v>1</v>
      </c>
    </row>
    <row r="5" spans="1:16" ht="20.25" customHeight="1" thickTop="1">
      <c r="A5" s="98" t="s">
        <v>23</v>
      </c>
      <c r="B5" s="424" t="s">
        <v>24</v>
      </c>
      <c r="C5" s="424"/>
      <c r="D5" s="424"/>
      <c r="E5" s="424"/>
      <c r="F5" s="424"/>
      <c r="G5" s="427" t="s">
        <v>2</v>
      </c>
      <c r="H5" s="428"/>
      <c r="I5" s="422" t="s">
        <v>25</v>
      </c>
      <c r="J5" s="425"/>
      <c r="K5" s="423" t="s">
        <v>3</v>
      </c>
      <c r="L5" s="426"/>
      <c r="M5" s="422" t="s">
        <v>9</v>
      </c>
      <c r="N5" s="425"/>
      <c r="O5" s="422" t="s">
        <v>4</v>
      </c>
      <c r="P5" s="423"/>
    </row>
    <row r="6" spans="1:16" s="65" customFormat="1" ht="19.5" customHeight="1">
      <c r="A6" s="64" t="s">
        <v>26</v>
      </c>
      <c r="B6" s="431" t="s">
        <v>10</v>
      </c>
      <c r="C6" s="431" t="s">
        <v>11</v>
      </c>
      <c r="D6" s="431" t="s">
        <v>12</v>
      </c>
      <c r="E6" s="431" t="s">
        <v>13</v>
      </c>
      <c r="F6" s="418" t="s">
        <v>27</v>
      </c>
      <c r="G6" s="418" t="s">
        <v>28</v>
      </c>
      <c r="H6" s="418" t="s">
        <v>29</v>
      </c>
      <c r="I6" s="418" t="s">
        <v>30</v>
      </c>
      <c r="J6" s="418" t="s">
        <v>29</v>
      </c>
      <c r="K6" s="420" t="s">
        <v>28</v>
      </c>
      <c r="L6" s="418" t="s">
        <v>31</v>
      </c>
      <c r="M6" s="418" t="s">
        <v>30</v>
      </c>
      <c r="N6" s="418" t="s">
        <v>29</v>
      </c>
      <c r="O6" s="418" t="s">
        <v>28</v>
      </c>
      <c r="P6" s="416" t="s">
        <v>31</v>
      </c>
    </row>
    <row r="7" spans="1:16" ht="21" customHeight="1">
      <c r="A7" s="66" t="s">
        <v>32</v>
      </c>
      <c r="B7" s="432"/>
      <c r="C7" s="432"/>
      <c r="D7" s="432"/>
      <c r="E7" s="432"/>
      <c r="F7" s="419"/>
      <c r="G7" s="419"/>
      <c r="H7" s="419"/>
      <c r="I7" s="419"/>
      <c r="J7" s="419"/>
      <c r="K7" s="421"/>
      <c r="L7" s="419"/>
      <c r="M7" s="419"/>
      <c r="N7" s="419"/>
      <c r="O7" s="419"/>
      <c r="P7" s="417"/>
    </row>
    <row r="8" spans="1:17" s="27" customFormat="1" ht="21" customHeight="1">
      <c r="A8" s="107"/>
      <c r="B8" s="74"/>
      <c r="C8" s="75"/>
      <c r="D8" s="75"/>
      <c r="E8" s="75"/>
      <c r="F8" s="76" t="s">
        <v>33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69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9">
        <f t="shared" si="0"/>
        <v>13038111291</v>
      </c>
      <c r="Q8" s="67">
        <f>Q9+Q13+Q19+Q23+Q27</f>
        <v>30</v>
      </c>
    </row>
    <row r="9" spans="1:16" s="52" customFormat="1" ht="21" customHeight="1">
      <c r="A9" s="99">
        <v>94</v>
      </c>
      <c r="B9" s="68">
        <v>1</v>
      </c>
      <c r="C9" s="70"/>
      <c r="D9" s="70"/>
      <c r="E9" s="70"/>
      <c r="F9" s="77" t="s">
        <v>40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69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51">
        <f t="shared" si="2"/>
        <v>340873913</v>
      </c>
    </row>
    <row r="10" spans="1:16" s="52" customFormat="1" ht="21" customHeight="1">
      <c r="A10" s="23"/>
      <c r="B10" s="68"/>
      <c r="C10" s="70">
        <v>1</v>
      </c>
      <c r="D10" s="70"/>
      <c r="E10" s="70"/>
      <c r="F10" s="78" t="s">
        <v>41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69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51">
        <f t="shared" si="1"/>
        <v>251959758</v>
      </c>
    </row>
    <row r="11" spans="1:16" s="52" customFormat="1" ht="21" customHeight="1">
      <c r="A11" s="15"/>
      <c r="B11" s="68"/>
      <c r="C11" s="70"/>
      <c r="D11" s="70"/>
      <c r="E11" s="70"/>
      <c r="F11" s="77" t="s">
        <v>42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69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51">
        <f t="shared" si="1"/>
        <v>251959758</v>
      </c>
    </row>
    <row r="12" spans="1:16" s="20" customFormat="1" ht="21" customHeight="1">
      <c r="A12" s="15"/>
      <c r="B12" s="68"/>
      <c r="C12" s="70"/>
      <c r="D12" s="70">
        <v>1</v>
      </c>
      <c r="E12" s="70"/>
      <c r="F12" s="79" t="s">
        <v>43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71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53">
        <f t="shared" si="1"/>
        <v>251959758</v>
      </c>
    </row>
    <row r="13" spans="1:17" s="20" customFormat="1" ht="36" customHeight="1">
      <c r="A13" s="15"/>
      <c r="B13" s="68"/>
      <c r="C13" s="70"/>
      <c r="D13" s="70"/>
      <c r="E13" s="73">
        <v>1</v>
      </c>
      <c r="F13" s="79" t="s">
        <v>44</v>
      </c>
      <c r="G13" s="22">
        <v>0</v>
      </c>
      <c r="H13" s="22">
        <v>299600374</v>
      </c>
      <c r="I13" s="22">
        <v>0</v>
      </c>
      <c r="J13" s="22">
        <v>206024</v>
      </c>
      <c r="K13" s="71">
        <v>0</v>
      </c>
      <c r="L13" s="22">
        <v>47434592</v>
      </c>
      <c r="M13" s="22">
        <v>0</v>
      </c>
      <c r="N13" s="22">
        <v>0</v>
      </c>
      <c r="O13" s="22">
        <v>0</v>
      </c>
      <c r="P13" s="53">
        <v>251959758</v>
      </c>
      <c r="Q13" s="71">
        <f>Q14</f>
        <v>20</v>
      </c>
    </row>
    <row r="14" spans="1:17" s="72" customFormat="1" ht="21" customHeight="1">
      <c r="A14" s="15"/>
      <c r="B14" s="68"/>
      <c r="C14" s="70">
        <v>2</v>
      </c>
      <c r="D14" s="70"/>
      <c r="E14" s="70"/>
      <c r="F14" s="78" t="s">
        <v>45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69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51">
        <f t="shared" si="3"/>
        <v>88914155</v>
      </c>
      <c r="Q14" s="69">
        <f t="shared" si="3"/>
        <v>20</v>
      </c>
    </row>
    <row r="15" spans="1:17" s="72" customFormat="1" ht="21" customHeight="1">
      <c r="A15" s="15"/>
      <c r="B15" s="68"/>
      <c r="C15" s="70"/>
      <c r="D15" s="70"/>
      <c r="E15" s="70"/>
      <c r="F15" s="77" t="s">
        <v>42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6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51">
        <f t="shared" si="4"/>
        <v>0</v>
      </c>
      <c r="Q15" s="69">
        <f t="shared" si="4"/>
        <v>10</v>
      </c>
    </row>
    <row r="16" spans="1:17" s="108" customFormat="1" ht="21" customHeight="1">
      <c r="A16" s="15"/>
      <c r="B16" s="68"/>
      <c r="C16" s="70"/>
      <c r="D16" s="70">
        <v>1</v>
      </c>
      <c r="E16" s="70"/>
      <c r="F16" s="79" t="s">
        <v>46</v>
      </c>
      <c r="G16" s="22">
        <v>0</v>
      </c>
      <c r="H16" s="22">
        <f>H17</f>
        <v>91556000</v>
      </c>
      <c r="I16" s="22">
        <v>0</v>
      </c>
      <c r="J16" s="22">
        <v>0</v>
      </c>
      <c r="K16" s="71">
        <v>0</v>
      </c>
      <c r="L16" s="22">
        <v>0</v>
      </c>
      <c r="M16" s="22">
        <v>0</v>
      </c>
      <c r="N16" s="22">
        <v>0</v>
      </c>
      <c r="O16" s="22">
        <v>0</v>
      </c>
      <c r="P16" s="53">
        <v>0</v>
      </c>
      <c r="Q16" s="71">
        <v>10</v>
      </c>
    </row>
    <row r="17" spans="1:17" s="108" customFormat="1" ht="36" customHeight="1">
      <c r="A17" s="15"/>
      <c r="B17" s="68"/>
      <c r="C17" s="70"/>
      <c r="D17" s="70"/>
      <c r="E17" s="70">
        <v>1</v>
      </c>
      <c r="F17" s="79" t="s">
        <v>91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71">
        <v>0</v>
      </c>
      <c r="L17" s="22">
        <v>2560455</v>
      </c>
      <c r="M17" s="22">
        <v>0</v>
      </c>
      <c r="N17" s="22">
        <v>0</v>
      </c>
      <c r="O17" s="22">
        <v>0</v>
      </c>
      <c r="P17" s="53">
        <v>88914155</v>
      </c>
      <c r="Q17" s="71">
        <f t="shared" si="5"/>
        <v>10</v>
      </c>
    </row>
    <row r="18" spans="1:17" s="72" customFormat="1" ht="21" customHeight="1">
      <c r="A18" s="15"/>
      <c r="B18" s="68">
        <v>2</v>
      </c>
      <c r="C18" s="70"/>
      <c r="D18" s="70"/>
      <c r="E18" s="70"/>
      <c r="F18" s="77" t="s">
        <v>34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69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51">
        <f t="shared" si="5"/>
        <v>31751716</v>
      </c>
      <c r="Q18" s="69">
        <f t="shared" si="5"/>
        <v>10</v>
      </c>
    </row>
    <row r="19" spans="1:17" s="72" customFormat="1" ht="21" customHeight="1">
      <c r="A19" s="15"/>
      <c r="B19" s="68"/>
      <c r="C19" s="70">
        <v>1</v>
      </c>
      <c r="D19" s="70"/>
      <c r="E19" s="70"/>
      <c r="F19" s="78" t="s">
        <v>35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69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51">
        <f t="shared" si="6"/>
        <v>31751716</v>
      </c>
      <c r="Q19" s="69">
        <f>Q20</f>
        <v>10</v>
      </c>
    </row>
    <row r="20" spans="1:17" s="72" customFormat="1" ht="21" customHeight="1">
      <c r="A20" s="15"/>
      <c r="B20" s="68"/>
      <c r="C20" s="70"/>
      <c r="D20" s="70"/>
      <c r="E20" s="70"/>
      <c r="F20" s="77" t="s">
        <v>47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69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51">
        <f t="shared" si="7"/>
        <v>7150000</v>
      </c>
      <c r="Q20" s="69">
        <f>Q21</f>
        <v>10</v>
      </c>
    </row>
    <row r="21" spans="1:17" s="108" customFormat="1" ht="36" customHeight="1">
      <c r="A21" s="15"/>
      <c r="B21" s="68"/>
      <c r="C21" s="70"/>
      <c r="D21" s="70">
        <v>1</v>
      </c>
      <c r="E21" s="70"/>
      <c r="F21" s="79" t="s">
        <v>48</v>
      </c>
      <c r="G21" s="22">
        <v>0</v>
      </c>
      <c r="H21" s="22">
        <v>566196038</v>
      </c>
      <c r="I21" s="22">
        <v>0</v>
      </c>
      <c r="J21" s="22">
        <v>65692706</v>
      </c>
      <c r="K21" s="71">
        <v>0</v>
      </c>
      <c r="L21" s="22">
        <v>493353332</v>
      </c>
      <c r="M21" s="22">
        <v>0</v>
      </c>
      <c r="N21" s="22">
        <v>0</v>
      </c>
      <c r="O21" s="22">
        <v>0</v>
      </c>
      <c r="P21" s="53">
        <v>7150000</v>
      </c>
      <c r="Q21" s="71">
        <f>Q22</f>
        <v>10</v>
      </c>
    </row>
    <row r="22" spans="1:17" s="72" customFormat="1" ht="21" customHeight="1">
      <c r="A22" s="15"/>
      <c r="B22" s="68"/>
      <c r="C22" s="70"/>
      <c r="D22" s="70"/>
      <c r="E22" s="70"/>
      <c r="F22" s="77" t="s">
        <v>49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69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51">
        <f t="shared" si="8"/>
        <v>24601716</v>
      </c>
      <c r="Q22" s="69">
        <v>10</v>
      </c>
    </row>
    <row r="23" spans="1:17" s="108" customFormat="1" ht="21" customHeight="1">
      <c r="A23" s="15"/>
      <c r="B23" s="68"/>
      <c r="C23" s="70"/>
      <c r="D23" s="70">
        <v>2</v>
      </c>
      <c r="E23" s="70"/>
      <c r="F23" s="79" t="s">
        <v>50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71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53">
        <f t="shared" si="9"/>
        <v>24601716</v>
      </c>
      <c r="Q23" s="71"/>
    </row>
    <row r="24" spans="1:17" s="108" customFormat="1" ht="21" customHeight="1">
      <c r="A24" s="15"/>
      <c r="B24" s="68"/>
      <c r="C24" s="70"/>
      <c r="D24" s="70"/>
      <c r="E24" s="70">
        <v>1</v>
      </c>
      <c r="F24" s="79" t="s">
        <v>51</v>
      </c>
      <c r="G24" s="22">
        <v>0</v>
      </c>
      <c r="H24" s="22">
        <v>796493297</v>
      </c>
      <c r="I24" s="22">
        <v>0</v>
      </c>
      <c r="J24" s="22">
        <v>21254628</v>
      </c>
      <c r="K24" s="71">
        <v>0</v>
      </c>
      <c r="L24" s="22">
        <v>750636953</v>
      </c>
      <c r="M24" s="22">
        <v>0</v>
      </c>
      <c r="N24" s="22">
        <v>0</v>
      </c>
      <c r="O24" s="22">
        <v>0</v>
      </c>
      <c r="P24" s="53">
        <v>24601716</v>
      </c>
      <c r="Q24" s="71"/>
    </row>
    <row r="25" spans="1:17" s="72" customFormat="1" ht="21" customHeight="1">
      <c r="A25" s="15"/>
      <c r="B25" s="68">
        <v>3</v>
      </c>
      <c r="C25" s="70"/>
      <c r="D25" s="70"/>
      <c r="E25" s="70"/>
      <c r="F25" s="77" t="s">
        <v>52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69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51">
        <f t="shared" si="10"/>
        <v>461967000</v>
      </c>
      <c r="Q25" s="69"/>
    </row>
    <row r="26" spans="1:17" s="72" customFormat="1" ht="21" customHeight="1">
      <c r="A26" s="15"/>
      <c r="B26" s="68"/>
      <c r="C26" s="70">
        <v>1</v>
      </c>
      <c r="D26" s="70"/>
      <c r="E26" s="70"/>
      <c r="F26" s="78" t="s">
        <v>53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69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51">
        <f t="shared" si="11"/>
        <v>461967000</v>
      </c>
      <c r="Q26" s="69"/>
    </row>
    <row r="27" spans="1:17" s="72" customFormat="1" ht="21" customHeight="1">
      <c r="A27" s="15"/>
      <c r="B27" s="68"/>
      <c r="C27" s="70"/>
      <c r="D27" s="70"/>
      <c r="E27" s="70"/>
      <c r="F27" s="77" t="s">
        <v>54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69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51">
        <f t="shared" si="12"/>
        <v>461967000</v>
      </c>
      <c r="Q27" s="69"/>
    </row>
    <row r="28" spans="1:17" s="108" customFormat="1" ht="21" customHeight="1">
      <c r="A28" s="15"/>
      <c r="B28" s="68"/>
      <c r="C28" s="70"/>
      <c r="D28" s="70">
        <v>1</v>
      </c>
      <c r="E28" s="70"/>
      <c r="F28" s="79" t="s">
        <v>55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71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53">
        <f t="shared" si="12"/>
        <v>461967000</v>
      </c>
      <c r="Q28" s="71"/>
    </row>
    <row r="29" spans="1:17" s="108" customFormat="1" ht="20.25" customHeight="1">
      <c r="A29" s="15"/>
      <c r="B29" s="68"/>
      <c r="C29" s="70"/>
      <c r="D29" s="70"/>
      <c r="E29" s="70">
        <v>1</v>
      </c>
      <c r="F29" s="79" t="s">
        <v>56</v>
      </c>
      <c r="G29" s="22">
        <v>0</v>
      </c>
      <c r="H29" s="22">
        <v>3996400000</v>
      </c>
      <c r="I29" s="22">
        <v>0</v>
      </c>
      <c r="J29" s="22">
        <v>0</v>
      </c>
      <c r="K29" s="71">
        <v>0</v>
      </c>
      <c r="L29" s="22">
        <v>3534433000</v>
      </c>
      <c r="M29" s="22">
        <v>0</v>
      </c>
      <c r="N29" s="22">
        <v>0</v>
      </c>
      <c r="O29" s="22">
        <v>0</v>
      </c>
      <c r="P29" s="53">
        <v>461967000</v>
      </c>
      <c r="Q29" s="71">
        <v>0</v>
      </c>
    </row>
    <row r="30" spans="1:16" s="109" customFormat="1" ht="20.25" customHeight="1">
      <c r="A30" s="111"/>
      <c r="B30" s="70">
        <v>4</v>
      </c>
      <c r="C30" s="70"/>
      <c r="D30" s="70"/>
      <c r="E30" s="70"/>
      <c r="F30" s="77" t="s">
        <v>36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69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51">
        <f t="shared" si="13"/>
        <v>817114051</v>
      </c>
    </row>
    <row r="31" spans="1:16" s="109" customFormat="1" ht="20.25" customHeight="1">
      <c r="A31" s="111"/>
      <c r="B31" s="70"/>
      <c r="C31" s="70">
        <v>1</v>
      </c>
      <c r="D31" s="70"/>
      <c r="E31" s="70"/>
      <c r="F31" s="78" t="s">
        <v>57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69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51">
        <f t="shared" si="14"/>
        <v>795114051</v>
      </c>
    </row>
    <row r="32" spans="1:16" s="109" customFormat="1" ht="20.25" customHeight="1">
      <c r="A32" s="111"/>
      <c r="B32" s="70"/>
      <c r="C32" s="70"/>
      <c r="D32" s="70"/>
      <c r="E32" s="70"/>
      <c r="F32" s="77" t="s">
        <v>47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69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51">
        <f t="shared" si="14"/>
        <v>795114051</v>
      </c>
    </row>
    <row r="33" spans="1:17" s="38" customFormat="1" ht="36" customHeight="1" thickBot="1">
      <c r="A33" s="110"/>
      <c r="B33" s="81"/>
      <c r="C33" s="81"/>
      <c r="D33" s="97">
        <v>1</v>
      </c>
      <c r="E33" s="81"/>
      <c r="F33" s="82" t="s">
        <v>58</v>
      </c>
      <c r="G33" s="92">
        <v>0</v>
      </c>
      <c r="H33" s="92">
        <v>1173000000</v>
      </c>
      <c r="I33" s="92">
        <v>0</v>
      </c>
      <c r="J33" s="92">
        <v>101865547</v>
      </c>
      <c r="K33" s="95">
        <v>0</v>
      </c>
      <c r="L33" s="92">
        <v>276020402</v>
      </c>
      <c r="M33" s="92">
        <v>0</v>
      </c>
      <c r="N33" s="92">
        <v>0</v>
      </c>
      <c r="O33" s="92">
        <v>0</v>
      </c>
      <c r="P33" s="93">
        <v>795114051</v>
      </c>
      <c r="Q33" s="71">
        <v>0</v>
      </c>
    </row>
    <row r="34" spans="1:16" s="109" customFormat="1" ht="20.25" customHeight="1" thickTop="1">
      <c r="A34" s="111"/>
      <c r="B34" s="70"/>
      <c r="C34" s="70">
        <v>2</v>
      </c>
      <c r="D34" s="70"/>
      <c r="E34" s="70"/>
      <c r="F34" s="78" t="s">
        <v>37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69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51">
        <f t="shared" si="15"/>
        <v>22000000</v>
      </c>
    </row>
    <row r="35" spans="1:16" s="109" customFormat="1" ht="20.25" customHeight="1">
      <c r="A35" s="111"/>
      <c r="B35" s="70"/>
      <c r="C35" s="70"/>
      <c r="D35" s="70"/>
      <c r="E35" s="70"/>
      <c r="F35" s="77" t="s">
        <v>38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69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51">
        <f t="shared" si="16"/>
        <v>22000000</v>
      </c>
    </row>
    <row r="36" spans="1:16" s="38" customFormat="1" ht="20.25" customHeight="1">
      <c r="A36" s="111"/>
      <c r="B36" s="70"/>
      <c r="C36" s="70"/>
      <c r="D36" s="70">
        <v>1</v>
      </c>
      <c r="E36" s="70"/>
      <c r="F36" s="79" t="s">
        <v>59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71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53">
        <f t="shared" si="16"/>
        <v>22000000</v>
      </c>
    </row>
    <row r="37" spans="1:16" s="38" customFormat="1" ht="20.25" customHeight="1">
      <c r="A37" s="111"/>
      <c r="B37" s="70"/>
      <c r="C37" s="70"/>
      <c r="D37" s="70"/>
      <c r="E37" s="70">
        <v>1</v>
      </c>
      <c r="F37" s="79" t="s">
        <v>60</v>
      </c>
      <c r="G37" s="22">
        <v>0</v>
      </c>
      <c r="H37" s="22">
        <v>22100000</v>
      </c>
      <c r="I37" s="22">
        <v>0</v>
      </c>
      <c r="J37" s="22">
        <v>100000</v>
      </c>
      <c r="K37" s="71">
        <v>0</v>
      </c>
      <c r="L37" s="22">
        <v>0</v>
      </c>
      <c r="M37" s="22">
        <v>0</v>
      </c>
      <c r="N37" s="22">
        <v>0</v>
      </c>
      <c r="O37" s="22">
        <v>0</v>
      </c>
      <c r="P37" s="53">
        <v>22000000</v>
      </c>
    </row>
    <row r="38" spans="1:16" s="109" customFormat="1" ht="20.25" customHeight="1">
      <c r="A38" s="111"/>
      <c r="B38" s="70">
        <v>5</v>
      </c>
      <c r="C38" s="70"/>
      <c r="D38" s="70"/>
      <c r="E38" s="70"/>
      <c r="F38" s="77" t="s">
        <v>61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69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51">
        <f t="shared" si="17"/>
        <v>11386404611</v>
      </c>
    </row>
    <row r="39" spans="1:16" s="109" customFormat="1" ht="20.25" customHeight="1">
      <c r="A39" s="111"/>
      <c r="B39" s="70"/>
      <c r="C39" s="70">
        <v>1</v>
      </c>
      <c r="D39" s="70"/>
      <c r="E39" s="70"/>
      <c r="F39" s="78" t="s">
        <v>62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69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51">
        <f t="shared" si="18"/>
        <v>11386404611</v>
      </c>
    </row>
    <row r="40" spans="1:16" s="109" customFormat="1" ht="20.25" customHeight="1">
      <c r="A40" s="111"/>
      <c r="B40" s="70"/>
      <c r="C40" s="70"/>
      <c r="D40" s="70"/>
      <c r="E40" s="70"/>
      <c r="F40" s="77" t="s">
        <v>47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69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51">
        <f t="shared" si="19"/>
        <v>11386404611</v>
      </c>
    </row>
    <row r="41" spans="1:16" s="38" customFormat="1" ht="36" customHeight="1">
      <c r="A41" s="111"/>
      <c r="B41" s="70"/>
      <c r="C41" s="70"/>
      <c r="D41" s="70">
        <v>1</v>
      </c>
      <c r="E41" s="70"/>
      <c r="F41" s="79" t="s">
        <v>63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71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53">
        <f t="shared" si="20"/>
        <v>10000000</v>
      </c>
    </row>
    <row r="42" spans="1:16" s="38" customFormat="1" ht="20.25" customHeight="1">
      <c r="A42" s="111"/>
      <c r="B42" s="70"/>
      <c r="C42" s="70"/>
      <c r="D42" s="70"/>
      <c r="E42" s="70">
        <v>1</v>
      </c>
      <c r="F42" s="79" t="s">
        <v>64</v>
      </c>
      <c r="G42" s="22">
        <v>0</v>
      </c>
      <c r="H42" s="22">
        <v>14000000</v>
      </c>
      <c r="I42" s="22">
        <v>0</v>
      </c>
      <c r="J42" s="22">
        <v>0</v>
      </c>
      <c r="K42" s="71">
        <v>0</v>
      </c>
      <c r="L42" s="22">
        <v>4000000</v>
      </c>
      <c r="M42" s="22">
        <v>0</v>
      </c>
      <c r="N42" s="22">
        <v>0</v>
      </c>
      <c r="O42" s="22">
        <v>0</v>
      </c>
      <c r="P42" s="53">
        <v>10000000</v>
      </c>
    </row>
    <row r="43" spans="1:16" s="38" customFormat="1" ht="20.25" customHeight="1">
      <c r="A43" s="111"/>
      <c r="B43" s="70"/>
      <c r="C43" s="70"/>
      <c r="D43" s="70">
        <v>2</v>
      </c>
      <c r="E43" s="70"/>
      <c r="F43" s="79" t="s">
        <v>65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71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53">
        <f t="shared" si="21"/>
        <v>0</v>
      </c>
    </row>
    <row r="44" spans="1:16" s="38" customFormat="1" ht="20.25" customHeight="1">
      <c r="A44" s="111"/>
      <c r="B44" s="70"/>
      <c r="C44" s="70"/>
      <c r="D44" s="70"/>
      <c r="E44" s="70">
        <v>1</v>
      </c>
      <c r="F44" s="79" t="s">
        <v>66</v>
      </c>
      <c r="G44" s="22">
        <v>0</v>
      </c>
      <c r="H44" s="22">
        <v>4708321000</v>
      </c>
      <c r="I44" s="22">
        <v>0</v>
      </c>
      <c r="J44" s="22">
        <v>0</v>
      </c>
      <c r="K44" s="71">
        <v>0</v>
      </c>
      <c r="L44" s="22">
        <v>4708321000</v>
      </c>
      <c r="M44" s="22">
        <v>0</v>
      </c>
      <c r="N44" s="22">
        <v>0</v>
      </c>
      <c r="O44" s="22">
        <v>0</v>
      </c>
      <c r="P44" s="53">
        <v>0</v>
      </c>
    </row>
    <row r="45" spans="1:16" s="38" customFormat="1" ht="20.25" customHeight="1">
      <c r="A45" s="111"/>
      <c r="B45" s="70"/>
      <c r="C45" s="70"/>
      <c r="D45" s="70">
        <v>4</v>
      </c>
      <c r="E45" s="70"/>
      <c r="F45" s="79" t="s">
        <v>68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71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53">
        <f t="shared" si="22"/>
        <v>11376404611</v>
      </c>
    </row>
    <row r="46" spans="1:17" s="38" customFormat="1" ht="35.25" customHeight="1">
      <c r="A46" s="111"/>
      <c r="B46" s="70"/>
      <c r="C46" s="70"/>
      <c r="D46" s="70"/>
      <c r="E46" s="70">
        <v>1</v>
      </c>
      <c r="F46" s="79" t="s">
        <v>69</v>
      </c>
      <c r="G46" s="22">
        <v>316868850</v>
      </c>
      <c r="H46" s="22">
        <v>1081421993</v>
      </c>
      <c r="I46" s="22">
        <v>0</v>
      </c>
      <c r="J46" s="22">
        <v>0</v>
      </c>
      <c r="K46" s="71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53">
        <v>858377190</v>
      </c>
      <c r="Q46" s="71">
        <v>0</v>
      </c>
    </row>
    <row r="47" spans="1:16" s="38" customFormat="1" ht="20.25" customHeight="1">
      <c r="A47" s="111"/>
      <c r="B47" s="70"/>
      <c r="C47" s="70"/>
      <c r="D47" s="70"/>
      <c r="E47" s="70">
        <v>2</v>
      </c>
      <c r="F47" s="79" t="s">
        <v>67</v>
      </c>
      <c r="G47" s="22">
        <v>0</v>
      </c>
      <c r="H47" s="22">
        <v>387041738</v>
      </c>
      <c r="I47" s="22">
        <v>0</v>
      </c>
      <c r="J47" s="22">
        <v>0</v>
      </c>
      <c r="K47" s="71">
        <v>0</v>
      </c>
      <c r="L47" s="22">
        <v>387041738</v>
      </c>
      <c r="M47" s="22">
        <v>0</v>
      </c>
      <c r="N47" s="22">
        <v>0</v>
      </c>
      <c r="O47" s="22">
        <v>0</v>
      </c>
      <c r="P47" s="53">
        <v>0</v>
      </c>
    </row>
    <row r="48" spans="1:16" s="38" customFormat="1" ht="20.25" customHeight="1">
      <c r="A48" s="111"/>
      <c r="B48" s="70"/>
      <c r="C48" s="70"/>
      <c r="D48" s="70"/>
      <c r="E48" s="70">
        <v>3</v>
      </c>
      <c r="F48" s="79" t="s">
        <v>70</v>
      </c>
      <c r="G48" s="22">
        <v>80602097</v>
      </c>
      <c r="H48" s="22">
        <v>18412214389</v>
      </c>
      <c r="I48" s="22">
        <v>97043</v>
      </c>
      <c r="J48" s="22">
        <v>0</v>
      </c>
      <c r="K48" s="71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53">
        <v>10518027421</v>
      </c>
    </row>
    <row r="49" spans="1:16" s="109" customFormat="1" ht="20.25" customHeight="1">
      <c r="A49" s="111"/>
      <c r="B49" s="70"/>
      <c r="C49" s="70">
        <v>2</v>
      </c>
      <c r="D49" s="70"/>
      <c r="E49" s="70"/>
      <c r="F49" s="78" t="s">
        <v>71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69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51">
        <f t="shared" si="24"/>
        <v>0</v>
      </c>
    </row>
    <row r="50" spans="1:17" s="109" customFormat="1" ht="20.25" customHeight="1">
      <c r="A50" s="111"/>
      <c r="B50" s="70"/>
      <c r="C50" s="70"/>
      <c r="D50" s="70"/>
      <c r="E50" s="70"/>
      <c r="F50" s="77" t="s">
        <v>47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69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51">
        <f t="shared" si="24"/>
        <v>0</v>
      </c>
      <c r="Q50" s="69">
        <f>Q51</f>
        <v>0</v>
      </c>
    </row>
    <row r="51" spans="1:16" s="38" customFormat="1" ht="20.25" customHeight="1">
      <c r="A51" s="111"/>
      <c r="B51" s="70"/>
      <c r="C51" s="70"/>
      <c r="D51" s="70">
        <v>1</v>
      </c>
      <c r="E51" s="70"/>
      <c r="F51" s="79" t="s">
        <v>72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71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53">
        <f t="shared" si="24"/>
        <v>0</v>
      </c>
    </row>
    <row r="52" spans="1:16" s="38" customFormat="1" ht="22.5" customHeight="1">
      <c r="A52" s="111"/>
      <c r="B52" s="70"/>
      <c r="C52" s="70"/>
      <c r="D52" s="70"/>
      <c r="E52" s="70">
        <v>1</v>
      </c>
      <c r="F52" s="79" t="s">
        <v>67</v>
      </c>
      <c r="G52" s="22">
        <v>0</v>
      </c>
      <c r="H52" s="22">
        <v>68569200</v>
      </c>
      <c r="I52" s="22">
        <v>0</v>
      </c>
      <c r="J52" s="22">
        <v>0</v>
      </c>
      <c r="K52" s="71">
        <v>0</v>
      </c>
      <c r="L52" s="22">
        <v>68569200</v>
      </c>
      <c r="M52" s="22">
        <v>0</v>
      </c>
      <c r="N52" s="22">
        <v>0</v>
      </c>
      <c r="O52" s="22">
        <v>0</v>
      </c>
      <c r="P52" s="53">
        <v>0</v>
      </c>
    </row>
    <row r="53" spans="1:18" ht="23.25" customHeight="1">
      <c r="A53" s="111"/>
      <c r="B53" s="70"/>
      <c r="C53" s="70"/>
      <c r="D53" s="70"/>
      <c r="E53" s="70"/>
      <c r="F53" s="101"/>
      <c r="G53" s="100"/>
      <c r="H53" s="100"/>
      <c r="I53" s="100"/>
      <c r="J53" s="100"/>
      <c r="K53" s="89"/>
      <c r="L53" s="100"/>
      <c r="M53" s="100"/>
      <c r="N53" s="100"/>
      <c r="O53" s="100"/>
      <c r="P53" s="105"/>
      <c r="Q53" s="65"/>
      <c r="R53" s="65"/>
    </row>
    <row r="54" spans="1:18" ht="22.5" customHeight="1">
      <c r="A54" s="111"/>
      <c r="B54" s="70"/>
      <c r="C54" s="70"/>
      <c r="D54" s="112"/>
      <c r="E54" s="112"/>
      <c r="F54" s="100"/>
      <c r="G54" s="100"/>
      <c r="H54" s="100"/>
      <c r="I54" s="100"/>
      <c r="J54" s="100"/>
      <c r="K54" s="89"/>
      <c r="L54" s="100"/>
      <c r="M54" s="100"/>
      <c r="N54" s="100"/>
      <c r="O54" s="100"/>
      <c r="P54" s="105"/>
      <c r="Q54" s="65"/>
      <c r="R54" s="65"/>
    </row>
    <row r="55" spans="1:18" ht="22.5" customHeight="1">
      <c r="A55" s="111"/>
      <c r="B55" s="113"/>
      <c r="C55" s="113"/>
      <c r="D55" s="113"/>
      <c r="E55" s="113"/>
      <c r="F55" s="102"/>
      <c r="G55" s="100"/>
      <c r="H55" s="100"/>
      <c r="I55" s="100"/>
      <c r="J55" s="100"/>
      <c r="K55" s="89"/>
      <c r="L55" s="100"/>
      <c r="M55" s="100"/>
      <c r="N55" s="100"/>
      <c r="O55" s="100"/>
      <c r="P55" s="105"/>
      <c r="Q55" s="65"/>
      <c r="R55" s="65"/>
    </row>
    <row r="56" spans="1:18" ht="22.5" customHeight="1">
      <c r="A56" s="111"/>
      <c r="B56" s="113"/>
      <c r="C56" s="113"/>
      <c r="D56" s="113"/>
      <c r="E56" s="113"/>
      <c r="F56" s="102"/>
      <c r="G56" s="100"/>
      <c r="H56" s="100"/>
      <c r="I56" s="100"/>
      <c r="J56" s="100"/>
      <c r="K56" s="89"/>
      <c r="L56" s="100"/>
      <c r="M56" s="100"/>
      <c r="N56" s="100"/>
      <c r="O56" s="100"/>
      <c r="P56" s="105"/>
      <c r="Q56" s="65"/>
      <c r="R56" s="65"/>
    </row>
    <row r="57" spans="1:16" ht="22.5" customHeight="1">
      <c r="A57" s="111"/>
      <c r="B57" s="113"/>
      <c r="C57" s="113"/>
      <c r="D57" s="113"/>
      <c r="E57" s="113"/>
      <c r="F57" s="102"/>
      <c r="G57" s="100"/>
      <c r="H57" s="100"/>
      <c r="I57" s="100"/>
      <c r="J57" s="100"/>
      <c r="K57" s="89"/>
      <c r="L57" s="100"/>
      <c r="M57" s="100"/>
      <c r="N57" s="100"/>
      <c r="O57" s="100"/>
      <c r="P57" s="105"/>
    </row>
    <row r="58" spans="1:16" ht="22.5" customHeight="1">
      <c r="A58" s="111"/>
      <c r="B58" s="113"/>
      <c r="C58" s="113"/>
      <c r="D58" s="113"/>
      <c r="E58" s="113"/>
      <c r="F58" s="102"/>
      <c r="G58" s="100"/>
      <c r="H58" s="100"/>
      <c r="I58" s="100"/>
      <c r="J58" s="100"/>
      <c r="K58" s="89"/>
      <c r="L58" s="100"/>
      <c r="M58" s="100"/>
      <c r="N58" s="100"/>
      <c r="O58" s="100"/>
      <c r="P58" s="105"/>
    </row>
    <row r="59" spans="1:16" ht="22.5" customHeight="1">
      <c r="A59" s="111"/>
      <c r="B59" s="113"/>
      <c r="C59" s="113"/>
      <c r="D59" s="113"/>
      <c r="E59" s="113"/>
      <c r="F59" s="102"/>
      <c r="G59" s="100"/>
      <c r="H59" s="100"/>
      <c r="I59" s="100"/>
      <c r="J59" s="100"/>
      <c r="K59" s="89"/>
      <c r="L59" s="100"/>
      <c r="M59" s="100"/>
      <c r="N59" s="100"/>
      <c r="O59" s="100"/>
      <c r="P59" s="105"/>
    </row>
    <row r="60" spans="1:16" ht="35.25" customHeight="1" thickBot="1">
      <c r="A60" s="110"/>
      <c r="B60" s="114"/>
      <c r="C60" s="114"/>
      <c r="D60" s="114"/>
      <c r="E60" s="114"/>
      <c r="F60" s="104"/>
      <c r="G60" s="103"/>
      <c r="H60" s="103"/>
      <c r="I60" s="103"/>
      <c r="J60" s="103"/>
      <c r="K60" s="90"/>
      <c r="L60" s="103"/>
      <c r="M60" s="103"/>
      <c r="N60" s="103"/>
      <c r="O60" s="103"/>
      <c r="P60" s="106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100" workbookViewId="0" topLeftCell="A1">
      <pane xSplit="8" ySplit="15" topLeftCell="M16" activePane="bottomRight" state="frozen"/>
      <selection pane="topLeft" activeCell="A1" sqref="A1"/>
      <selection pane="topRight" activeCell="I1" sqref="I1"/>
      <selection pane="bottomLeft" activeCell="A16" sqref="A16"/>
      <selection pane="bottomRight" activeCell="G16" sqref="G16"/>
    </sheetView>
  </sheetViews>
  <sheetFormatPr defaultColWidth="9.00390625" defaultRowHeight="16.5"/>
  <cols>
    <col min="1" max="1" width="2.875" style="288" customWidth="1"/>
    <col min="2" max="2" width="2.75390625" style="288" customWidth="1"/>
    <col min="3" max="5" width="2.625" style="288" customWidth="1"/>
    <col min="6" max="6" width="22.625" style="7" customWidth="1"/>
    <col min="7" max="7" width="13.375" style="38" customWidth="1"/>
    <col min="8" max="8" width="14.875" style="38" customWidth="1"/>
    <col min="9" max="9" width="13.00390625" style="38" customWidth="1"/>
    <col min="10" max="10" width="13.625" style="38" customWidth="1"/>
    <col min="11" max="11" width="14.75390625" style="38" customWidth="1"/>
    <col min="12" max="12" width="14.875" style="38" customWidth="1"/>
    <col min="13" max="16" width="14.75390625" style="38" customWidth="1"/>
    <col min="17" max="17" width="9.00390625" style="38" hidden="1" customWidth="1"/>
    <col min="18" max="16384" width="9.00390625" style="38" customWidth="1"/>
  </cols>
  <sheetData>
    <row r="1" spans="1:11" s="10" customFormat="1" ht="15.75" customHeight="1">
      <c r="A1" s="279"/>
      <c r="B1" s="280"/>
      <c r="C1" s="280"/>
      <c r="D1" s="280"/>
      <c r="E1" s="280"/>
      <c r="F1" s="9"/>
      <c r="G1" s="9"/>
      <c r="H1" s="9"/>
      <c r="I1" s="9"/>
      <c r="J1" s="34" t="s">
        <v>111</v>
      </c>
      <c r="K1" s="35" t="s">
        <v>112</v>
      </c>
    </row>
    <row r="2" spans="1:11" s="8" customFormat="1" ht="25.5" customHeight="1">
      <c r="A2" s="279"/>
      <c r="B2" s="279"/>
      <c r="C2" s="279"/>
      <c r="D2" s="279"/>
      <c r="E2" s="279"/>
      <c r="F2" s="28"/>
      <c r="G2" s="28"/>
      <c r="H2" s="28"/>
      <c r="I2" s="28"/>
      <c r="J2" s="2" t="s">
        <v>113</v>
      </c>
      <c r="K2" s="36" t="s">
        <v>188</v>
      </c>
    </row>
    <row r="3" spans="1:11" s="8" customFormat="1" ht="25.5" customHeight="1">
      <c r="A3" s="279"/>
      <c r="B3" s="279"/>
      <c r="C3" s="279"/>
      <c r="D3" s="279"/>
      <c r="E3" s="279"/>
      <c r="F3" s="28"/>
      <c r="G3" s="28"/>
      <c r="H3" s="62"/>
      <c r="J3" s="2" t="s">
        <v>114</v>
      </c>
      <c r="K3" s="36" t="s">
        <v>115</v>
      </c>
    </row>
    <row r="4" spans="1:16" ht="16.5" customHeight="1" thickBot="1">
      <c r="A4" s="405"/>
      <c r="B4" s="405"/>
      <c r="C4" s="405"/>
      <c r="D4" s="405"/>
      <c r="E4" s="405"/>
      <c r="F4" s="38"/>
      <c r="G4" s="40"/>
      <c r="J4" s="63" t="s">
        <v>116</v>
      </c>
      <c r="K4" s="42" t="s">
        <v>191</v>
      </c>
      <c r="P4" s="41" t="s">
        <v>1</v>
      </c>
    </row>
    <row r="5" spans="1:16" ht="24" customHeight="1">
      <c r="A5" s="384" t="s">
        <v>0</v>
      </c>
      <c r="B5" s="409" t="s">
        <v>162</v>
      </c>
      <c r="C5" s="410"/>
      <c r="D5" s="410"/>
      <c r="E5" s="410"/>
      <c r="F5" s="411"/>
      <c r="G5" s="406" t="s">
        <v>2</v>
      </c>
      <c r="H5" s="379"/>
      <c r="I5" s="406" t="s">
        <v>117</v>
      </c>
      <c r="J5" s="379"/>
      <c r="K5" s="380" t="s">
        <v>3</v>
      </c>
      <c r="L5" s="379"/>
      <c r="M5" s="406" t="s">
        <v>9</v>
      </c>
      <c r="N5" s="379"/>
      <c r="O5" s="406" t="s">
        <v>4</v>
      </c>
      <c r="P5" s="380"/>
    </row>
    <row r="6" spans="1:16" ht="24" customHeight="1">
      <c r="A6" s="433"/>
      <c r="B6" s="331" t="s">
        <v>10</v>
      </c>
      <c r="C6" s="331" t="s">
        <v>11</v>
      </c>
      <c r="D6" s="331" t="s">
        <v>12</v>
      </c>
      <c r="E6" s="331" t="s">
        <v>13</v>
      </c>
      <c r="F6" s="43" t="s">
        <v>185</v>
      </c>
      <c r="G6" s="43" t="s">
        <v>118</v>
      </c>
      <c r="H6" s="43" t="s">
        <v>15</v>
      </c>
      <c r="I6" s="43" t="s">
        <v>118</v>
      </c>
      <c r="J6" s="44" t="s">
        <v>15</v>
      </c>
      <c r="K6" s="45" t="s">
        <v>118</v>
      </c>
      <c r="L6" s="43" t="s">
        <v>15</v>
      </c>
      <c r="M6" s="43" t="s">
        <v>118</v>
      </c>
      <c r="N6" s="43" t="s">
        <v>15</v>
      </c>
      <c r="O6" s="43" t="s">
        <v>118</v>
      </c>
      <c r="P6" s="46" t="s">
        <v>15</v>
      </c>
    </row>
    <row r="7" spans="1:17" s="27" customFormat="1" ht="24" customHeight="1">
      <c r="A7" s="333">
        <v>95</v>
      </c>
      <c r="B7" s="348"/>
      <c r="C7" s="349"/>
      <c r="D7" s="349"/>
      <c r="E7" s="349"/>
      <c r="F7" s="330" t="s">
        <v>186</v>
      </c>
      <c r="G7" s="21">
        <f aca="true" t="shared" si="0" ref="G7:P7">G11+G39+G53+G63+G78</f>
        <v>253609694</v>
      </c>
      <c r="H7" s="21">
        <f t="shared" si="0"/>
        <v>59583228090</v>
      </c>
      <c r="I7" s="21">
        <f t="shared" si="0"/>
        <v>271826</v>
      </c>
      <c r="J7" s="47">
        <f t="shared" si="0"/>
        <v>1183111892</v>
      </c>
      <c r="K7" s="48">
        <f t="shared" si="0"/>
        <v>205917956</v>
      </c>
      <c r="L7" s="21">
        <f t="shared" si="0"/>
        <v>33646388561</v>
      </c>
      <c r="M7" s="360">
        <f t="shared" si="0"/>
        <v>1615932543</v>
      </c>
      <c r="N7" s="360">
        <f t="shared" si="0"/>
        <v>-1615932543</v>
      </c>
      <c r="O7" s="21">
        <f t="shared" si="0"/>
        <v>1663352455</v>
      </c>
      <c r="P7" s="49">
        <f t="shared" si="0"/>
        <v>23137795094</v>
      </c>
      <c r="Q7" s="67">
        <f>Q11+Q24+Q43+Q49+Q58</f>
        <v>30</v>
      </c>
    </row>
    <row r="8" spans="2:16" s="211" customFormat="1" ht="21" customHeight="1" hidden="1">
      <c r="B8" s="350"/>
      <c r="C8" s="351"/>
      <c r="D8" s="351"/>
      <c r="E8" s="351"/>
      <c r="F8" s="212" t="s">
        <v>119</v>
      </c>
      <c r="G8" s="213">
        <f aca="true" t="shared" si="1" ref="G8:P8">SUM(G9:G10)</f>
        <v>253609694</v>
      </c>
      <c r="H8" s="213">
        <f t="shared" si="1"/>
        <v>59583228090</v>
      </c>
      <c r="I8" s="213">
        <f t="shared" si="1"/>
        <v>271826</v>
      </c>
      <c r="J8" s="213">
        <f t="shared" si="1"/>
        <v>1183111892</v>
      </c>
      <c r="K8" s="214">
        <f t="shared" si="1"/>
        <v>205917956</v>
      </c>
      <c r="L8" s="213">
        <f t="shared" si="1"/>
        <v>33646388561</v>
      </c>
      <c r="M8" s="361">
        <f t="shared" si="1"/>
        <v>1615932543</v>
      </c>
      <c r="N8" s="361">
        <f t="shared" si="1"/>
        <v>-1615932543</v>
      </c>
      <c r="O8" s="213">
        <f t="shared" si="1"/>
        <v>1663352455</v>
      </c>
      <c r="P8" s="215">
        <f t="shared" si="1"/>
        <v>23137795094</v>
      </c>
    </row>
    <row r="9" spans="1:17" s="220" customFormat="1" ht="21.75" customHeight="1" hidden="1">
      <c r="A9" s="281"/>
      <c r="B9" s="281"/>
      <c r="C9" s="352"/>
      <c r="D9" s="352"/>
      <c r="E9" s="352"/>
      <c r="F9" s="216" t="s">
        <v>120</v>
      </c>
      <c r="G9" s="217">
        <f aca="true" t="shared" si="2" ref="G9:N10">G13+G41+G55+G65+G80</f>
        <v>8651343</v>
      </c>
      <c r="H9" s="217">
        <f t="shared" si="2"/>
        <v>8857771095</v>
      </c>
      <c r="I9" s="217">
        <f t="shared" si="2"/>
        <v>0</v>
      </c>
      <c r="J9" s="217">
        <f t="shared" si="2"/>
        <v>56151433</v>
      </c>
      <c r="K9" s="218">
        <f t="shared" si="2"/>
        <v>8651343</v>
      </c>
      <c r="L9" s="217">
        <f t="shared" si="2"/>
        <v>7287688145</v>
      </c>
      <c r="M9" s="362">
        <f t="shared" si="2"/>
        <v>1890000</v>
      </c>
      <c r="N9" s="362">
        <f t="shared" si="2"/>
        <v>-1890000</v>
      </c>
      <c r="O9" s="217">
        <f>G9-I9-K9+M9</f>
        <v>1890000</v>
      </c>
      <c r="P9" s="219">
        <f>H9-J9-L9+N9</f>
        <v>1512041517</v>
      </c>
      <c r="Q9" s="218"/>
    </row>
    <row r="10" spans="1:17" s="225" customFormat="1" ht="21.75" customHeight="1" hidden="1">
      <c r="A10" s="282"/>
      <c r="B10" s="282"/>
      <c r="C10" s="353"/>
      <c r="D10" s="353"/>
      <c r="E10" s="353"/>
      <c r="F10" s="221" t="s">
        <v>121</v>
      </c>
      <c r="G10" s="222">
        <f t="shared" si="2"/>
        <v>244958351</v>
      </c>
      <c r="H10" s="222">
        <f t="shared" si="2"/>
        <v>50725456995</v>
      </c>
      <c r="I10" s="222">
        <f t="shared" si="2"/>
        <v>271826</v>
      </c>
      <c r="J10" s="222">
        <f t="shared" si="2"/>
        <v>1126960459</v>
      </c>
      <c r="K10" s="223">
        <f t="shared" si="2"/>
        <v>197266613</v>
      </c>
      <c r="L10" s="222">
        <f t="shared" si="2"/>
        <v>26358700416</v>
      </c>
      <c r="M10" s="363">
        <f t="shared" si="2"/>
        <v>1614042543</v>
      </c>
      <c r="N10" s="363">
        <f t="shared" si="2"/>
        <v>-1614042543</v>
      </c>
      <c r="O10" s="222">
        <f>G10-I10-K10+M10</f>
        <v>1661462455</v>
      </c>
      <c r="P10" s="224">
        <f>H10-J10-L10+N10</f>
        <v>21625753577</v>
      </c>
      <c r="Q10" s="223"/>
    </row>
    <row r="11" spans="1:16" s="204" customFormat="1" ht="21" customHeight="1">
      <c r="A11" s="226"/>
      <c r="B11" s="226">
        <v>1</v>
      </c>
      <c r="C11" s="354"/>
      <c r="D11" s="354"/>
      <c r="E11" s="354"/>
      <c r="F11" s="200" t="s">
        <v>40</v>
      </c>
      <c r="G11" s="201">
        <f>G15+G21+G27+G33</f>
        <v>37825568</v>
      </c>
      <c r="H11" s="201">
        <f aca="true" t="shared" si="3" ref="H11:P11">H15+H21+H27+H33</f>
        <v>6157585919</v>
      </c>
      <c r="I11" s="201">
        <f t="shared" si="3"/>
        <v>271826</v>
      </c>
      <c r="J11" s="201">
        <f t="shared" si="3"/>
        <v>757430186</v>
      </c>
      <c r="K11" s="202">
        <f t="shared" si="3"/>
        <v>37553742</v>
      </c>
      <c r="L11" s="201">
        <f t="shared" si="3"/>
        <v>532562085</v>
      </c>
      <c r="M11" s="364">
        <f t="shared" si="3"/>
        <v>3643460</v>
      </c>
      <c r="N11" s="364">
        <f t="shared" si="3"/>
        <v>-3643460</v>
      </c>
      <c r="O11" s="201">
        <f t="shared" si="3"/>
        <v>3643460</v>
      </c>
      <c r="P11" s="203">
        <f t="shared" si="3"/>
        <v>4863950188</v>
      </c>
    </row>
    <row r="12" spans="1:16" s="232" customFormat="1" ht="21" customHeight="1" hidden="1">
      <c r="A12" s="227"/>
      <c r="B12" s="248"/>
      <c r="C12" s="249"/>
      <c r="D12" s="249"/>
      <c r="E12" s="249"/>
      <c r="F12" s="228" t="s">
        <v>122</v>
      </c>
      <c r="G12" s="229">
        <f aca="true" t="shared" si="4" ref="G12:P12">SUM(G13:G14)</f>
        <v>37825568</v>
      </c>
      <c r="H12" s="229">
        <f t="shared" si="4"/>
        <v>6157585919</v>
      </c>
      <c r="I12" s="229">
        <f t="shared" si="4"/>
        <v>271826</v>
      </c>
      <c r="J12" s="229">
        <f t="shared" si="4"/>
        <v>757430186</v>
      </c>
      <c r="K12" s="230">
        <f t="shared" si="4"/>
        <v>37553742</v>
      </c>
      <c r="L12" s="229">
        <f t="shared" si="4"/>
        <v>532562085</v>
      </c>
      <c r="M12" s="365">
        <f t="shared" si="4"/>
        <v>3643460</v>
      </c>
      <c r="N12" s="365">
        <f t="shared" si="4"/>
        <v>-3643460</v>
      </c>
      <c r="O12" s="229">
        <f t="shared" si="4"/>
        <v>3643460</v>
      </c>
      <c r="P12" s="231">
        <f t="shared" si="4"/>
        <v>4863950188</v>
      </c>
    </row>
    <row r="13" spans="1:17" s="237" customFormat="1" ht="21.75" customHeight="1" hidden="1">
      <c r="A13" s="254"/>
      <c r="B13" s="254"/>
      <c r="C13" s="255"/>
      <c r="D13" s="255"/>
      <c r="E13" s="255"/>
      <c r="F13" s="233" t="s">
        <v>98</v>
      </c>
      <c r="G13" s="234">
        <f>G19+G25+G31+G37</f>
        <v>0</v>
      </c>
      <c r="H13" s="234">
        <f aca="true" t="shared" si="5" ref="H13:N13">H19+H25+H31+H37</f>
        <v>617650762</v>
      </c>
      <c r="I13" s="234">
        <f t="shared" si="5"/>
        <v>0</v>
      </c>
      <c r="J13" s="234">
        <f t="shared" si="5"/>
        <v>19005682</v>
      </c>
      <c r="K13" s="235">
        <f t="shared" si="5"/>
        <v>0</v>
      </c>
      <c r="L13" s="234">
        <f t="shared" si="5"/>
        <v>122265555</v>
      </c>
      <c r="M13" s="366">
        <f t="shared" si="5"/>
        <v>1890000</v>
      </c>
      <c r="N13" s="366">
        <f t="shared" si="5"/>
        <v>-1890000</v>
      </c>
      <c r="O13" s="234">
        <f>G13-I13-K13+M13</f>
        <v>1890000</v>
      </c>
      <c r="P13" s="236">
        <f>H13-J13-L13+N13</f>
        <v>474489525</v>
      </c>
      <c r="Q13" s="235"/>
    </row>
    <row r="14" spans="1:17" s="242" customFormat="1" ht="21.75" customHeight="1" hidden="1">
      <c r="A14" s="259"/>
      <c r="B14" s="259"/>
      <c r="C14" s="260"/>
      <c r="D14" s="260"/>
      <c r="E14" s="260"/>
      <c r="F14" s="238" t="s">
        <v>106</v>
      </c>
      <c r="G14" s="239">
        <f>G20+G26+G32+G38</f>
        <v>37825568</v>
      </c>
      <c r="H14" s="239">
        <f aca="true" t="shared" si="6" ref="H14:N14">H20+H26+H32+H38</f>
        <v>5539935157</v>
      </c>
      <c r="I14" s="239">
        <f t="shared" si="6"/>
        <v>271826</v>
      </c>
      <c r="J14" s="239">
        <f t="shared" si="6"/>
        <v>738424504</v>
      </c>
      <c r="K14" s="240">
        <f t="shared" si="6"/>
        <v>37553742</v>
      </c>
      <c r="L14" s="239">
        <f t="shared" si="6"/>
        <v>410296530</v>
      </c>
      <c r="M14" s="367">
        <f t="shared" si="6"/>
        <v>1753460</v>
      </c>
      <c r="N14" s="367">
        <f t="shared" si="6"/>
        <v>-1753460</v>
      </c>
      <c r="O14" s="239">
        <f>G14-I14-K14+M14</f>
        <v>1753460</v>
      </c>
      <c r="P14" s="241">
        <f>H14-J14-L14+N14</f>
        <v>4389460663</v>
      </c>
      <c r="Q14" s="240"/>
    </row>
    <row r="15" spans="1:16" s="122" customFormat="1" ht="21" customHeight="1">
      <c r="A15" s="283"/>
      <c r="B15" s="283"/>
      <c r="C15" s="355">
        <v>1</v>
      </c>
      <c r="D15" s="355"/>
      <c r="E15" s="355"/>
      <c r="F15" s="123" t="s">
        <v>123</v>
      </c>
      <c r="G15" s="119">
        <f aca="true" t="shared" si="7" ref="G15:P17">G16</f>
        <v>0</v>
      </c>
      <c r="H15" s="119">
        <f t="shared" si="7"/>
        <v>4447200000</v>
      </c>
      <c r="I15" s="119">
        <f t="shared" si="7"/>
        <v>0</v>
      </c>
      <c r="J15" s="119">
        <f t="shared" si="7"/>
        <v>700020000</v>
      </c>
      <c r="K15" s="120">
        <f t="shared" si="7"/>
        <v>0</v>
      </c>
      <c r="L15" s="119">
        <f t="shared" si="7"/>
        <v>0</v>
      </c>
      <c r="M15" s="368">
        <f t="shared" si="7"/>
        <v>0</v>
      </c>
      <c r="N15" s="368">
        <f t="shared" si="7"/>
        <v>0</v>
      </c>
      <c r="O15" s="119">
        <f t="shared" si="7"/>
        <v>0</v>
      </c>
      <c r="P15" s="121">
        <f t="shared" si="7"/>
        <v>3747180000</v>
      </c>
    </row>
    <row r="16" spans="1:16" s="122" customFormat="1" ht="21" customHeight="1">
      <c r="A16" s="283"/>
      <c r="B16" s="283"/>
      <c r="C16" s="355"/>
      <c r="D16" s="355"/>
      <c r="E16" s="355"/>
      <c r="F16" s="332" t="s">
        <v>42</v>
      </c>
      <c r="G16" s="119">
        <f t="shared" si="7"/>
        <v>0</v>
      </c>
      <c r="H16" s="119">
        <f t="shared" si="7"/>
        <v>4447200000</v>
      </c>
      <c r="I16" s="119">
        <f t="shared" si="7"/>
        <v>0</v>
      </c>
      <c r="J16" s="119">
        <f t="shared" si="7"/>
        <v>700020000</v>
      </c>
      <c r="K16" s="120">
        <f t="shared" si="7"/>
        <v>0</v>
      </c>
      <c r="L16" s="119">
        <f t="shared" si="7"/>
        <v>0</v>
      </c>
      <c r="M16" s="368">
        <f t="shared" si="7"/>
        <v>0</v>
      </c>
      <c r="N16" s="368">
        <f t="shared" si="7"/>
        <v>0</v>
      </c>
      <c r="O16" s="119">
        <f t="shared" si="7"/>
        <v>0</v>
      </c>
      <c r="P16" s="121">
        <f t="shared" si="7"/>
        <v>3747180000</v>
      </c>
    </row>
    <row r="17" spans="1:16" s="128" customFormat="1" ht="36.75" customHeight="1">
      <c r="A17" s="283"/>
      <c r="B17" s="283"/>
      <c r="C17" s="355"/>
      <c r="D17" s="355">
        <v>1</v>
      </c>
      <c r="E17" s="355"/>
      <c r="F17" s="124" t="s">
        <v>124</v>
      </c>
      <c r="G17" s="125">
        <f t="shared" si="7"/>
        <v>0</v>
      </c>
      <c r="H17" s="125">
        <f t="shared" si="7"/>
        <v>4447200000</v>
      </c>
      <c r="I17" s="125">
        <f t="shared" si="7"/>
        <v>0</v>
      </c>
      <c r="J17" s="125">
        <f t="shared" si="7"/>
        <v>700020000</v>
      </c>
      <c r="K17" s="126">
        <f t="shared" si="7"/>
        <v>0</v>
      </c>
      <c r="L17" s="125">
        <f t="shared" si="7"/>
        <v>0</v>
      </c>
      <c r="M17" s="369">
        <f t="shared" si="7"/>
        <v>0</v>
      </c>
      <c r="N17" s="369">
        <f t="shared" si="7"/>
        <v>0</v>
      </c>
      <c r="O17" s="125">
        <f t="shared" si="7"/>
        <v>0</v>
      </c>
      <c r="P17" s="127">
        <f t="shared" si="7"/>
        <v>3747180000</v>
      </c>
    </row>
    <row r="18" spans="1:17" s="137" customFormat="1" ht="36.75" customHeight="1">
      <c r="A18" s="226"/>
      <c r="B18" s="226"/>
      <c r="C18" s="354"/>
      <c r="D18" s="354"/>
      <c r="E18" s="354">
        <v>1</v>
      </c>
      <c r="F18" s="133" t="s">
        <v>125</v>
      </c>
      <c r="G18" s="134">
        <f>G19+G20</f>
        <v>0</v>
      </c>
      <c r="H18" s="134">
        <f aca="true" t="shared" si="8" ref="H18:N18">H19+H20</f>
        <v>4447200000</v>
      </c>
      <c r="I18" s="134">
        <f t="shared" si="8"/>
        <v>0</v>
      </c>
      <c r="J18" s="134">
        <f t="shared" si="8"/>
        <v>700020000</v>
      </c>
      <c r="K18" s="135">
        <f t="shared" si="8"/>
        <v>0</v>
      </c>
      <c r="L18" s="134">
        <f t="shared" si="8"/>
        <v>0</v>
      </c>
      <c r="M18" s="370">
        <f t="shared" si="8"/>
        <v>0</v>
      </c>
      <c r="N18" s="370">
        <f t="shared" si="8"/>
        <v>0</v>
      </c>
      <c r="O18" s="134">
        <f aca="true" t="shared" si="9" ref="O18:P20">G18-I18-K18+M18</f>
        <v>0</v>
      </c>
      <c r="P18" s="136">
        <f t="shared" si="9"/>
        <v>3747180000</v>
      </c>
      <c r="Q18" s="135">
        <f>Q23</f>
        <v>0</v>
      </c>
    </row>
    <row r="19" spans="1:17" s="247" customFormat="1" ht="21.75" customHeight="1" hidden="1">
      <c r="A19" s="264"/>
      <c r="B19" s="264"/>
      <c r="C19" s="265"/>
      <c r="D19" s="265"/>
      <c r="E19" s="265"/>
      <c r="F19" s="243" t="s">
        <v>109</v>
      </c>
      <c r="G19" s="244"/>
      <c r="H19" s="244">
        <v>450000000</v>
      </c>
      <c r="I19" s="244"/>
      <c r="J19" s="244">
        <v>20000</v>
      </c>
      <c r="K19" s="245"/>
      <c r="L19" s="244"/>
      <c r="M19" s="371"/>
      <c r="N19" s="371">
        <f>-M19</f>
        <v>0</v>
      </c>
      <c r="O19" s="246">
        <f t="shared" si="9"/>
        <v>0</v>
      </c>
      <c r="P19" s="246">
        <f t="shared" si="9"/>
        <v>449980000</v>
      </c>
      <c r="Q19" s="245"/>
    </row>
    <row r="20" spans="1:17" s="147" customFormat="1" ht="21.75" customHeight="1" hidden="1">
      <c r="A20" s="206"/>
      <c r="B20" s="206"/>
      <c r="C20" s="207"/>
      <c r="D20" s="207"/>
      <c r="E20" s="207"/>
      <c r="F20" s="143" t="s">
        <v>106</v>
      </c>
      <c r="G20" s="144"/>
      <c r="H20" s="144">
        <v>3997200000</v>
      </c>
      <c r="I20" s="144"/>
      <c r="J20" s="144">
        <v>700000000</v>
      </c>
      <c r="K20" s="145"/>
      <c r="L20" s="144"/>
      <c r="M20" s="372"/>
      <c r="N20" s="372">
        <f>-M20</f>
        <v>0</v>
      </c>
      <c r="O20" s="146">
        <f t="shared" si="9"/>
        <v>0</v>
      </c>
      <c r="P20" s="146">
        <f t="shared" si="9"/>
        <v>3297200000</v>
      </c>
      <c r="Q20" s="145"/>
    </row>
    <row r="21" spans="1:16" s="122" customFormat="1" ht="21" customHeight="1">
      <c r="A21" s="283"/>
      <c r="B21" s="283"/>
      <c r="C21" s="355">
        <v>2</v>
      </c>
      <c r="D21" s="355"/>
      <c r="E21" s="355"/>
      <c r="F21" s="123" t="s">
        <v>126</v>
      </c>
      <c r="G21" s="119">
        <f aca="true" t="shared" si="10" ref="G21:P23">G22</f>
        <v>0</v>
      </c>
      <c r="H21" s="119">
        <f t="shared" si="10"/>
        <v>785700466</v>
      </c>
      <c r="I21" s="119">
        <f t="shared" si="10"/>
        <v>0</v>
      </c>
      <c r="J21" s="119">
        <f t="shared" si="10"/>
        <v>8327044</v>
      </c>
      <c r="K21" s="120">
        <f t="shared" si="10"/>
        <v>0</v>
      </c>
      <c r="L21" s="119">
        <f t="shared" si="10"/>
        <v>17145899</v>
      </c>
      <c r="M21" s="368">
        <f t="shared" si="10"/>
        <v>0</v>
      </c>
      <c r="N21" s="368">
        <f t="shared" si="10"/>
        <v>0</v>
      </c>
      <c r="O21" s="119">
        <f t="shared" si="10"/>
        <v>0</v>
      </c>
      <c r="P21" s="121">
        <f t="shared" si="10"/>
        <v>760227523</v>
      </c>
    </row>
    <row r="22" spans="1:16" s="122" customFormat="1" ht="21" customHeight="1">
      <c r="A22" s="283"/>
      <c r="B22" s="283"/>
      <c r="C22" s="355"/>
      <c r="D22" s="355"/>
      <c r="E22" s="355"/>
      <c r="F22" s="332" t="s">
        <v>42</v>
      </c>
      <c r="G22" s="119">
        <f t="shared" si="10"/>
        <v>0</v>
      </c>
      <c r="H22" s="119">
        <f t="shared" si="10"/>
        <v>785700466</v>
      </c>
      <c r="I22" s="119">
        <f t="shared" si="10"/>
        <v>0</v>
      </c>
      <c r="J22" s="119">
        <f t="shared" si="10"/>
        <v>8327044</v>
      </c>
      <c r="K22" s="120">
        <f t="shared" si="10"/>
        <v>0</v>
      </c>
      <c r="L22" s="119">
        <f t="shared" si="10"/>
        <v>17145899</v>
      </c>
      <c r="M22" s="368">
        <f t="shared" si="10"/>
        <v>0</v>
      </c>
      <c r="N22" s="368">
        <f t="shared" si="10"/>
        <v>0</v>
      </c>
      <c r="O22" s="119">
        <f t="shared" si="10"/>
        <v>0</v>
      </c>
      <c r="P22" s="121">
        <f t="shared" si="10"/>
        <v>760227523</v>
      </c>
    </row>
    <row r="23" spans="1:16" s="128" customFormat="1" ht="21" customHeight="1">
      <c r="A23" s="283"/>
      <c r="B23" s="283"/>
      <c r="C23" s="355"/>
      <c r="D23" s="355">
        <v>1</v>
      </c>
      <c r="E23" s="355"/>
      <c r="F23" s="124" t="s">
        <v>127</v>
      </c>
      <c r="G23" s="125">
        <f t="shared" si="10"/>
        <v>0</v>
      </c>
      <c r="H23" s="125">
        <f t="shared" si="10"/>
        <v>785700466</v>
      </c>
      <c r="I23" s="125">
        <f t="shared" si="10"/>
        <v>0</v>
      </c>
      <c r="J23" s="125">
        <f t="shared" si="10"/>
        <v>8327044</v>
      </c>
      <c r="K23" s="126">
        <f t="shared" si="10"/>
        <v>0</v>
      </c>
      <c r="L23" s="125">
        <f t="shared" si="10"/>
        <v>17145899</v>
      </c>
      <c r="M23" s="369">
        <f t="shared" si="10"/>
        <v>0</v>
      </c>
      <c r="N23" s="369">
        <f t="shared" si="10"/>
        <v>0</v>
      </c>
      <c r="O23" s="125">
        <f t="shared" si="10"/>
        <v>0</v>
      </c>
      <c r="P23" s="127">
        <f t="shared" si="10"/>
        <v>760227523</v>
      </c>
    </row>
    <row r="24" spans="1:17" s="137" customFormat="1" ht="36.75" customHeight="1">
      <c r="A24" s="226"/>
      <c r="B24" s="226"/>
      <c r="C24" s="354"/>
      <c r="D24" s="354"/>
      <c r="E24" s="354">
        <v>1</v>
      </c>
      <c r="F24" s="133" t="s">
        <v>128</v>
      </c>
      <c r="G24" s="134">
        <f>G25+G26</f>
        <v>0</v>
      </c>
      <c r="H24" s="134">
        <f aca="true" t="shared" si="11" ref="H24:N24">H25+H26</f>
        <v>785700466</v>
      </c>
      <c r="I24" s="134">
        <f t="shared" si="11"/>
        <v>0</v>
      </c>
      <c r="J24" s="134">
        <f t="shared" si="11"/>
        <v>8327044</v>
      </c>
      <c r="K24" s="135">
        <f t="shared" si="11"/>
        <v>0</v>
      </c>
      <c r="L24" s="134">
        <f t="shared" si="11"/>
        <v>17145899</v>
      </c>
      <c r="M24" s="370">
        <f t="shared" si="11"/>
        <v>0</v>
      </c>
      <c r="N24" s="370">
        <f t="shared" si="11"/>
        <v>0</v>
      </c>
      <c r="O24" s="134">
        <f aca="true" t="shared" si="12" ref="O24:P26">G24-I24-K24+M24</f>
        <v>0</v>
      </c>
      <c r="P24" s="136">
        <f t="shared" si="12"/>
        <v>760227523</v>
      </c>
      <c r="Q24" s="135">
        <f>Q27</f>
        <v>20</v>
      </c>
    </row>
    <row r="25" spans="1:17" s="247" customFormat="1" ht="21.75" customHeight="1" hidden="1">
      <c r="A25" s="264"/>
      <c r="B25" s="264"/>
      <c r="C25" s="265"/>
      <c r="D25" s="265"/>
      <c r="E25" s="265"/>
      <c r="F25" s="243" t="s">
        <v>109</v>
      </c>
      <c r="G25" s="244"/>
      <c r="H25" s="244"/>
      <c r="I25" s="244"/>
      <c r="J25" s="244"/>
      <c r="K25" s="245"/>
      <c r="L25" s="244"/>
      <c r="M25" s="371"/>
      <c r="N25" s="371">
        <f>-M25</f>
        <v>0</v>
      </c>
      <c r="O25" s="246">
        <f t="shared" si="12"/>
        <v>0</v>
      </c>
      <c r="P25" s="246">
        <f t="shared" si="12"/>
        <v>0</v>
      </c>
      <c r="Q25" s="245"/>
    </row>
    <row r="26" spans="1:17" s="147" customFormat="1" ht="21.75" customHeight="1" hidden="1">
      <c r="A26" s="206"/>
      <c r="B26" s="206"/>
      <c r="C26" s="207"/>
      <c r="D26" s="207"/>
      <c r="E26" s="207"/>
      <c r="F26" s="143" t="s">
        <v>106</v>
      </c>
      <c r="G26" s="144"/>
      <c r="H26" s="144">
        <v>785700466</v>
      </c>
      <c r="I26" s="144"/>
      <c r="J26" s="144">
        <v>8327044</v>
      </c>
      <c r="K26" s="145"/>
      <c r="L26" s="144">
        <v>17145899</v>
      </c>
      <c r="M26" s="372"/>
      <c r="N26" s="372">
        <f>-M26</f>
        <v>0</v>
      </c>
      <c r="O26" s="146">
        <f t="shared" si="12"/>
        <v>0</v>
      </c>
      <c r="P26" s="146">
        <f t="shared" si="12"/>
        <v>760227523</v>
      </c>
      <c r="Q26" s="145"/>
    </row>
    <row r="27" spans="1:17" s="129" customFormat="1" ht="21" customHeight="1">
      <c r="A27" s="283"/>
      <c r="B27" s="283"/>
      <c r="C27" s="355">
        <v>3</v>
      </c>
      <c r="D27" s="355"/>
      <c r="E27" s="355"/>
      <c r="F27" s="123" t="s">
        <v>129</v>
      </c>
      <c r="G27" s="119">
        <f>G28</f>
        <v>0</v>
      </c>
      <c r="H27" s="119">
        <f>H28</f>
        <v>436067508</v>
      </c>
      <c r="I27" s="119">
        <f aca="true" t="shared" si="13" ref="I27:N27">I28</f>
        <v>0</v>
      </c>
      <c r="J27" s="119">
        <f t="shared" si="13"/>
        <v>14042949</v>
      </c>
      <c r="K27" s="120">
        <f t="shared" si="13"/>
        <v>0</v>
      </c>
      <c r="L27" s="119">
        <f t="shared" si="13"/>
        <v>300473558</v>
      </c>
      <c r="M27" s="368">
        <f t="shared" si="13"/>
        <v>0</v>
      </c>
      <c r="N27" s="368">
        <f t="shared" si="13"/>
        <v>0</v>
      </c>
      <c r="O27" s="119">
        <f>O28</f>
        <v>0</v>
      </c>
      <c r="P27" s="121">
        <f>P28</f>
        <v>121551001</v>
      </c>
      <c r="Q27" s="120">
        <f>Q28+Q30</f>
        <v>20</v>
      </c>
    </row>
    <row r="28" spans="1:17" s="129" customFormat="1" ht="21" customHeight="1">
      <c r="A28" s="283"/>
      <c r="B28" s="283"/>
      <c r="C28" s="355"/>
      <c r="D28" s="355"/>
      <c r="E28" s="355"/>
      <c r="F28" s="332" t="s">
        <v>42</v>
      </c>
      <c r="G28" s="119">
        <f aca="true" t="shared" si="14" ref="G28:Q29">G29</f>
        <v>0</v>
      </c>
      <c r="H28" s="119">
        <f t="shared" si="14"/>
        <v>436067508</v>
      </c>
      <c r="I28" s="119">
        <f t="shared" si="14"/>
        <v>0</v>
      </c>
      <c r="J28" s="119">
        <f t="shared" si="14"/>
        <v>14042949</v>
      </c>
      <c r="K28" s="120">
        <f t="shared" si="14"/>
        <v>0</v>
      </c>
      <c r="L28" s="119">
        <f t="shared" si="14"/>
        <v>300473558</v>
      </c>
      <c r="M28" s="368">
        <f t="shared" si="14"/>
        <v>0</v>
      </c>
      <c r="N28" s="368">
        <f t="shared" si="14"/>
        <v>0</v>
      </c>
      <c r="O28" s="119">
        <f t="shared" si="14"/>
        <v>0</v>
      </c>
      <c r="P28" s="121">
        <f t="shared" si="14"/>
        <v>121551001</v>
      </c>
      <c r="Q28" s="120">
        <f t="shared" si="14"/>
        <v>10</v>
      </c>
    </row>
    <row r="29" spans="1:17" s="130" customFormat="1" ht="21" customHeight="1">
      <c r="A29" s="283"/>
      <c r="B29" s="283"/>
      <c r="C29" s="355"/>
      <c r="D29" s="355">
        <v>1</v>
      </c>
      <c r="E29" s="355"/>
      <c r="F29" s="124" t="s">
        <v>130</v>
      </c>
      <c r="G29" s="125">
        <f t="shared" si="14"/>
        <v>0</v>
      </c>
      <c r="H29" s="125">
        <f t="shared" si="14"/>
        <v>436067508</v>
      </c>
      <c r="I29" s="125">
        <f t="shared" si="14"/>
        <v>0</v>
      </c>
      <c r="J29" s="125">
        <f t="shared" si="14"/>
        <v>14042949</v>
      </c>
      <c r="K29" s="126">
        <f t="shared" si="14"/>
        <v>0</v>
      </c>
      <c r="L29" s="125">
        <f t="shared" si="14"/>
        <v>300473558</v>
      </c>
      <c r="M29" s="369">
        <f t="shared" si="14"/>
        <v>0</v>
      </c>
      <c r="N29" s="369">
        <f t="shared" si="14"/>
        <v>0</v>
      </c>
      <c r="O29" s="125">
        <f t="shared" si="14"/>
        <v>0</v>
      </c>
      <c r="P29" s="127">
        <f t="shared" si="14"/>
        <v>121551001</v>
      </c>
      <c r="Q29" s="126">
        <v>10</v>
      </c>
    </row>
    <row r="30" spans="1:17" s="138" customFormat="1" ht="36.75" customHeight="1">
      <c r="A30" s="226"/>
      <c r="B30" s="226"/>
      <c r="C30" s="354"/>
      <c r="D30" s="354"/>
      <c r="E30" s="354">
        <v>1</v>
      </c>
      <c r="F30" s="133" t="s">
        <v>125</v>
      </c>
      <c r="G30" s="134">
        <f aca="true" t="shared" si="15" ref="G30:N30">G31+G32</f>
        <v>0</v>
      </c>
      <c r="H30" s="134">
        <f t="shared" si="15"/>
        <v>436067508</v>
      </c>
      <c r="I30" s="134">
        <f t="shared" si="15"/>
        <v>0</v>
      </c>
      <c r="J30" s="134">
        <f t="shared" si="15"/>
        <v>14042949</v>
      </c>
      <c r="K30" s="135">
        <f t="shared" si="15"/>
        <v>0</v>
      </c>
      <c r="L30" s="134">
        <f t="shared" si="15"/>
        <v>300473558</v>
      </c>
      <c r="M30" s="370">
        <f t="shared" si="15"/>
        <v>0</v>
      </c>
      <c r="N30" s="370">
        <f t="shared" si="15"/>
        <v>0</v>
      </c>
      <c r="O30" s="134">
        <f aca="true" t="shared" si="16" ref="O30:P32">G30-I30-K30+M30</f>
        <v>0</v>
      </c>
      <c r="P30" s="136">
        <f t="shared" si="16"/>
        <v>121551001</v>
      </c>
      <c r="Q30" s="135">
        <f>Q39</f>
        <v>10</v>
      </c>
    </row>
    <row r="31" spans="1:17" s="247" customFormat="1" ht="21.75" customHeight="1" hidden="1">
      <c r="A31" s="264"/>
      <c r="B31" s="264"/>
      <c r="C31" s="265"/>
      <c r="D31" s="265"/>
      <c r="E31" s="265"/>
      <c r="F31" s="243" t="s">
        <v>109</v>
      </c>
      <c r="G31" s="244"/>
      <c r="H31" s="244">
        <v>135500762</v>
      </c>
      <c r="I31" s="244"/>
      <c r="J31" s="244">
        <v>11945489</v>
      </c>
      <c r="K31" s="245"/>
      <c r="L31" s="244">
        <v>104745748</v>
      </c>
      <c r="M31" s="371"/>
      <c r="N31" s="371">
        <f>-M31</f>
        <v>0</v>
      </c>
      <c r="O31" s="246">
        <f t="shared" si="16"/>
        <v>0</v>
      </c>
      <c r="P31" s="246">
        <f t="shared" si="16"/>
        <v>18809525</v>
      </c>
      <c r="Q31" s="245"/>
    </row>
    <row r="32" spans="1:17" s="147" customFormat="1" ht="21.75" customHeight="1" hidden="1">
      <c r="A32" s="206"/>
      <c r="B32" s="206"/>
      <c r="C32" s="207"/>
      <c r="D32" s="207"/>
      <c r="E32" s="207"/>
      <c r="F32" s="143" t="s">
        <v>106</v>
      </c>
      <c r="G32" s="144"/>
      <c r="H32" s="144">
        <v>300566746</v>
      </c>
      <c r="I32" s="144"/>
      <c r="J32" s="144">
        <f>847460+1250000</f>
        <v>2097460</v>
      </c>
      <c r="K32" s="145"/>
      <c r="L32" s="144">
        <v>195727810</v>
      </c>
      <c r="M32" s="372"/>
      <c r="N32" s="372">
        <f>-M32</f>
        <v>0</v>
      </c>
      <c r="O32" s="146">
        <f t="shared" si="16"/>
        <v>0</v>
      </c>
      <c r="P32" s="146">
        <f t="shared" si="16"/>
        <v>102741476</v>
      </c>
      <c r="Q32" s="145"/>
    </row>
    <row r="33" spans="1:17" s="129" customFormat="1" ht="21" customHeight="1">
      <c r="A33" s="283"/>
      <c r="B33" s="283"/>
      <c r="C33" s="355">
        <v>4</v>
      </c>
      <c r="D33" s="355"/>
      <c r="E33" s="355"/>
      <c r="F33" s="123" t="s">
        <v>131</v>
      </c>
      <c r="G33" s="119">
        <f>G34</f>
        <v>37825568</v>
      </c>
      <c r="H33" s="119">
        <f>H34</f>
        <v>488617945</v>
      </c>
      <c r="I33" s="119">
        <f aca="true" t="shared" si="17" ref="I33:N33">I34</f>
        <v>271826</v>
      </c>
      <c r="J33" s="119">
        <f t="shared" si="17"/>
        <v>35040193</v>
      </c>
      <c r="K33" s="120">
        <f t="shared" si="17"/>
        <v>37553742</v>
      </c>
      <c r="L33" s="119">
        <f t="shared" si="17"/>
        <v>214942628</v>
      </c>
      <c r="M33" s="368">
        <f t="shared" si="17"/>
        <v>3643460</v>
      </c>
      <c r="N33" s="368">
        <f t="shared" si="17"/>
        <v>-3643460</v>
      </c>
      <c r="O33" s="119">
        <f>O34</f>
        <v>3643460</v>
      </c>
      <c r="P33" s="121">
        <f>P34</f>
        <v>234991664</v>
      </c>
      <c r="Q33" s="120">
        <f>Q34+Q36</f>
        <v>20</v>
      </c>
    </row>
    <row r="34" spans="1:17" s="129" customFormat="1" ht="21" customHeight="1">
      <c r="A34" s="283"/>
      <c r="B34" s="283"/>
      <c r="C34" s="355"/>
      <c r="D34" s="355"/>
      <c r="E34" s="355"/>
      <c r="F34" s="332" t="s">
        <v>42</v>
      </c>
      <c r="G34" s="119">
        <f aca="true" t="shared" si="18" ref="G34:Q35">G35</f>
        <v>37825568</v>
      </c>
      <c r="H34" s="119">
        <f t="shared" si="18"/>
        <v>488617945</v>
      </c>
      <c r="I34" s="119">
        <f t="shared" si="18"/>
        <v>271826</v>
      </c>
      <c r="J34" s="119">
        <f t="shared" si="18"/>
        <v>35040193</v>
      </c>
      <c r="K34" s="120">
        <f t="shared" si="18"/>
        <v>37553742</v>
      </c>
      <c r="L34" s="119">
        <f t="shared" si="18"/>
        <v>214942628</v>
      </c>
      <c r="M34" s="368">
        <f t="shared" si="18"/>
        <v>3643460</v>
      </c>
      <c r="N34" s="368">
        <f t="shared" si="18"/>
        <v>-3643460</v>
      </c>
      <c r="O34" s="119">
        <f t="shared" si="18"/>
        <v>3643460</v>
      </c>
      <c r="P34" s="121">
        <f t="shared" si="18"/>
        <v>234991664</v>
      </c>
      <c r="Q34" s="120">
        <f t="shared" si="18"/>
        <v>10</v>
      </c>
    </row>
    <row r="35" spans="1:17" s="130" customFormat="1" ht="36.75" customHeight="1">
      <c r="A35" s="283"/>
      <c r="B35" s="283"/>
      <c r="C35" s="355"/>
      <c r="D35" s="355">
        <v>1</v>
      </c>
      <c r="E35" s="355"/>
      <c r="F35" s="124" t="s">
        <v>132</v>
      </c>
      <c r="G35" s="125">
        <f t="shared" si="18"/>
        <v>37825568</v>
      </c>
      <c r="H35" s="125">
        <f t="shared" si="18"/>
        <v>488617945</v>
      </c>
      <c r="I35" s="125">
        <f t="shared" si="18"/>
        <v>271826</v>
      </c>
      <c r="J35" s="125">
        <f t="shared" si="18"/>
        <v>35040193</v>
      </c>
      <c r="K35" s="126">
        <f t="shared" si="18"/>
        <v>37553742</v>
      </c>
      <c r="L35" s="125">
        <f t="shared" si="18"/>
        <v>214942628</v>
      </c>
      <c r="M35" s="369">
        <f t="shared" si="18"/>
        <v>3643460</v>
      </c>
      <c r="N35" s="369">
        <f t="shared" si="18"/>
        <v>-3643460</v>
      </c>
      <c r="O35" s="125">
        <f t="shared" si="18"/>
        <v>3643460</v>
      </c>
      <c r="P35" s="127">
        <f t="shared" si="18"/>
        <v>234991664</v>
      </c>
      <c r="Q35" s="126">
        <v>10</v>
      </c>
    </row>
    <row r="36" spans="1:17" s="138" customFormat="1" ht="21" customHeight="1">
      <c r="A36" s="226"/>
      <c r="B36" s="226"/>
      <c r="C36" s="354"/>
      <c r="D36" s="354"/>
      <c r="E36" s="354">
        <v>1</v>
      </c>
      <c r="F36" s="133" t="s">
        <v>133</v>
      </c>
      <c r="G36" s="134">
        <f aca="true" t="shared" si="19" ref="G36:N36">G37+G38</f>
        <v>37825568</v>
      </c>
      <c r="H36" s="134">
        <f t="shared" si="19"/>
        <v>488617945</v>
      </c>
      <c r="I36" s="134">
        <f t="shared" si="19"/>
        <v>271826</v>
      </c>
      <c r="J36" s="134">
        <f t="shared" si="19"/>
        <v>35040193</v>
      </c>
      <c r="K36" s="135">
        <f t="shared" si="19"/>
        <v>37553742</v>
      </c>
      <c r="L36" s="134">
        <f t="shared" si="19"/>
        <v>214942628</v>
      </c>
      <c r="M36" s="370">
        <f t="shared" si="19"/>
        <v>3643460</v>
      </c>
      <c r="N36" s="370">
        <f t="shared" si="19"/>
        <v>-3643460</v>
      </c>
      <c r="O36" s="134">
        <f aca="true" t="shared" si="20" ref="O36:P38">G36-I36-K36+M36</f>
        <v>3643460</v>
      </c>
      <c r="P36" s="136">
        <f t="shared" si="20"/>
        <v>234991664</v>
      </c>
      <c r="Q36" s="135">
        <f>Q45</f>
        <v>10</v>
      </c>
    </row>
    <row r="37" spans="1:17" s="247" customFormat="1" ht="21.75" customHeight="1" hidden="1">
      <c r="A37" s="264"/>
      <c r="B37" s="264"/>
      <c r="C37" s="265"/>
      <c r="D37" s="265"/>
      <c r="E37" s="265"/>
      <c r="F37" s="243" t="s">
        <v>109</v>
      </c>
      <c r="G37" s="244"/>
      <c r="H37" s="244">
        <v>32150000</v>
      </c>
      <c r="I37" s="244"/>
      <c r="J37" s="244">
        <f>40193+7000000</f>
        <v>7040193</v>
      </c>
      <c r="K37" s="245"/>
      <c r="L37" s="244">
        <v>17519807</v>
      </c>
      <c r="M37" s="371">
        <v>1890000</v>
      </c>
      <c r="N37" s="371">
        <f>-M37</f>
        <v>-1890000</v>
      </c>
      <c r="O37" s="246">
        <f t="shared" si="20"/>
        <v>1890000</v>
      </c>
      <c r="P37" s="246">
        <f t="shared" si="20"/>
        <v>5700000</v>
      </c>
      <c r="Q37" s="245"/>
    </row>
    <row r="38" spans="1:17" s="147" customFormat="1" ht="21.75" customHeight="1" hidden="1">
      <c r="A38" s="206"/>
      <c r="B38" s="206"/>
      <c r="C38" s="207"/>
      <c r="D38" s="207"/>
      <c r="E38" s="207"/>
      <c r="F38" s="143" t="s">
        <v>106</v>
      </c>
      <c r="G38" s="144">
        <v>37825568</v>
      </c>
      <c r="H38" s="144">
        <v>456467945</v>
      </c>
      <c r="I38" s="144">
        <v>271826</v>
      </c>
      <c r="J38" s="144">
        <v>28000000</v>
      </c>
      <c r="K38" s="145">
        <v>37553742</v>
      </c>
      <c r="L38" s="144">
        <v>197422821</v>
      </c>
      <c r="M38" s="372">
        <v>1753460</v>
      </c>
      <c r="N38" s="372">
        <f>-M38</f>
        <v>-1753460</v>
      </c>
      <c r="O38" s="146">
        <f t="shared" si="20"/>
        <v>1753460</v>
      </c>
      <c r="P38" s="146">
        <f t="shared" si="20"/>
        <v>229291664</v>
      </c>
      <c r="Q38" s="145"/>
    </row>
    <row r="39" spans="1:17" s="205" customFormat="1" ht="21" customHeight="1">
      <c r="A39" s="226"/>
      <c r="B39" s="226">
        <v>2</v>
      </c>
      <c r="C39" s="354"/>
      <c r="D39" s="354"/>
      <c r="E39" s="354"/>
      <c r="F39" s="200" t="s">
        <v>134</v>
      </c>
      <c r="G39" s="201">
        <f aca="true" t="shared" si="21" ref="G39:P39">G43</f>
        <v>0</v>
      </c>
      <c r="H39" s="201">
        <f t="shared" si="21"/>
        <v>3647371259</v>
      </c>
      <c r="I39" s="201">
        <f t="shared" si="21"/>
        <v>0</v>
      </c>
      <c r="J39" s="201">
        <f t="shared" si="21"/>
        <v>102392029</v>
      </c>
      <c r="K39" s="202">
        <f t="shared" si="21"/>
        <v>0</v>
      </c>
      <c r="L39" s="201">
        <f t="shared" si="21"/>
        <v>3421952637</v>
      </c>
      <c r="M39" s="364">
        <f t="shared" si="21"/>
        <v>0</v>
      </c>
      <c r="N39" s="364">
        <f t="shared" si="21"/>
        <v>0</v>
      </c>
      <c r="O39" s="201">
        <f t="shared" si="21"/>
        <v>0</v>
      </c>
      <c r="P39" s="203">
        <f t="shared" si="21"/>
        <v>123026593</v>
      </c>
      <c r="Q39" s="202">
        <f>Q43</f>
        <v>10</v>
      </c>
    </row>
    <row r="40" spans="1:16" s="232" customFormat="1" ht="21" customHeight="1" hidden="1">
      <c r="A40" s="227"/>
      <c r="B40" s="248"/>
      <c r="C40" s="249"/>
      <c r="D40" s="249"/>
      <c r="E40" s="249"/>
      <c r="F40" s="250" t="s">
        <v>135</v>
      </c>
      <c r="G40" s="251">
        <f aca="true" t="shared" si="22" ref="G40:P40">SUM(G41:G42)</f>
        <v>0</v>
      </c>
      <c r="H40" s="251">
        <f t="shared" si="22"/>
        <v>3647371259</v>
      </c>
      <c r="I40" s="251">
        <f t="shared" si="22"/>
        <v>0</v>
      </c>
      <c r="J40" s="251">
        <f t="shared" si="22"/>
        <v>102392029</v>
      </c>
      <c r="K40" s="252">
        <f t="shared" si="22"/>
        <v>0</v>
      </c>
      <c r="L40" s="251">
        <f t="shared" si="22"/>
        <v>3421952637</v>
      </c>
      <c r="M40" s="373">
        <f t="shared" si="22"/>
        <v>0</v>
      </c>
      <c r="N40" s="373">
        <f t="shared" si="22"/>
        <v>0</v>
      </c>
      <c r="O40" s="251">
        <f t="shared" si="22"/>
        <v>0</v>
      </c>
      <c r="P40" s="253">
        <f t="shared" si="22"/>
        <v>123026593</v>
      </c>
    </row>
    <row r="41" spans="1:17" s="237" customFormat="1" ht="21.75" customHeight="1" hidden="1">
      <c r="A41" s="254"/>
      <c r="B41" s="254"/>
      <c r="C41" s="255"/>
      <c r="D41" s="255"/>
      <c r="E41" s="255"/>
      <c r="F41" s="233" t="s">
        <v>136</v>
      </c>
      <c r="G41" s="256">
        <f>G46+G51</f>
        <v>0</v>
      </c>
      <c r="H41" s="256">
        <f aca="true" t="shared" si="23" ref="H41:N41">H46+H51</f>
        <v>48943188</v>
      </c>
      <c r="I41" s="256">
        <f t="shared" si="23"/>
        <v>0</v>
      </c>
      <c r="J41" s="256">
        <f t="shared" si="23"/>
        <v>504277</v>
      </c>
      <c r="K41" s="257">
        <f t="shared" si="23"/>
        <v>0</v>
      </c>
      <c r="L41" s="256">
        <f t="shared" si="23"/>
        <v>28767211</v>
      </c>
      <c r="M41" s="374">
        <f t="shared" si="23"/>
        <v>0</v>
      </c>
      <c r="N41" s="374">
        <f t="shared" si="23"/>
        <v>0</v>
      </c>
      <c r="O41" s="256">
        <f>G41-I41-K41+M41</f>
        <v>0</v>
      </c>
      <c r="P41" s="258">
        <f>H41-J41-L41+N41</f>
        <v>19671700</v>
      </c>
      <c r="Q41" s="257"/>
    </row>
    <row r="42" spans="1:17" s="242" customFormat="1" ht="21.75" customHeight="1" hidden="1">
      <c r="A42" s="259"/>
      <c r="B42" s="259"/>
      <c r="C42" s="260"/>
      <c r="D42" s="260"/>
      <c r="E42" s="260"/>
      <c r="F42" s="238" t="s">
        <v>137</v>
      </c>
      <c r="G42" s="261">
        <f>G47+G52</f>
        <v>0</v>
      </c>
      <c r="H42" s="261">
        <f aca="true" t="shared" si="24" ref="H42:N42">H47+H52</f>
        <v>3598428071</v>
      </c>
      <c r="I42" s="261">
        <f t="shared" si="24"/>
        <v>0</v>
      </c>
      <c r="J42" s="261">
        <f t="shared" si="24"/>
        <v>101887752</v>
      </c>
      <c r="K42" s="262">
        <f t="shared" si="24"/>
        <v>0</v>
      </c>
      <c r="L42" s="261">
        <f t="shared" si="24"/>
        <v>3393185426</v>
      </c>
      <c r="M42" s="375">
        <f t="shared" si="24"/>
        <v>0</v>
      </c>
      <c r="N42" s="375">
        <f t="shared" si="24"/>
        <v>0</v>
      </c>
      <c r="O42" s="261">
        <f>G42-I42-K42+M42</f>
        <v>0</v>
      </c>
      <c r="P42" s="263">
        <f>H42-J42-L42+N42</f>
        <v>103354893</v>
      </c>
      <c r="Q42" s="262"/>
    </row>
    <row r="43" spans="1:17" s="129" customFormat="1" ht="21" customHeight="1">
      <c r="A43" s="283"/>
      <c r="B43" s="283"/>
      <c r="C43" s="355">
        <v>1</v>
      </c>
      <c r="D43" s="355"/>
      <c r="E43" s="355"/>
      <c r="F43" s="123" t="s">
        <v>138</v>
      </c>
      <c r="G43" s="119">
        <f>G44+G48</f>
        <v>0</v>
      </c>
      <c r="H43" s="119">
        <f>H44+H48</f>
        <v>3647371259</v>
      </c>
      <c r="I43" s="119">
        <f aca="true" t="shared" si="25" ref="I43:P43">I44+I48</f>
        <v>0</v>
      </c>
      <c r="J43" s="119">
        <f t="shared" si="25"/>
        <v>102392029</v>
      </c>
      <c r="K43" s="120">
        <f t="shared" si="25"/>
        <v>0</v>
      </c>
      <c r="L43" s="119">
        <f t="shared" si="25"/>
        <v>3421952637</v>
      </c>
      <c r="M43" s="368">
        <f t="shared" si="25"/>
        <v>0</v>
      </c>
      <c r="N43" s="368">
        <f t="shared" si="25"/>
        <v>0</v>
      </c>
      <c r="O43" s="119">
        <f t="shared" si="25"/>
        <v>0</v>
      </c>
      <c r="P43" s="121">
        <f t="shared" si="25"/>
        <v>123026593</v>
      </c>
      <c r="Q43" s="120">
        <f>Q44</f>
        <v>10</v>
      </c>
    </row>
    <row r="44" spans="1:17" s="129" customFormat="1" ht="21" customHeight="1">
      <c r="A44" s="283"/>
      <c r="B44" s="283"/>
      <c r="C44" s="355"/>
      <c r="D44" s="355"/>
      <c r="E44" s="355"/>
      <c r="F44" s="332" t="s">
        <v>47</v>
      </c>
      <c r="G44" s="119">
        <f aca="true" t="shared" si="26" ref="G44:P44">G45</f>
        <v>0</v>
      </c>
      <c r="H44" s="119">
        <f t="shared" si="26"/>
        <v>3329700464</v>
      </c>
      <c r="I44" s="119">
        <f t="shared" si="26"/>
        <v>0</v>
      </c>
      <c r="J44" s="119">
        <f t="shared" si="26"/>
        <v>75318389</v>
      </c>
      <c r="K44" s="120">
        <f t="shared" si="26"/>
        <v>0</v>
      </c>
      <c r="L44" s="119">
        <f t="shared" si="26"/>
        <v>3185863685</v>
      </c>
      <c r="M44" s="368">
        <f t="shared" si="26"/>
        <v>0</v>
      </c>
      <c r="N44" s="368">
        <f t="shared" si="26"/>
        <v>0</v>
      </c>
      <c r="O44" s="119">
        <f t="shared" si="26"/>
        <v>0</v>
      </c>
      <c r="P44" s="121">
        <f t="shared" si="26"/>
        <v>68518390</v>
      </c>
      <c r="Q44" s="120">
        <f>Q45</f>
        <v>10</v>
      </c>
    </row>
    <row r="45" spans="1:17" s="138" customFormat="1" ht="36.75" customHeight="1">
      <c r="A45" s="226"/>
      <c r="B45" s="226"/>
      <c r="C45" s="354"/>
      <c r="D45" s="354">
        <v>1</v>
      </c>
      <c r="E45" s="354"/>
      <c r="F45" s="133" t="s">
        <v>139</v>
      </c>
      <c r="G45" s="134">
        <f aca="true" t="shared" si="27" ref="G45:N45">G46+G47</f>
        <v>0</v>
      </c>
      <c r="H45" s="134">
        <f t="shared" si="27"/>
        <v>3329700464</v>
      </c>
      <c r="I45" s="134">
        <f t="shared" si="27"/>
        <v>0</v>
      </c>
      <c r="J45" s="134">
        <f t="shared" si="27"/>
        <v>75318389</v>
      </c>
      <c r="K45" s="135">
        <f t="shared" si="27"/>
        <v>0</v>
      </c>
      <c r="L45" s="134">
        <f t="shared" si="27"/>
        <v>3185863685</v>
      </c>
      <c r="M45" s="370">
        <f t="shared" si="27"/>
        <v>0</v>
      </c>
      <c r="N45" s="370">
        <f t="shared" si="27"/>
        <v>0</v>
      </c>
      <c r="O45" s="134">
        <v>0</v>
      </c>
      <c r="P45" s="136">
        <f>H45-J45-L45+N45</f>
        <v>68518390</v>
      </c>
      <c r="Q45" s="135">
        <f>Q48</f>
        <v>10</v>
      </c>
    </row>
    <row r="46" spans="1:17" s="247" customFormat="1" ht="21.75" customHeight="1" hidden="1">
      <c r="A46" s="264"/>
      <c r="B46" s="264"/>
      <c r="C46" s="265"/>
      <c r="D46" s="265"/>
      <c r="E46" s="265"/>
      <c r="F46" s="243" t="s">
        <v>109</v>
      </c>
      <c r="G46" s="266"/>
      <c r="H46" s="266">
        <v>36960000</v>
      </c>
      <c r="I46" s="266"/>
      <c r="J46" s="266"/>
      <c r="K46" s="267"/>
      <c r="L46" s="266">
        <v>22344000</v>
      </c>
      <c r="M46" s="376"/>
      <c r="N46" s="376">
        <f>-M46</f>
        <v>0</v>
      </c>
      <c r="O46" s="268">
        <f>G46-I46-K46+M46</f>
        <v>0</v>
      </c>
      <c r="P46" s="268">
        <f>H46-J46-L46+N46</f>
        <v>14616000</v>
      </c>
      <c r="Q46" s="267"/>
    </row>
    <row r="47" spans="1:17" s="147" customFormat="1" ht="21.75" customHeight="1" hidden="1">
      <c r="A47" s="206"/>
      <c r="B47" s="206"/>
      <c r="C47" s="207"/>
      <c r="D47" s="207"/>
      <c r="E47" s="207"/>
      <c r="F47" s="143" t="s">
        <v>106</v>
      </c>
      <c r="G47" s="208"/>
      <c r="H47" s="208">
        <v>3292740464</v>
      </c>
      <c r="I47" s="208"/>
      <c r="J47" s="208">
        <v>75318389</v>
      </c>
      <c r="K47" s="209"/>
      <c r="L47" s="208">
        <v>3163519685</v>
      </c>
      <c r="M47" s="377"/>
      <c r="N47" s="377">
        <f>-M47</f>
        <v>0</v>
      </c>
      <c r="O47" s="210">
        <f>G47-I47-K47+M47</f>
        <v>0</v>
      </c>
      <c r="P47" s="210">
        <f>H47-J47-L47+N47</f>
        <v>53902390</v>
      </c>
      <c r="Q47" s="209"/>
    </row>
    <row r="48" spans="1:17" s="129" customFormat="1" ht="21" customHeight="1">
      <c r="A48" s="283"/>
      <c r="B48" s="283"/>
      <c r="C48" s="355"/>
      <c r="D48" s="355"/>
      <c r="E48" s="355"/>
      <c r="F48" s="332" t="s">
        <v>49</v>
      </c>
      <c r="G48" s="119">
        <f aca="true" t="shared" si="28" ref="G48:P48">G49</f>
        <v>0</v>
      </c>
      <c r="H48" s="119">
        <f t="shared" si="28"/>
        <v>317670795</v>
      </c>
      <c r="I48" s="119">
        <f t="shared" si="28"/>
        <v>0</v>
      </c>
      <c r="J48" s="119">
        <f t="shared" si="28"/>
        <v>27073640</v>
      </c>
      <c r="K48" s="120">
        <f t="shared" si="28"/>
        <v>0</v>
      </c>
      <c r="L48" s="119">
        <f t="shared" si="28"/>
        <v>236088952</v>
      </c>
      <c r="M48" s="368">
        <f t="shared" si="28"/>
        <v>0</v>
      </c>
      <c r="N48" s="368">
        <f t="shared" si="28"/>
        <v>0</v>
      </c>
      <c r="O48" s="119">
        <f t="shared" si="28"/>
        <v>0</v>
      </c>
      <c r="P48" s="121">
        <f t="shared" si="28"/>
        <v>54508203</v>
      </c>
      <c r="Q48" s="120">
        <v>10</v>
      </c>
    </row>
    <row r="49" spans="1:17" s="130" customFormat="1" ht="21" customHeight="1">
      <c r="A49" s="283"/>
      <c r="B49" s="283"/>
      <c r="C49" s="355"/>
      <c r="D49" s="355">
        <v>2</v>
      </c>
      <c r="E49" s="355"/>
      <c r="F49" s="124" t="s">
        <v>50</v>
      </c>
      <c r="G49" s="125">
        <f aca="true" t="shared" si="29" ref="G49:P49">G50</f>
        <v>0</v>
      </c>
      <c r="H49" s="125">
        <f t="shared" si="29"/>
        <v>317670795</v>
      </c>
      <c r="I49" s="125">
        <f t="shared" si="29"/>
        <v>0</v>
      </c>
      <c r="J49" s="125">
        <f t="shared" si="29"/>
        <v>27073640</v>
      </c>
      <c r="K49" s="126">
        <f t="shared" si="29"/>
        <v>0</v>
      </c>
      <c r="L49" s="125">
        <f t="shared" si="29"/>
        <v>236088952</v>
      </c>
      <c r="M49" s="369">
        <f t="shared" si="29"/>
        <v>0</v>
      </c>
      <c r="N49" s="369">
        <f t="shared" si="29"/>
        <v>0</v>
      </c>
      <c r="O49" s="125">
        <f t="shared" si="29"/>
        <v>0</v>
      </c>
      <c r="P49" s="127">
        <f t="shared" si="29"/>
        <v>54508203</v>
      </c>
      <c r="Q49" s="126"/>
    </row>
    <row r="50" spans="1:17" s="138" customFormat="1" ht="27" customHeight="1" thickBot="1">
      <c r="A50" s="356"/>
      <c r="B50" s="357"/>
      <c r="C50" s="357"/>
      <c r="D50" s="357"/>
      <c r="E50" s="357">
        <v>1</v>
      </c>
      <c r="F50" s="139" t="s">
        <v>140</v>
      </c>
      <c r="G50" s="140">
        <f aca="true" t="shared" si="30" ref="G50:N50">G51+G52</f>
        <v>0</v>
      </c>
      <c r="H50" s="140">
        <f t="shared" si="30"/>
        <v>317670795</v>
      </c>
      <c r="I50" s="140">
        <f t="shared" si="30"/>
        <v>0</v>
      </c>
      <c r="J50" s="140">
        <f t="shared" si="30"/>
        <v>27073640</v>
      </c>
      <c r="K50" s="141">
        <f t="shared" si="30"/>
        <v>0</v>
      </c>
      <c r="L50" s="140">
        <f t="shared" si="30"/>
        <v>236088952</v>
      </c>
      <c r="M50" s="378">
        <f t="shared" si="30"/>
        <v>0</v>
      </c>
      <c r="N50" s="378">
        <f t="shared" si="30"/>
        <v>0</v>
      </c>
      <c r="O50" s="140">
        <f aca="true" t="shared" si="31" ref="O50:P52">G50-I50-K50+M50</f>
        <v>0</v>
      </c>
      <c r="P50" s="142">
        <f t="shared" si="31"/>
        <v>54508203</v>
      </c>
      <c r="Q50" s="135"/>
    </row>
    <row r="51" spans="1:17" s="247" customFormat="1" ht="21.75" customHeight="1" hidden="1">
      <c r="A51" s="264"/>
      <c r="B51" s="264"/>
      <c r="C51" s="265"/>
      <c r="D51" s="265"/>
      <c r="E51" s="265"/>
      <c r="F51" s="243" t="s">
        <v>109</v>
      </c>
      <c r="G51" s="266"/>
      <c r="H51" s="266">
        <v>11983188</v>
      </c>
      <c r="I51" s="266"/>
      <c r="J51" s="266">
        <v>504277</v>
      </c>
      <c r="K51" s="267"/>
      <c r="L51" s="266">
        <v>6423211</v>
      </c>
      <c r="M51" s="376"/>
      <c r="N51" s="376">
        <f>-M51</f>
        <v>0</v>
      </c>
      <c r="O51" s="268">
        <f t="shared" si="31"/>
        <v>0</v>
      </c>
      <c r="P51" s="268">
        <f t="shared" si="31"/>
        <v>5055700</v>
      </c>
      <c r="Q51" s="267"/>
    </row>
    <row r="52" spans="1:17" s="276" customFormat="1" ht="21.75" customHeight="1" hidden="1">
      <c r="A52" s="206"/>
      <c r="B52" s="206"/>
      <c r="C52" s="207"/>
      <c r="D52" s="207"/>
      <c r="E52" s="207"/>
      <c r="F52" s="143" t="s">
        <v>106</v>
      </c>
      <c r="G52" s="208"/>
      <c r="H52" s="208">
        <v>305687607</v>
      </c>
      <c r="I52" s="208"/>
      <c r="J52" s="208">
        <f>6377886+20191477</f>
        <v>26569363</v>
      </c>
      <c r="K52" s="209"/>
      <c r="L52" s="208">
        <v>229665741</v>
      </c>
      <c r="M52" s="377"/>
      <c r="N52" s="377">
        <f>-M52</f>
        <v>0</v>
      </c>
      <c r="O52" s="210">
        <f t="shared" si="31"/>
        <v>0</v>
      </c>
      <c r="P52" s="210">
        <f t="shared" si="31"/>
        <v>49452503</v>
      </c>
      <c r="Q52" s="209"/>
    </row>
    <row r="53" spans="1:17" s="278" customFormat="1" ht="21" customHeight="1">
      <c r="A53" s="226"/>
      <c r="B53" s="354">
        <v>3</v>
      </c>
      <c r="C53" s="354"/>
      <c r="D53" s="354"/>
      <c r="E53" s="354"/>
      <c r="F53" s="200" t="s">
        <v>141</v>
      </c>
      <c r="G53" s="201">
        <f aca="true" t="shared" si="32" ref="G53:Q53">G57</f>
        <v>0</v>
      </c>
      <c r="H53" s="201">
        <f t="shared" si="32"/>
        <v>12389008510</v>
      </c>
      <c r="I53" s="201">
        <f t="shared" si="32"/>
        <v>0</v>
      </c>
      <c r="J53" s="201">
        <f t="shared" si="32"/>
        <v>0</v>
      </c>
      <c r="K53" s="202">
        <f t="shared" si="32"/>
        <v>0</v>
      </c>
      <c r="L53" s="201">
        <f t="shared" si="32"/>
        <v>11146478548</v>
      </c>
      <c r="M53" s="364">
        <f t="shared" si="32"/>
        <v>0</v>
      </c>
      <c r="N53" s="364">
        <f t="shared" si="32"/>
        <v>0</v>
      </c>
      <c r="O53" s="201">
        <f t="shared" si="32"/>
        <v>0</v>
      </c>
      <c r="P53" s="203">
        <f t="shared" si="32"/>
        <v>1242529962</v>
      </c>
      <c r="Q53" s="202">
        <f t="shared" si="32"/>
        <v>0</v>
      </c>
    </row>
    <row r="54" spans="1:16" s="232" customFormat="1" ht="21.75" customHeight="1" hidden="1">
      <c r="A54" s="227"/>
      <c r="B54" s="248"/>
      <c r="C54" s="249"/>
      <c r="D54" s="249"/>
      <c r="E54" s="249"/>
      <c r="F54" s="250" t="s">
        <v>110</v>
      </c>
      <c r="G54" s="251">
        <f aca="true" t="shared" si="33" ref="G54:P54">SUM(G55:G56)</f>
        <v>0</v>
      </c>
      <c r="H54" s="251">
        <f t="shared" si="33"/>
        <v>12389008510</v>
      </c>
      <c r="I54" s="251">
        <f t="shared" si="33"/>
        <v>0</v>
      </c>
      <c r="J54" s="251">
        <f t="shared" si="33"/>
        <v>0</v>
      </c>
      <c r="K54" s="252">
        <f t="shared" si="33"/>
        <v>0</v>
      </c>
      <c r="L54" s="251">
        <f t="shared" si="33"/>
        <v>11146478548</v>
      </c>
      <c r="M54" s="373">
        <f t="shared" si="33"/>
        <v>0</v>
      </c>
      <c r="N54" s="373">
        <f t="shared" si="33"/>
        <v>0</v>
      </c>
      <c r="O54" s="251">
        <f t="shared" si="33"/>
        <v>0</v>
      </c>
      <c r="P54" s="253">
        <f t="shared" si="33"/>
        <v>1242529962</v>
      </c>
    </row>
    <row r="55" spans="1:17" s="237" customFormat="1" ht="21.75" customHeight="1" hidden="1">
      <c r="A55" s="254"/>
      <c r="B55" s="254"/>
      <c r="C55" s="255"/>
      <c r="D55" s="255"/>
      <c r="E55" s="255"/>
      <c r="F55" s="233" t="s">
        <v>109</v>
      </c>
      <c r="G55" s="256">
        <f>G61</f>
        <v>0</v>
      </c>
      <c r="H55" s="256">
        <f aca="true" t="shared" si="34" ref="H55:N55">H61</f>
        <v>7422555510</v>
      </c>
      <c r="I55" s="256">
        <f t="shared" si="34"/>
        <v>0</v>
      </c>
      <c r="J55" s="256">
        <f t="shared" si="34"/>
        <v>0</v>
      </c>
      <c r="K55" s="257">
        <f t="shared" si="34"/>
        <v>0</v>
      </c>
      <c r="L55" s="256">
        <f t="shared" si="34"/>
        <v>6646579287</v>
      </c>
      <c r="M55" s="374">
        <f t="shared" si="34"/>
        <v>0</v>
      </c>
      <c r="N55" s="374">
        <f t="shared" si="34"/>
        <v>0</v>
      </c>
      <c r="O55" s="256">
        <f>G55-I55-K55+M55</f>
        <v>0</v>
      </c>
      <c r="P55" s="258">
        <f>H55-J55-L55+N55</f>
        <v>775976223</v>
      </c>
      <c r="Q55" s="257"/>
    </row>
    <row r="56" spans="1:17" s="242" customFormat="1" ht="21.75" customHeight="1" hidden="1">
      <c r="A56" s="259"/>
      <c r="B56" s="259"/>
      <c r="C56" s="260"/>
      <c r="D56" s="260"/>
      <c r="E56" s="260"/>
      <c r="F56" s="238" t="s">
        <v>106</v>
      </c>
      <c r="G56" s="261">
        <f>G62</f>
        <v>0</v>
      </c>
      <c r="H56" s="261">
        <f aca="true" t="shared" si="35" ref="H56:N56">H62</f>
        <v>4966453000</v>
      </c>
      <c r="I56" s="261">
        <f t="shared" si="35"/>
        <v>0</v>
      </c>
      <c r="J56" s="261">
        <f t="shared" si="35"/>
        <v>0</v>
      </c>
      <c r="K56" s="262">
        <f t="shared" si="35"/>
        <v>0</v>
      </c>
      <c r="L56" s="261">
        <f t="shared" si="35"/>
        <v>4499899261</v>
      </c>
      <c r="M56" s="375">
        <f t="shared" si="35"/>
        <v>0</v>
      </c>
      <c r="N56" s="375">
        <f t="shared" si="35"/>
        <v>0</v>
      </c>
      <c r="O56" s="261">
        <f>G56-I56-K56+M56</f>
        <v>0</v>
      </c>
      <c r="P56" s="263">
        <f>H56-J56-L56+N56</f>
        <v>466553739</v>
      </c>
      <c r="Q56" s="262"/>
    </row>
    <row r="57" spans="1:17" s="129" customFormat="1" ht="21" customHeight="1">
      <c r="A57" s="283"/>
      <c r="B57" s="283"/>
      <c r="C57" s="355">
        <v>1</v>
      </c>
      <c r="D57" s="355"/>
      <c r="E57" s="355"/>
      <c r="F57" s="123" t="s">
        <v>142</v>
      </c>
      <c r="G57" s="119">
        <f aca="true" t="shared" si="36" ref="G57:P59">G58</f>
        <v>0</v>
      </c>
      <c r="H57" s="119">
        <f t="shared" si="36"/>
        <v>12389008510</v>
      </c>
      <c r="I57" s="119">
        <f t="shared" si="36"/>
        <v>0</v>
      </c>
      <c r="J57" s="119">
        <f t="shared" si="36"/>
        <v>0</v>
      </c>
      <c r="K57" s="120">
        <f t="shared" si="36"/>
        <v>0</v>
      </c>
      <c r="L57" s="119">
        <f t="shared" si="36"/>
        <v>11146478548</v>
      </c>
      <c r="M57" s="368">
        <f t="shared" si="36"/>
        <v>0</v>
      </c>
      <c r="N57" s="368">
        <f t="shared" si="36"/>
        <v>0</v>
      </c>
      <c r="O57" s="119">
        <f t="shared" si="36"/>
        <v>0</v>
      </c>
      <c r="P57" s="121">
        <f t="shared" si="36"/>
        <v>1242529962</v>
      </c>
      <c r="Q57" s="120"/>
    </row>
    <row r="58" spans="1:17" s="129" customFormat="1" ht="21" customHeight="1">
      <c r="A58" s="283"/>
      <c r="B58" s="283"/>
      <c r="C58" s="355"/>
      <c r="D58" s="355"/>
      <c r="E58" s="355"/>
      <c r="F58" s="332" t="s">
        <v>143</v>
      </c>
      <c r="G58" s="119">
        <f t="shared" si="36"/>
        <v>0</v>
      </c>
      <c r="H58" s="119">
        <f t="shared" si="36"/>
        <v>12389008510</v>
      </c>
      <c r="I58" s="119">
        <f t="shared" si="36"/>
        <v>0</v>
      </c>
      <c r="J58" s="119">
        <f t="shared" si="36"/>
        <v>0</v>
      </c>
      <c r="K58" s="120">
        <f t="shared" si="36"/>
        <v>0</v>
      </c>
      <c r="L58" s="119">
        <f t="shared" si="36"/>
        <v>11146478548</v>
      </c>
      <c r="M58" s="368">
        <f t="shared" si="36"/>
        <v>0</v>
      </c>
      <c r="N58" s="368">
        <f t="shared" si="36"/>
        <v>0</v>
      </c>
      <c r="O58" s="119">
        <f t="shared" si="36"/>
        <v>0</v>
      </c>
      <c r="P58" s="121">
        <f t="shared" si="36"/>
        <v>1242529962</v>
      </c>
      <c r="Q58" s="120"/>
    </row>
    <row r="59" spans="1:17" s="130" customFormat="1" ht="21" customHeight="1">
      <c r="A59" s="283"/>
      <c r="B59" s="283"/>
      <c r="C59" s="355"/>
      <c r="D59" s="355">
        <v>1</v>
      </c>
      <c r="E59" s="355"/>
      <c r="F59" s="124" t="s">
        <v>144</v>
      </c>
      <c r="G59" s="125">
        <f t="shared" si="36"/>
        <v>0</v>
      </c>
      <c r="H59" s="125">
        <f t="shared" si="36"/>
        <v>12389008510</v>
      </c>
      <c r="I59" s="125">
        <f t="shared" si="36"/>
        <v>0</v>
      </c>
      <c r="J59" s="125">
        <f t="shared" si="36"/>
        <v>0</v>
      </c>
      <c r="K59" s="126">
        <f t="shared" si="36"/>
        <v>0</v>
      </c>
      <c r="L59" s="125">
        <f t="shared" si="36"/>
        <v>11146478548</v>
      </c>
      <c r="M59" s="369">
        <f t="shared" si="36"/>
        <v>0</v>
      </c>
      <c r="N59" s="369">
        <f t="shared" si="36"/>
        <v>0</v>
      </c>
      <c r="O59" s="125">
        <f t="shared" si="36"/>
        <v>0</v>
      </c>
      <c r="P59" s="127">
        <f t="shared" si="36"/>
        <v>1242529962</v>
      </c>
      <c r="Q59" s="126"/>
    </row>
    <row r="60" spans="1:17" s="138" customFormat="1" ht="21" customHeight="1">
      <c r="A60" s="226"/>
      <c r="B60" s="226"/>
      <c r="C60" s="354"/>
      <c r="D60" s="354"/>
      <c r="E60" s="354">
        <v>1</v>
      </c>
      <c r="F60" s="133" t="s">
        <v>145</v>
      </c>
      <c r="G60" s="134">
        <f aca="true" t="shared" si="37" ref="G60:N60">G61+G62</f>
        <v>0</v>
      </c>
      <c r="H60" s="134">
        <f t="shared" si="37"/>
        <v>12389008510</v>
      </c>
      <c r="I60" s="134">
        <f t="shared" si="37"/>
        <v>0</v>
      </c>
      <c r="J60" s="134">
        <f t="shared" si="37"/>
        <v>0</v>
      </c>
      <c r="K60" s="135">
        <f t="shared" si="37"/>
        <v>0</v>
      </c>
      <c r="L60" s="134">
        <f t="shared" si="37"/>
        <v>11146478548</v>
      </c>
      <c r="M60" s="370">
        <f t="shared" si="37"/>
        <v>0</v>
      </c>
      <c r="N60" s="370">
        <f t="shared" si="37"/>
        <v>0</v>
      </c>
      <c r="O60" s="134">
        <f aca="true" t="shared" si="38" ref="O60:P62">G60-I60-K60+M60</f>
        <v>0</v>
      </c>
      <c r="P60" s="136">
        <f t="shared" si="38"/>
        <v>1242529962</v>
      </c>
      <c r="Q60" s="135">
        <v>0</v>
      </c>
    </row>
    <row r="61" spans="1:17" s="247" customFormat="1" ht="21.75" customHeight="1" hidden="1">
      <c r="A61" s="264"/>
      <c r="B61" s="264"/>
      <c r="C61" s="265"/>
      <c r="D61" s="265"/>
      <c r="E61" s="265"/>
      <c r="F61" s="243" t="s">
        <v>109</v>
      </c>
      <c r="G61" s="266"/>
      <c r="H61" s="266">
        <v>7422555510</v>
      </c>
      <c r="I61" s="266"/>
      <c r="J61" s="266"/>
      <c r="K61" s="267"/>
      <c r="L61" s="266">
        <v>6646579287</v>
      </c>
      <c r="M61" s="376"/>
      <c r="N61" s="376">
        <f>-M61</f>
        <v>0</v>
      </c>
      <c r="O61" s="268">
        <f t="shared" si="38"/>
        <v>0</v>
      </c>
      <c r="P61" s="268">
        <f t="shared" si="38"/>
        <v>775976223</v>
      </c>
      <c r="Q61" s="267"/>
    </row>
    <row r="62" spans="1:17" s="147" customFormat="1" ht="21.75" customHeight="1" hidden="1">
      <c r="A62" s="206"/>
      <c r="B62" s="206"/>
      <c r="C62" s="207"/>
      <c r="D62" s="207"/>
      <c r="E62" s="207"/>
      <c r="F62" s="143" t="s">
        <v>106</v>
      </c>
      <c r="G62" s="208"/>
      <c r="H62" s="208">
        <v>4966453000</v>
      </c>
      <c r="I62" s="208"/>
      <c r="J62" s="208"/>
      <c r="K62" s="209"/>
      <c r="L62" s="208">
        <v>4499899261</v>
      </c>
      <c r="M62" s="377"/>
      <c r="N62" s="377">
        <f>-M62</f>
        <v>0</v>
      </c>
      <c r="O62" s="210">
        <f t="shared" si="38"/>
        <v>0</v>
      </c>
      <c r="P62" s="210">
        <f t="shared" si="38"/>
        <v>466553739</v>
      </c>
      <c r="Q62" s="209"/>
    </row>
    <row r="63" spans="1:16" s="205" customFormat="1" ht="21" customHeight="1">
      <c r="A63" s="269"/>
      <c r="B63" s="354">
        <v>4</v>
      </c>
      <c r="C63" s="354"/>
      <c r="D63" s="354"/>
      <c r="E63" s="354"/>
      <c r="F63" s="200" t="s">
        <v>146</v>
      </c>
      <c r="G63" s="201">
        <f>G67+G72</f>
        <v>8651343</v>
      </c>
      <c r="H63" s="201">
        <f>H67+H72</f>
        <v>3323735381</v>
      </c>
      <c r="I63" s="201">
        <f aca="true" t="shared" si="39" ref="I63:P63">I67+I72</f>
        <v>0</v>
      </c>
      <c r="J63" s="201">
        <f t="shared" si="39"/>
        <v>121581172</v>
      </c>
      <c r="K63" s="202">
        <f t="shared" si="39"/>
        <v>8651343</v>
      </c>
      <c r="L63" s="201">
        <f t="shared" si="39"/>
        <v>1817883426</v>
      </c>
      <c r="M63" s="364">
        <f t="shared" si="39"/>
        <v>4353000</v>
      </c>
      <c r="N63" s="364">
        <f t="shared" si="39"/>
        <v>-4353000</v>
      </c>
      <c r="O63" s="201">
        <f t="shared" si="39"/>
        <v>4353000</v>
      </c>
      <c r="P63" s="203">
        <f t="shared" si="39"/>
        <v>1379917783</v>
      </c>
    </row>
    <row r="64" spans="1:16" s="232" customFormat="1" ht="21.75" customHeight="1" hidden="1">
      <c r="A64" s="227"/>
      <c r="B64" s="248"/>
      <c r="C64" s="249"/>
      <c r="D64" s="249"/>
      <c r="E64" s="249"/>
      <c r="F64" s="250" t="s">
        <v>110</v>
      </c>
      <c r="G64" s="251">
        <f>SUM(G65:G66)</f>
        <v>8651343</v>
      </c>
      <c r="H64" s="251">
        <f>SUM(H65:H66)</f>
        <v>3323735381</v>
      </c>
      <c r="I64" s="251">
        <f aca="true" t="shared" si="40" ref="I64:P64">SUM(I65:I66)</f>
        <v>0</v>
      </c>
      <c r="J64" s="251">
        <f t="shared" si="40"/>
        <v>121581172</v>
      </c>
      <c r="K64" s="252">
        <f t="shared" si="40"/>
        <v>8651343</v>
      </c>
      <c r="L64" s="251">
        <f t="shared" si="40"/>
        <v>1817883426</v>
      </c>
      <c r="M64" s="373">
        <f t="shared" si="40"/>
        <v>4353000</v>
      </c>
      <c r="N64" s="373">
        <f t="shared" si="40"/>
        <v>-4353000</v>
      </c>
      <c r="O64" s="251">
        <f t="shared" si="40"/>
        <v>4353000</v>
      </c>
      <c r="P64" s="253">
        <f t="shared" si="40"/>
        <v>1379917783</v>
      </c>
    </row>
    <row r="65" spans="1:17" s="237" customFormat="1" ht="21.75" customHeight="1" hidden="1">
      <c r="A65" s="254"/>
      <c r="B65" s="254"/>
      <c r="C65" s="255"/>
      <c r="D65" s="255"/>
      <c r="E65" s="255"/>
      <c r="F65" s="233" t="s">
        <v>109</v>
      </c>
      <c r="G65" s="256">
        <f>G70+G76</f>
        <v>8651343</v>
      </c>
      <c r="H65" s="256">
        <f aca="true" t="shared" si="41" ref="H65:N65">H70+H76</f>
        <v>764621635</v>
      </c>
      <c r="I65" s="256">
        <f t="shared" si="41"/>
        <v>0</v>
      </c>
      <c r="J65" s="256">
        <f t="shared" si="41"/>
        <v>36578735</v>
      </c>
      <c r="K65" s="257">
        <f t="shared" si="41"/>
        <v>8651343</v>
      </c>
      <c r="L65" s="256">
        <f t="shared" si="41"/>
        <v>486138831</v>
      </c>
      <c r="M65" s="374">
        <f t="shared" si="41"/>
        <v>0</v>
      </c>
      <c r="N65" s="374">
        <f t="shared" si="41"/>
        <v>0</v>
      </c>
      <c r="O65" s="256">
        <f>G65-I65-K65+M65</f>
        <v>0</v>
      </c>
      <c r="P65" s="258">
        <f>H65-J65-L65+N65</f>
        <v>241904069</v>
      </c>
      <c r="Q65" s="257"/>
    </row>
    <row r="66" spans="1:17" s="242" customFormat="1" ht="21.75" customHeight="1" hidden="1">
      <c r="A66" s="259"/>
      <c r="B66" s="259"/>
      <c r="C66" s="260"/>
      <c r="D66" s="260"/>
      <c r="E66" s="260"/>
      <c r="F66" s="238" t="s">
        <v>106</v>
      </c>
      <c r="G66" s="261">
        <f>G71+G77</f>
        <v>0</v>
      </c>
      <c r="H66" s="261">
        <f aca="true" t="shared" si="42" ref="H66:N66">H71+H77</f>
        <v>2559113746</v>
      </c>
      <c r="I66" s="261">
        <f t="shared" si="42"/>
        <v>0</v>
      </c>
      <c r="J66" s="261">
        <f t="shared" si="42"/>
        <v>85002437</v>
      </c>
      <c r="K66" s="262">
        <f t="shared" si="42"/>
        <v>0</v>
      </c>
      <c r="L66" s="261">
        <f t="shared" si="42"/>
        <v>1331744595</v>
      </c>
      <c r="M66" s="375">
        <f t="shared" si="42"/>
        <v>4353000</v>
      </c>
      <c r="N66" s="375">
        <f t="shared" si="42"/>
        <v>-4353000</v>
      </c>
      <c r="O66" s="261">
        <f>G66-I66-K66+M66</f>
        <v>4353000</v>
      </c>
      <c r="P66" s="263">
        <f>H66-J66-L66+N66</f>
        <v>1138013714</v>
      </c>
      <c r="Q66" s="262"/>
    </row>
    <row r="67" spans="1:16" s="129" customFormat="1" ht="21" customHeight="1">
      <c r="A67" s="270"/>
      <c r="B67" s="355"/>
      <c r="C67" s="355">
        <v>1</v>
      </c>
      <c r="D67" s="355"/>
      <c r="E67" s="355"/>
      <c r="F67" s="123" t="s">
        <v>147</v>
      </c>
      <c r="G67" s="119">
        <f aca="true" t="shared" si="43" ref="G67:P68">G68</f>
        <v>0</v>
      </c>
      <c r="H67" s="119">
        <f t="shared" si="43"/>
        <v>2111140000</v>
      </c>
      <c r="I67" s="119">
        <f t="shared" si="43"/>
        <v>0</v>
      </c>
      <c r="J67" s="119">
        <f t="shared" si="43"/>
        <v>20433788</v>
      </c>
      <c r="K67" s="120">
        <f t="shared" si="43"/>
        <v>0</v>
      </c>
      <c r="L67" s="119">
        <f t="shared" si="43"/>
        <v>1265504094</v>
      </c>
      <c r="M67" s="368">
        <f t="shared" si="43"/>
        <v>0</v>
      </c>
      <c r="N67" s="368">
        <f t="shared" si="43"/>
        <v>0</v>
      </c>
      <c r="O67" s="119">
        <f t="shared" si="43"/>
        <v>0</v>
      </c>
      <c r="P67" s="121">
        <f t="shared" si="43"/>
        <v>825202118</v>
      </c>
    </row>
    <row r="68" spans="1:16" s="129" customFormat="1" ht="21" customHeight="1">
      <c r="A68" s="270"/>
      <c r="B68" s="355"/>
      <c r="C68" s="355"/>
      <c r="D68" s="355"/>
      <c r="E68" s="355"/>
      <c r="F68" s="332" t="s">
        <v>47</v>
      </c>
      <c r="G68" s="119">
        <f t="shared" si="43"/>
        <v>0</v>
      </c>
      <c r="H68" s="119">
        <f t="shared" si="43"/>
        <v>2111140000</v>
      </c>
      <c r="I68" s="119">
        <f t="shared" si="43"/>
        <v>0</v>
      </c>
      <c r="J68" s="119">
        <f t="shared" si="43"/>
        <v>20433788</v>
      </c>
      <c r="K68" s="120">
        <f t="shared" si="43"/>
        <v>0</v>
      </c>
      <c r="L68" s="119">
        <f t="shared" si="43"/>
        <v>1265504094</v>
      </c>
      <c r="M68" s="368">
        <f t="shared" si="43"/>
        <v>0</v>
      </c>
      <c r="N68" s="368">
        <f t="shared" si="43"/>
        <v>0</v>
      </c>
      <c r="O68" s="119">
        <f t="shared" si="43"/>
        <v>0</v>
      </c>
      <c r="P68" s="121">
        <f t="shared" si="43"/>
        <v>825202118</v>
      </c>
    </row>
    <row r="69" spans="1:17" s="274" customFormat="1" ht="36.75" customHeight="1">
      <c r="A69" s="358"/>
      <c r="B69" s="354"/>
      <c r="C69" s="354"/>
      <c r="D69" s="354">
        <v>1</v>
      </c>
      <c r="E69" s="354"/>
      <c r="F69" s="133" t="s">
        <v>148</v>
      </c>
      <c r="G69" s="134">
        <f aca="true" t="shared" si="44" ref="G69:N69">G70+G71</f>
        <v>0</v>
      </c>
      <c r="H69" s="134">
        <f t="shared" si="44"/>
        <v>2111140000</v>
      </c>
      <c r="I69" s="134">
        <f t="shared" si="44"/>
        <v>0</v>
      </c>
      <c r="J69" s="134">
        <f t="shared" si="44"/>
        <v>20433788</v>
      </c>
      <c r="K69" s="135">
        <f t="shared" si="44"/>
        <v>0</v>
      </c>
      <c r="L69" s="134">
        <f t="shared" si="44"/>
        <v>1265504094</v>
      </c>
      <c r="M69" s="370">
        <f t="shared" si="44"/>
        <v>0</v>
      </c>
      <c r="N69" s="370">
        <f t="shared" si="44"/>
        <v>0</v>
      </c>
      <c r="O69" s="134">
        <v>0</v>
      </c>
      <c r="P69" s="136">
        <f>H69-J69-L69+N69</f>
        <v>825202118</v>
      </c>
      <c r="Q69" s="135">
        <v>0</v>
      </c>
    </row>
    <row r="70" spans="1:17" s="275" customFormat="1" ht="21.75" customHeight="1" hidden="1">
      <c r="A70" s="264"/>
      <c r="B70" s="264"/>
      <c r="C70" s="265"/>
      <c r="D70" s="265"/>
      <c r="E70" s="265"/>
      <c r="F70" s="243" t="s">
        <v>109</v>
      </c>
      <c r="G70" s="266"/>
      <c r="H70" s="266">
        <v>649740000</v>
      </c>
      <c r="I70" s="266"/>
      <c r="J70" s="266">
        <v>18378546</v>
      </c>
      <c r="K70" s="267"/>
      <c r="L70" s="266">
        <v>389457385</v>
      </c>
      <c r="M70" s="376"/>
      <c r="N70" s="376">
        <f>-M70</f>
        <v>0</v>
      </c>
      <c r="O70" s="268">
        <f>G70-I70-K70+M70</f>
        <v>0</v>
      </c>
      <c r="P70" s="268">
        <f>H70-J70-L70+N70</f>
        <v>241904069</v>
      </c>
      <c r="Q70" s="267"/>
    </row>
    <row r="71" spans="1:17" s="276" customFormat="1" ht="21.75" customHeight="1" hidden="1">
      <c r="A71" s="206"/>
      <c r="B71" s="206"/>
      <c r="C71" s="207"/>
      <c r="D71" s="207"/>
      <c r="E71" s="207"/>
      <c r="F71" s="143" t="s">
        <v>106</v>
      </c>
      <c r="G71" s="208"/>
      <c r="H71" s="208">
        <v>1461400000</v>
      </c>
      <c r="I71" s="208"/>
      <c r="J71" s="208">
        <v>2055242</v>
      </c>
      <c r="K71" s="209"/>
      <c r="L71" s="208">
        <v>876046709</v>
      </c>
      <c r="M71" s="377"/>
      <c r="N71" s="377">
        <f>-M71</f>
        <v>0</v>
      </c>
      <c r="O71" s="210">
        <f>G71-I71-K71+M71</f>
        <v>0</v>
      </c>
      <c r="P71" s="210">
        <f>H71-J71-L71+N71</f>
        <v>583298049</v>
      </c>
      <c r="Q71" s="209"/>
    </row>
    <row r="72" spans="1:16" s="277" customFormat="1" ht="21" customHeight="1">
      <c r="A72" s="271"/>
      <c r="B72" s="355"/>
      <c r="C72" s="355">
        <v>2</v>
      </c>
      <c r="D72" s="355"/>
      <c r="E72" s="355"/>
      <c r="F72" s="123" t="s">
        <v>149</v>
      </c>
      <c r="G72" s="119">
        <f aca="true" t="shared" si="45" ref="G72:P74">G73</f>
        <v>8651343</v>
      </c>
      <c r="H72" s="119">
        <f t="shared" si="45"/>
        <v>1212595381</v>
      </c>
      <c r="I72" s="119">
        <f t="shared" si="45"/>
        <v>0</v>
      </c>
      <c r="J72" s="119">
        <f t="shared" si="45"/>
        <v>101147384</v>
      </c>
      <c r="K72" s="120">
        <f t="shared" si="45"/>
        <v>8651343</v>
      </c>
      <c r="L72" s="119">
        <f t="shared" si="45"/>
        <v>552379332</v>
      </c>
      <c r="M72" s="368">
        <f t="shared" si="45"/>
        <v>4353000</v>
      </c>
      <c r="N72" s="368">
        <f t="shared" si="45"/>
        <v>-4353000</v>
      </c>
      <c r="O72" s="119">
        <f t="shared" si="45"/>
        <v>4353000</v>
      </c>
      <c r="P72" s="121">
        <f t="shared" si="45"/>
        <v>554715665</v>
      </c>
    </row>
    <row r="73" spans="1:16" s="129" customFormat="1" ht="21" customHeight="1">
      <c r="A73" s="270"/>
      <c r="B73" s="355"/>
      <c r="C73" s="355"/>
      <c r="D73" s="355"/>
      <c r="E73" s="355"/>
      <c r="F73" s="332" t="s">
        <v>150</v>
      </c>
      <c r="G73" s="119">
        <f t="shared" si="45"/>
        <v>8651343</v>
      </c>
      <c r="H73" s="119">
        <f t="shared" si="45"/>
        <v>1212595381</v>
      </c>
      <c r="I73" s="119">
        <f t="shared" si="45"/>
        <v>0</v>
      </c>
      <c r="J73" s="119">
        <f t="shared" si="45"/>
        <v>101147384</v>
      </c>
      <c r="K73" s="120">
        <f t="shared" si="45"/>
        <v>8651343</v>
      </c>
      <c r="L73" s="119">
        <f t="shared" si="45"/>
        <v>552379332</v>
      </c>
      <c r="M73" s="368">
        <f t="shared" si="45"/>
        <v>4353000</v>
      </c>
      <c r="N73" s="368">
        <f t="shared" si="45"/>
        <v>-4353000</v>
      </c>
      <c r="O73" s="119">
        <f t="shared" si="45"/>
        <v>4353000</v>
      </c>
      <c r="P73" s="121">
        <f t="shared" si="45"/>
        <v>554715665</v>
      </c>
    </row>
    <row r="74" spans="1:16" s="130" customFormat="1" ht="21" customHeight="1">
      <c r="A74" s="270"/>
      <c r="B74" s="355"/>
      <c r="C74" s="355"/>
      <c r="D74" s="355">
        <v>1</v>
      </c>
      <c r="E74" s="355"/>
      <c r="F74" s="124" t="s">
        <v>151</v>
      </c>
      <c r="G74" s="125">
        <f t="shared" si="45"/>
        <v>8651343</v>
      </c>
      <c r="H74" s="125">
        <f t="shared" si="45"/>
        <v>1212595381</v>
      </c>
      <c r="I74" s="125">
        <f t="shared" si="45"/>
        <v>0</v>
      </c>
      <c r="J74" s="125">
        <f t="shared" si="45"/>
        <v>101147384</v>
      </c>
      <c r="K74" s="126">
        <f t="shared" si="45"/>
        <v>8651343</v>
      </c>
      <c r="L74" s="125">
        <f t="shared" si="45"/>
        <v>552379332</v>
      </c>
      <c r="M74" s="369">
        <f t="shared" si="45"/>
        <v>4353000</v>
      </c>
      <c r="N74" s="369">
        <f t="shared" si="45"/>
        <v>-4353000</v>
      </c>
      <c r="O74" s="125">
        <f t="shared" si="45"/>
        <v>4353000</v>
      </c>
      <c r="P74" s="127">
        <f t="shared" si="45"/>
        <v>554715665</v>
      </c>
    </row>
    <row r="75" spans="1:16" s="138" customFormat="1" ht="21" customHeight="1">
      <c r="A75" s="269"/>
      <c r="B75" s="354"/>
      <c r="C75" s="354"/>
      <c r="D75" s="354"/>
      <c r="E75" s="354">
        <v>1</v>
      </c>
      <c r="F75" s="133" t="s">
        <v>152</v>
      </c>
      <c r="G75" s="134">
        <f aca="true" t="shared" si="46" ref="G75:N75">G76+G77</f>
        <v>8651343</v>
      </c>
      <c r="H75" s="134">
        <f t="shared" si="46"/>
        <v>1212595381</v>
      </c>
      <c r="I75" s="134">
        <f t="shared" si="46"/>
        <v>0</v>
      </c>
      <c r="J75" s="134">
        <f t="shared" si="46"/>
        <v>101147384</v>
      </c>
      <c r="K75" s="135">
        <f t="shared" si="46"/>
        <v>8651343</v>
      </c>
      <c r="L75" s="134">
        <f t="shared" si="46"/>
        <v>552379332</v>
      </c>
      <c r="M75" s="370">
        <f t="shared" si="46"/>
        <v>4353000</v>
      </c>
      <c r="N75" s="370">
        <f t="shared" si="46"/>
        <v>-4353000</v>
      </c>
      <c r="O75" s="134">
        <f aca="true" t="shared" si="47" ref="O75:P77">G75-I75-K75+M75</f>
        <v>4353000</v>
      </c>
      <c r="P75" s="136">
        <f t="shared" si="47"/>
        <v>554715665</v>
      </c>
    </row>
    <row r="76" spans="1:17" s="247" customFormat="1" ht="21.75" customHeight="1" hidden="1">
      <c r="A76" s="264"/>
      <c r="B76" s="264"/>
      <c r="C76" s="265"/>
      <c r="D76" s="265"/>
      <c r="E76" s="265"/>
      <c r="F76" s="243" t="s">
        <v>109</v>
      </c>
      <c r="G76" s="266">
        <v>8651343</v>
      </c>
      <c r="H76" s="266">
        <v>114881635</v>
      </c>
      <c r="I76" s="266"/>
      <c r="J76" s="266">
        <v>18200189</v>
      </c>
      <c r="K76" s="267">
        <v>8651343</v>
      </c>
      <c r="L76" s="266">
        <v>96681446</v>
      </c>
      <c r="M76" s="376"/>
      <c r="N76" s="376">
        <f>-M76</f>
        <v>0</v>
      </c>
      <c r="O76" s="268">
        <f t="shared" si="47"/>
        <v>0</v>
      </c>
      <c r="P76" s="268">
        <f t="shared" si="47"/>
        <v>0</v>
      </c>
      <c r="Q76" s="267"/>
    </row>
    <row r="77" spans="1:17" s="147" customFormat="1" ht="21.75" customHeight="1" hidden="1">
      <c r="A77" s="206"/>
      <c r="B77" s="206"/>
      <c r="C77" s="207"/>
      <c r="D77" s="207"/>
      <c r="E77" s="207"/>
      <c r="F77" s="143" t="s">
        <v>106</v>
      </c>
      <c r="G77" s="208"/>
      <c r="H77" s="208">
        <v>1097713746</v>
      </c>
      <c r="I77" s="208"/>
      <c r="J77" s="208">
        <f>2347195+80600000</f>
        <v>82947195</v>
      </c>
      <c r="K77" s="209"/>
      <c r="L77" s="208">
        <v>455697886</v>
      </c>
      <c r="M77" s="377">
        <v>4353000</v>
      </c>
      <c r="N77" s="377">
        <f>-M77</f>
        <v>-4353000</v>
      </c>
      <c r="O77" s="210">
        <f t="shared" si="47"/>
        <v>4353000</v>
      </c>
      <c r="P77" s="210">
        <f t="shared" si="47"/>
        <v>554715665</v>
      </c>
      <c r="Q77" s="209"/>
    </row>
    <row r="78" spans="1:16" s="205" customFormat="1" ht="21" customHeight="1">
      <c r="A78" s="269"/>
      <c r="B78" s="354">
        <v>5</v>
      </c>
      <c r="C78" s="354"/>
      <c r="D78" s="354"/>
      <c r="E78" s="354"/>
      <c r="F78" s="200" t="s">
        <v>61</v>
      </c>
      <c r="G78" s="201">
        <f>G82+G102+G108</f>
        <v>207132783</v>
      </c>
      <c r="H78" s="201">
        <f aca="true" t="shared" si="48" ref="H78:P78">H82+H102+H108</f>
        <v>34065527021</v>
      </c>
      <c r="I78" s="201">
        <f t="shared" si="48"/>
        <v>0</v>
      </c>
      <c r="J78" s="201">
        <f t="shared" si="48"/>
        <v>201708505</v>
      </c>
      <c r="K78" s="202">
        <f t="shared" si="48"/>
        <v>159712871</v>
      </c>
      <c r="L78" s="201">
        <f>L82+L102+L108</f>
        <v>16727511865</v>
      </c>
      <c r="M78" s="364">
        <f t="shared" si="48"/>
        <v>1607936083</v>
      </c>
      <c r="N78" s="364">
        <f t="shared" si="48"/>
        <v>-1607936083</v>
      </c>
      <c r="O78" s="201">
        <f t="shared" si="48"/>
        <v>1655355995</v>
      </c>
      <c r="P78" s="203">
        <f t="shared" si="48"/>
        <v>15528370568</v>
      </c>
    </row>
    <row r="79" spans="1:16" s="232" customFormat="1" ht="21.75" customHeight="1" hidden="1">
      <c r="A79" s="227"/>
      <c r="B79" s="248"/>
      <c r="C79" s="249"/>
      <c r="D79" s="249"/>
      <c r="E79" s="249"/>
      <c r="F79" s="250" t="s">
        <v>110</v>
      </c>
      <c r="G79" s="251">
        <f aca="true" t="shared" si="49" ref="G79:P79">SUM(G80:G81)</f>
        <v>207132783</v>
      </c>
      <c r="H79" s="251">
        <f t="shared" si="49"/>
        <v>34065527021</v>
      </c>
      <c r="I79" s="251">
        <f t="shared" si="49"/>
        <v>0</v>
      </c>
      <c r="J79" s="251">
        <f t="shared" si="49"/>
        <v>201708505</v>
      </c>
      <c r="K79" s="252">
        <f t="shared" si="49"/>
        <v>159712871</v>
      </c>
      <c r="L79" s="251">
        <f t="shared" si="49"/>
        <v>16727511865</v>
      </c>
      <c r="M79" s="373">
        <f t="shared" si="49"/>
        <v>1607936083</v>
      </c>
      <c r="N79" s="373">
        <f t="shared" si="49"/>
        <v>-1607936083</v>
      </c>
      <c r="O79" s="251">
        <f t="shared" si="49"/>
        <v>1655355995</v>
      </c>
      <c r="P79" s="253">
        <f t="shared" si="49"/>
        <v>15528370568</v>
      </c>
    </row>
    <row r="80" spans="1:17" s="237" customFormat="1" ht="21.75" customHeight="1" hidden="1">
      <c r="A80" s="254"/>
      <c r="B80" s="254"/>
      <c r="C80" s="255"/>
      <c r="D80" s="255"/>
      <c r="E80" s="255"/>
      <c r="F80" s="233" t="s">
        <v>109</v>
      </c>
      <c r="G80" s="256">
        <f>G86+G90+G94+G97+G100+G106+G112</f>
        <v>0</v>
      </c>
      <c r="H80" s="256">
        <f aca="true" t="shared" si="50" ref="H80:N80">H86+H90+H94+H97+H100+H106+H112</f>
        <v>4000000</v>
      </c>
      <c r="I80" s="256">
        <f t="shared" si="50"/>
        <v>0</v>
      </c>
      <c r="J80" s="256">
        <f t="shared" si="50"/>
        <v>62739</v>
      </c>
      <c r="K80" s="257">
        <f t="shared" si="50"/>
        <v>0</v>
      </c>
      <c r="L80" s="256">
        <f>L86+L90+L94+L97+L100+L106+L112</f>
        <v>3937261</v>
      </c>
      <c r="M80" s="374">
        <f t="shared" si="50"/>
        <v>0</v>
      </c>
      <c r="N80" s="374">
        <f t="shared" si="50"/>
        <v>0</v>
      </c>
      <c r="O80" s="256">
        <f>G80-I80-K80+M80</f>
        <v>0</v>
      </c>
      <c r="P80" s="258">
        <f>H80-J80-L80+N80</f>
        <v>0</v>
      </c>
      <c r="Q80" s="257"/>
    </row>
    <row r="81" spans="1:17" s="242" customFormat="1" ht="21.75" customHeight="1" hidden="1">
      <c r="A81" s="259"/>
      <c r="B81" s="259"/>
      <c r="C81" s="260"/>
      <c r="D81" s="260"/>
      <c r="E81" s="260"/>
      <c r="F81" s="238" t="s">
        <v>106</v>
      </c>
      <c r="G81" s="261">
        <f>G87+G91+G95+G98+G101+G107+G113</f>
        <v>207132783</v>
      </c>
      <c r="H81" s="261">
        <f aca="true" t="shared" si="51" ref="H81:N81">H87+H91+H95+H98+H101+H107+H113</f>
        <v>34061527021</v>
      </c>
      <c r="I81" s="261">
        <f t="shared" si="51"/>
        <v>0</v>
      </c>
      <c r="J81" s="261">
        <f t="shared" si="51"/>
        <v>201645766</v>
      </c>
      <c r="K81" s="262">
        <f t="shared" si="51"/>
        <v>159712871</v>
      </c>
      <c r="L81" s="261">
        <f>L87+L91+L95+L98+L101+L107+L113</f>
        <v>16723574604</v>
      </c>
      <c r="M81" s="375">
        <f t="shared" si="51"/>
        <v>1607936083</v>
      </c>
      <c r="N81" s="375">
        <f t="shared" si="51"/>
        <v>-1607936083</v>
      </c>
      <c r="O81" s="261">
        <f>G81-I81-K81+M81</f>
        <v>1655355995</v>
      </c>
      <c r="P81" s="263">
        <f>H81-J81-L81+N81</f>
        <v>15528370568</v>
      </c>
      <c r="Q81" s="262"/>
    </row>
    <row r="82" spans="1:16" s="129" customFormat="1" ht="21" customHeight="1">
      <c r="A82" s="270"/>
      <c r="B82" s="355"/>
      <c r="C82" s="355">
        <v>1</v>
      </c>
      <c r="D82" s="355"/>
      <c r="E82" s="355"/>
      <c r="F82" s="123" t="s">
        <v>153</v>
      </c>
      <c r="G82" s="119">
        <f aca="true" t="shared" si="52" ref="G82:P82">G83</f>
        <v>207132783</v>
      </c>
      <c r="H82" s="119">
        <f t="shared" si="52"/>
        <v>33831794024</v>
      </c>
      <c r="I82" s="119">
        <f t="shared" si="52"/>
        <v>0</v>
      </c>
      <c r="J82" s="119">
        <f t="shared" si="52"/>
        <v>200711762</v>
      </c>
      <c r="K82" s="120">
        <f t="shared" si="52"/>
        <v>159712871</v>
      </c>
      <c r="L82" s="119">
        <f t="shared" si="52"/>
        <v>16544275611</v>
      </c>
      <c r="M82" s="368">
        <f t="shared" si="52"/>
        <v>1607936083</v>
      </c>
      <c r="N82" s="368">
        <f t="shared" si="52"/>
        <v>-1607936083</v>
      </c>
      <c r="O82" s="119">
        <f t="shared" si="52"/>
        <v>1655355995</v>
      </c>
      <c r="P82" s="121">
        <f t="shared" si="52"/>
        <v>15478870568</v>
      </c>
    </row>
    <row r="83" spans="1:16" s="129" customFormat="1" ht="21" customHeight="1">
      <c r="A83" s="270"/>
      <c r="B83" s="355"/>
      <c r="C83" s="355"/>
      <c r="D83" s="355"/>
      <c r="E83" s="355"/>
      <c r="F83" s="332" t="s">
        <v>47</v>
      </c>
      <c r="G83" s="119">
        <f>G84+G88+G92</f>
        <v>207132783</v>
      </c>
      <c r="H83" s="119">
        <f aca="true" t="shared" si="53" ref="H83:P83">H84+H88+H92</f>
        <v>33831794024</v>
      </c>
      <c r="I83" s="119">
        <f t="shared" si="53"/>
        <v>0</v>
      </c>
      <c r="J83" s="119">
        <f t="shared" si="53"/>
        <v>200711762</v>
      </c>
      <c r="K83" s="120">
        <f t="shared" si="53"/>
        <v>159712871</v>
      </c>
      <c r="L83" s="119">
        <f>L84+L88+L92</f>
        <v>16544275611</v>
      </c>
      <c r="M83" s="368">
        <f t="shared" si="53"/>
        <v>1607936083</v>
      </c>
      <c r="N83" s="368">
        <f t="shared" si="53"/>
        <v>-1607936083</v>
      </c>
      <c r="O83" s="119">
        <f t="shared" si="53"/>
        <v>1655355995</v>
      </c>
      <c r="P83" s="121">
        <f t="shared" si="53"/>
        <v>15478870568</v>
      </c>
    </row>
    <row r="84" spans="1:16" s="130" customFormat="1" ht="37.5" customHeight="1">
      <c r="A84" s="270"/>
      <c r="B84" s="355"/>
      <c r="C84" s="355"/>
      <c r="D84" s="355">
        <v>1</v>
      </c>
      <c r="E84" s="355"/>
      <c r="F84" s="124" t="s">
        <v>154</v>
      </c>
      <c r="G84" s="125">
        <f aca="true" t="shared" si="54" ref="G84:P84">G85</f>
        <v>0</v>
      </c>
      <c r="H84" s="125">
        <f t="shared" si="54"/>
        <v>45000000</v>
      </c>
      <c r="I84" s="125">
        <f t="shared" si="54"/>
        <v>0</v>
      </c>
      <c r="J84" s="125">
        <f t="shared" si="54"/>
        <v>0</v>
      </c>
      <c r="K84" s="126">
        <f t="shared" si="54"/>
        <v>0</v>
      </c>
      <c r="L84" s="125">
        <f t="shared" si="54"/>
        <v>25000000</v>
      </c>
      <c r="M84" s="369">
        <f t="shared" si="54"/>
        <v>0</v>
      </c>
      <c r="N84" s="369">
        <f t="shared" si="54"/>
        <v>0</v>
      </c>
      <c r="O84" s="125">
        <f t="shared" si="54"/>
        <v>0</v>
      </c>
      <c r="P84" s="127">
        <f t="shared" si="54"/>
        <v>20000000</v>
      </c>
    </row>
    <row r="85" spans="1:16" s="138" customFormat="1" ht="21" customHeight="1">
      <c r="A85" s="269"/>
      <c r="B85" s="354"/>
      <c r="C85" s="354"/>
      <c r="D85" s="354"/>
      <c r="E85" s="354">
        <v>1</v>
      </c>
      <c r="F85" s="133" t="s">
        <v>155</v>
      </c>
      <c r="G85" s="134">
        <f aca="true" t="shared" si="55" ref="G85:N85">G86+G87</f>
        <v>0</v>
      </c>
      <c r="H85" s="134">
        <f t="shared" si="55"/>
        <v>45000000</v>
      </c>
      <c r="I85" s="134">
        <f t="shared" si="55"/>
        <v>0</v>
      </c>
      <c r="J85" s="134">
        <f t="shared" si="55"/>
        <v>0</v>
      </c>
      <c r="K85" s="135">
        <f t="shared" si="55"/>
        <v>0</v>
      </c>
      <c r="L85" s="134">
        <f t="shared" si="55"/>
        <v>25000000</v>
      </c>
      <c r="M85" s="370">
        <f t="shared" si="55"/>
        <v>0</v>
      </c>
      <c r="N85" s="370">
        <f t="shared" si="55"/>
        <v>0</v>
      </c>
      <c r="O85" s="134">
        <f aca="true" t="shared" si="56" ref="O85:P87">G85-I85-K85+M85</f>
        <v>0</v>
      </c>
      <c r="P85" s="136">
        <f t="shared" si="56"/>
        <v>20000000</v>
      </c>
    </row>
    <row r="86" spans="1:17" s="247" customFormat="1" ht="21.75" customHeight="1" hidden="1">
      <c r="A86" s="264"/>
      <c r="B86" s="264"/>
      <c r="C86" s="265"/>
      <c r="D86" s="265"/>
      <c r="E86" s="265"/>
      <c r="F86" s="243" t="s">
        <v>109</v>
      </c>
      <c r="G86" s="266"/>
      <c r="H86" s="266"/>
      <c r="I86" s="266"/>
      <c r="J86" s="266"/>
      <c r="K86" s="267"/>
      <c r="L86" s="266"/>
      <c r="M86" s="376"/>
      <c r="N86" s="376">
        <f>-M86</f>
        <v>0</v>
      </c>
      <c r="O86" s="268">
        <f t="shared" si="56"/>
        <v>0</v>
      </c>
      <c r="P86" s="268">
        <f t="shared" si="56"/>
        <v>0</v>
      </c>
      <c r="Q86" s="267"/>
    </row>
    <row r="87" spans="1:17" s="147" customFormat="1" ht="21.75" customHeight="1" hidden="1">
      <c r="A87" s="206"/>
      <c r="B87" s="206"/>
      <c r="C87" s="207"/>
      <c r="D87" s="207"/>
      <c r="E87" s="207"/>
      <c r="F87" s="143" t="s">
        <v>106</v>
      </c>
      <c r="G87" s="208"/>
      <c r="H87" s="208">
        <v>45000000</v>
      </c>
      <c r="I87" s="208"/>
      <c r="J87" s="208"/>
      <c r="K87" s="209"/>
      <c r="L87" s="208">
        <v>25000000</v>
      </c>
      <c r="M87" s="377"/>
      <c r="N87" s="377">
        <f>-M87</f>
        <v>0</v>
      </c>
      <c r="O87" s="210">
        <f t="shared" si="56"/>
        <v>0</v>
      </c>
      <c r="P87" s="210">
        <f t="shared" si="56"/>
        <v>20000000</v>
      </c>
      <c r="Q87" s="209"/>
    </row>
    <row r="88" spans="1:16" s="130" customFormat="1" ht="21" customHeight="1">
      <c r="A88" s="270"/>
      <c r="B88" s="355"/>
      <c r="C88" s="355"/>
      <c r="D88" s="355">
        <v>2</v>
      </c>
      <c r="E88" s="355"/>
      <c r="F88" s="124" t="s">
        <v>65</v>
      </c>
      <c r="G88" s="125">
        <f aca="true" t="shared" si="57" ref="G88:P88">G89</f>
        <v>0</v>
      </c>
      <c r="H88" s="125">
        <f t="shared" si="57"/>
        <v>5104887395</v>
      </c>
      <c r="I88" s="125">
        <f t="shared" si="57"/>
        <v>0</v>
      </c>
      <c r="J88" s="125">
        <f t="shared" si="57"/>
        <v>200000000</v>
      </c>
      <c r="K88" s="126">
        <f t="shared" si="57"/>
        <v>0</v>
      </c>
      <c r="L88" s="125">
        <f t="shared" si="57"/>
        <v>2073120000</v>
      </c>
      <c r="M88" s="369">
        <f t="shared" si="57"/>
        <v>0</v>
      </c>
      <c r="N88" s="369">
        <f t="shared" si="57"/>
        <v>0</v>
      </c>
      <c r="O88" s="125">
        <f t="shared" si="57"/>
        <v>0</v>
      </c>
      <c r="P88" s="127">
        <f t="shared" si="57"/>
        <v>2831767395</v>
      </c>
    </row>
    <row r="89" spans="1:16" s="138" customFormat="1" ht="21" customHeight="1">
      <c r="A89" s="269"/>
      <c r="B89" s="354"/>
      <c r="C89" s="354"/>
      <c r="D89" s="354"/>
      <c r="E89" s="354">
        <v>1</v>
      </c>
      <c r="F89" s="133" t="s">
        <v>66</v>
      </c>
      <c r="G89" s="134">
        <f aca="true" t="shared" si="58" ref="G89:N89">G90+G91</f>
        <v>0</v>
      </c>
      <c r="H89" s="134">
        <f t="shared" si="58"/>
        <v>5104887395</v>
      </c>
      <c r="I89" s="134">
        <f t="shared" si="58"/>
        <v>0</v>
      </c>
      <c r="J89" s="134">
        <f t="shared" si="58"/>
        <v>200000000</v>
      </c>
      <c r="K89" s="135">
        <f t="shared" si="58"/>
        <v>0</v>
      </c>
      <c r="L89" s="134">
        <f t="shared" si="58"/>
        <v>2073120000</v>
      </c>
      <c r="M89" s="370">
        <f t="shared" si="58"/>
        <v>0</v>
      </c>
      <c r="N89" s="370">
        <f t="shared" si="58"/>
        <v>0</v>
      </c>
      <c r="O89" s="134">
        <f aca="true" t="shared" si="59" ref="O89:P91">G89-I89-K89+M89</f>
        <v>0</v>
      </c>
      <c r="P89" s="136">
        <f t="shared" si="59"/>
        <v>2831767395</v>
      </c>
    </row>
    <row r="90" spans="1:17" s="247" customFormat="1" ht="21.75" customHeight="1" hidden="1">
      <c r="A90" s="264"/>
      <c r="B90" s="264"/>
      <c r="C90" s="265"/>
      <c r="D90" s="265"/>
      <c r="E90" s="265"/>
      <c r="F90" s="243" t="s">
        <v>109</v>
      </c>
      <c r="G90" s="266"/>
      <c r="H90" s="266"/>
      <c r="I90" s="266"/>
      <c r="J90" s="266"/>
      <c r="K90" s="267"/>
      <c r="L90" s="266"/>
      <c r="M90" s="376"/>
      <c r="N90" s="376">
        <f>-M90</f>
        <v>0</v>
      </c>
      <c r="O90" s="268">
        <f t="shared" si="59"/>
        <v>0</v>
      </c>
      <c r="P90" s="268">
        <f t="shared" si="59"/>
        <v>0</v>
      </c>
      <c r="Q90" s="267"/>
    </row>
    <row r="91" spans="1:17" s="147" customFormat="1" ht="16.5" hidden="1">
      <c r="A91" s="206"/>
      <c r="B91" s="206"/>
      <c r="C91" s="207"/>
      <c r="D91" s="207"/>
      <c r="E91" s="207"/>
      <c r="F91" s="143" t="s">
        <v>106</v>
      </c>
      <c r="G91" s="208"/>
      <c r="H91" s="208">
        <v>5104887395</v>
      </c>
      <c r="I91" s="208"/>
      <c r="J91" s="208">
        <v>200000000</v>
      </c>
      <c r="K91" s="209"/>
      <c r="L91" s="208">
        <v>2073120000</v>
      </c>
      <c r="M91" s="377"/>
      <c r="N91" s="377">
        <f>-M91</f>
        <v>0</v>
      </c>
      <c r="O91" s="210">
        <f t="shared" si="59"/>
        <v>0</v>
      </c>
      <c r="P91" s="210">
        <f t="shared" si="59"/>
        <v>2831767395</v>
      </c>
      <c r="Q91" s="209"/>
    </row>
    <row r="92" spans="1:16" s="130" customFormat="1" ht="20.25" customHeight="1">
      <c r="A92" s="270"/>
      <c r="B92" s="355"/>
      <c r="C92" s="355"/>
      <c r="D92" s="355">
        <v>4</v>
      </c>
      <c r="E92" s="355"/>
      <c r="F92" s="124" t="s">
        <v>156</v>
      </c>
      <c r="G92" s="125">
        <f>G93+G96+G99</f>
        <v>207132783</v>
      </c>
      <c r="H92" s="125">
        <f aca="true" t="shared" si="60" ref="H92:P92">H93+H96+H99</f>
        <v>28681906629</v>
      </c>
      <c r="I92" s="125">
        <f t="shared" si="60"/>
        <v>0</v>
      </c>
      <c r="J92" s="125">
        <f t="shared" si="60"/>
        <v>711762</v>
      </c>
      <c r="K92" s="126">
        <f t="shared" si="60"/>
        <v>159712871</v>
      </c>
      <c r="L92" s="125">
        <f t="shared" si="60"/>
        <v>14446155611</v>
      </c>
      <c r="M92" s="369">
        <f t="shared" si="60"/>
        <v>1607936083</v>
      </c>
      <c r="N92" s="369">
        <f t="shared" si="60"/>
        <v>-1607936083</v>
      </c>
      <c r="O92" s="125">
        <f t="shared" si="60"/>
        <v>1655355995</v>
      </c>
      <c r="P92" s="127">
        <f t="shared" si="60"/>
        <v>12627103173</v>
      </c>
    </row>
    <row r="93" spans="1:17" s="138" customFormat="1" ht="36.75" customHeight="1">
      <c r="A93" s="269"/>
      <c r="B93" s="354"/>
      <c r="C93" s="354"/>
      <c r="D93" s="354"/>
      <c r="E93" s="354">
        <v>1</v>
      </c>
      <c r="F93" s="133" t="s">
        <v>157</v>
      </c>
      <c r="G93" s="134">
        <f aca="true" t="shared" si="61" ref="G93:N93">G94+G95</f>
        <v>83734273</v>
      </c>
      <c r="H93" s="134">
        <f t="shared" si="61"/>
        <v>1481810230</v>
      </c>
      <c r="I93" s="134">
        <f t="shared" si="61"/>
        <v>0</v>
      </c>
      <c r="J93" s="134">
        <f t="shared" si="61"/>
        <v>0</v>
      </c>
      <c r="K93" s="135">
        <f t="shared" si="61"/>
        <v>41366555</v>
      </c>
      <c r="L93" s="134">
        <f t="shared" si="61"/>
        <v>455229286</v>
      </c>
      <c r="M93" s="370">
        <f t="shared" si="61"/>
        <v>0</v>
      </c>
      <c r="N93" s="370">
        <f t="shared" si="61"/>
        <v>0</v>
      </c>
      <c r="O93" s="134">
        <f>G93-I93-K93+M93</f>
        <v>42367718</v>
      </c>
      <c r="P93" s="136">
        <f aca="true" t="shared" si="62" ref="O93:P101">H93-J93-L93+N93</f>
        <v>1026580944</v>
      </c>
      <c r="Q93" s="135">
        <v>0</v>
      </c>
    </row>
    <row r="94" spans="1:17" s="247" customFormat="1" ht="21.75" customHeight="1" hidden="1">
      <c r="A94" s="264"/>
      <c r="B94" s="264"/>
      <c r="C94" s="265"/>
      <c r="D94" s="265"/>
      <c r="E94" s="265"/>
      <c r="F94" s="243" t="s">
        <v>109</v>
      </c>
      <c r="G94" s="266"/>
      <c r="H94" s="266"/>
      <c r="I94" s="266"/>
      <c r="J94" s="266"/>
      <c r="K94" s="267"/>
      <c r="L94" s="266"/>
      <c r="M94" s="376"/>
      <c r="N94" s="376">
        <f>-M94</f>
        <v>0</v>
      </c>
      <c r="O94" s="268">
        <f t="shared" si="62"/>
        <v>0</v>
      </c>
      <c r="P94" s="268">
        <f t="shared" si="62"/>
        <v>0</v>
      </c>
      <c r="Q94" s="267"/>
    </row>
    <row r="95" spans="1:17" s="147" customFormat="1" ht="21.75" customHeight="1" hidden="1">
      <c r="A95" s="206"/>
      <c r="B95" s="206"/>
      <c r="C95" s="207"/>
      <c r="D95" s="207"/>
      <c r="E95" s="207"/>
      <c r="F95" s="143" t="s">
        <v>106</v>
      </c>
      <c r="G95" s="208">
        <v>83734273</v>
      </c>
      <c r="H95" s="208">
        <v>1481810230</v>
      </c>
      <c r="I95" s="208"/>
      <c r="J95" s="208"/>
      <c r="K95" s="209">
        <v>41366555</v>
      </c>
      <c r="L95" s="208">
        <v>455229286</v>
      </c>
      <c r="M95" s="377"/>
      <c r="N95" s="377">
        <f>-M95</f>
        <v>0</v>
      </c>
      <c r="O95" s="210">
        <f t="shared" si="62"/>
        <v>42367718</v>
      </c>
      <c r="P95" s="210">
        <f t="shared" si="62"/>
        <v>1026580944</v>
      </c>
      <c r="Q95" s="209"/>
    </row>
    <row r="96" spans="1:17" s="138" customFormat="1" ht="20.25" customHeight="1">
      <c r="A96" s="269"/>
      <c r="B96" s="354"/>
      <c r="C96" s="354"/>
      <c r="D96" s="354"/>
      <c r="E96" s="354">
        <v>2</v>
      </c>
      <c r="F96" s="133" t="s">
        <v>67</v>
      </c>
      <c r="G96" s="134">
        <f aca="true" t="shared" si="63" ref="G96:N96">G97+G98</f>
        <v>0</v>
      </c>
      <c r="H96" s="134">
        <f t="shared" si="63"/>
        <v>1903164763</v>
      </c>
      <c r="I96" s="134">
        <f t="shared" si="63"/>
        <v>0</v>
      </c>
      <c r="J96" s="134">
        <f t="shared" si="63"/>
        <v>710362</v>
      </c>
      <c r="K96" s="135">
        <f t="shared" si="63"/>
        <v>0</v>
      </c>
      <c r="L96" s="134">
        <f t="shared" si="63"/>
        <v>1880392854</v>
      </c>
      <c r="M96" s="370">
        <f t="shared" si="63"/>
        <v>0</v>
      </c>
      <c r="N96" s="370">
        <f t="shared" si="63"/>
        <v>0</v>
      </c>
      <c r="O96" s="134">
        <f aca="true" t="shared" si="64" ref="O96:P98">G96-I96-K96+M96</f>
        <v>0</v>
      </c>
      <c r="P96" s="136">
        <f t="shared" si="64"/>
        <v>22061547</v>
      </c>
      <c r="Q96" s="135">
        <v>0</v>
      </c>
    </row>
    <row r="97" spans="1:17" s="247" customFormat="1" ht="21.75" customHeight="1" hidden="1">
      <c r="A97" s="264"/>
      <c r="B97" s="264"/>
      <c r="C97" s="265"/>
      <c r="D97" s="265"/>
      <c r="E97" s="265"/>
      <c r="F97" s="243" t="s">
        <v>109</v>
      </c>
      <c r="G97" s="266"/>
      <c r="H97" s="266"/>
      <c r="I97" s="266"/>
      <c r="J97" s="266"/>
      <c r="K97" s="267"/>
      <c r="L97" s="266"/>
      <c r="M97" s="376"/>
      <c r="N97" s="376">
        <f>-M97</f>
        <v>0</v>
      </c>
      <c r="O97" s="268">
        <f t="shared" si="64"/>
        <v>0</v>
      </c>
      <c r="P97" s="268">
        <f t="shared" si="64"/>
        <v>0</v>
      </c>
      <c r="Q97" s="267"/>
    </row>
    <row r="98" spans="1:17" s="147" customFormat="1" ht="21.75" customHeight="1" hidden="1">
      <c r="A98" s="206"/>
      <c r="B98" s="206"/>
      <c r="C98" s="207"/>
      <c r="D98" s="207"/>
      <c r="E98" s="207"/>
      <c r="F98" s="143" t="s">
        <v>106</v>
      </c>
      <c r="G98" s="208"/>
      <c r="H98" s="208">
        <v>1903164763</v>
      </c>
      <c r="I98" s="208"/>
      <c r="J98" s="208">
        <v>710362</v>
      </c>
      <c r="K98" s="209"/>
      <c r="L98" s="208">
        <v>1880392854</v>
      </c>
      <c r="M98" s="377"/>
      <c r="N98" s="377">
        <f>-M98</f>
        <v>0</v>
      </c>
      <c r="O98" s="210">
        <f t="shared" si="64"/>
        <v>0</v>
      </c>
      <c r="P98" s="210">
        <f t="shared" si="64"/>
        <v>22061547</v>
      </c>
      <c r="Q98" s="209"/>
    </row>
    <row r="99" spans="1:16" s="138" customFormat="1" ht="20.25" customHeight="1">
      <c r="A99" s="269"/>
      <c r="B99" s="354"/>
      <c r="C99" s="354"/>
      <c r="D99" s="354"/>
      <c r="E99" s="354">
        <v>3</v>
      </c>
      <c r="F99" s="133" t="s">
        <v>158</v>
      </c>
      <c r="G99" s="134">
        <f aca="true" t="shared" si="65" ref="G99:N99">G100+G101</f>
        <v>123398510</v>
      </c>
      <c r="H99" s="134">
        <f t="shared" si="65"/>
        <v>25296931636</v>
      </c>
      <c r="I99" s="134">
        <f t="shared" si="65"/>
        <v>0</v>
      </c>
      <c r="J99" s="134">
        <f t="shared" si="65"/>
        <v>1400</v>
      </c>
      <c r="K99" s="135">
        <f t="shared" si="65"/>
        <v>118346316</v>
      </c>
      <c r="L99" s="134">
        <f t="shared" si="65"/>
        <v>12110533471</v>
      </c>
      <c r="M99" s="370">
        <f t="shared" si="65"/>
        <v>1607936083</v>
      </c>
      <c r="N99" s="370">
        <f t="shared" si="65"/>
        <v>-1607936083</v>
      </c>
      <c r="O99" s="134">
        <f>G99-I99-K99+M99</f>
        <v>1612988277</v>
      </c>
      <c r="P99" s="136">
        <f t="shared" si="62"/>
        <v>11578460682</v>
      </c>
    </row>
    <row r="100" spans="1:17" s="247" customFormat="1" ht="21.75" customHeight="1" hidden="1">
      <c r="A100" s="264"/>
      <c r="B100" s="264"/>
      <c r="C100" s="265"/>
      <c r="D100" s="265"/>
      <c r="E100" s="265"/>
      <c r="F100" s="243" t="s">
        <v>109</v>
      </c>
      <c r="G100" s="266"/>
      <c r="H100" s="266"/>
      <c r="I100" s="266"/>
      <c r="J100" s="266"/>
      <c r="K100" s="267"/>
      <c r="L100" s="266"/>
      <c r="M100" s="376"/>
      <c r="N100" s="376">
        <f>-M100</f>
        <v>0</v>
      </c>
      <c r="O100" s="268">
        <f t="shared" si="62"/>
        <v>0</v>
      </c>
      <c r="P100" s="268">
        <f t="shared" si="62"/>
        <v>0</v>
      </c>
      <c r="Q100" s="267"/>
    </row>
    <row r="101" spans="1:17" s="147" customFormat="1" ht="21.75" customHeight="1" hidden="1">
      <c r="A101" s="206"/>
      <c r="B101" s="206"/>
      <c r="C101" s="207"/>
      <c r="D101" s="207"/>
      <c r="E101" s="207"/>
      <c r="F101" s="143" t="s">
        <v>106</v>
      </c>
      <c r="G101" s="208">
        <v>123398510</v>
      </c>
      <c r="H101" s="208">
        <v>25296931636</v>
      </c>
      <c r="I101" s="208"/>
      <c r="J101" s="208">
        <v>1400</v>
      </c>
      <c r="K101" s="209">
        <v>118346316</v>
      </c>
      <c r="L101" s="208">
        <v>12110533471</v>
      </c>
      <c r="M101" s="377">
        <v>1607936083</v>
      </c>
      <c r="N101" s="377">
        <f>-M101</f>
        <v>-1607936083</v>
      </c>
      <c r="O101" s="210">
        <f t="shared" si="62"/>
        <v>1612988277</v>
      </c>
      <c r="P101" s="210">
        <f>H101-J101-L101+N101</f>
        <v>11578460682</v>
      </c>
      <c r="Q101" s="209"/>
    </row>
    <row r="102" spans="1:16" s="129" customFormat="1" ht="21" customHeight="1">
      <c r="A102" s="270"/>
      <c r="B102" s="355"/>
      <c r="C102" s="355">
        <v>2</v>
      </c>
      <c r="D102" s="355"/>
      <c r="E102" s="355"/>
      <c r="F102" s="123" t="s">
        <v>159</v>
      </c>
      <c r="G102" s="119">
        <f aca="true" t="shared" si="66" ref="G102:P103">G103</f>
        <v>0</v>
      </c>
      <c r="H102" s="119">
        <f t="shared" si="66"/>
        <v>67000000</v>
      </c>
      <c r="I102" s="119">
        <f t="shared" si="66"/>
        <v>0</v>
      </c>
      <c r="J102" s="119">
        <f t="shared" si="66"/>
        <v>996743</v>
      </c>
      <c r="K102" s="120">
        <f t="shared" si="66"/>
        <v>0</v>
      </c>
      <c r="L102" s="119">
        <f t="shared" si="66"/>
        <v>16503257</v>
      </c>
      <c r="M102" s="368">
        <f t="shared" si="66"/>
        <v>0</v>
      </c>
      <c r="N102" s="368">
        <f t="shared" si="66"/>
        <v>0</v>
      </c>
      <c r="O102" s="119">
        <f t="shared" si="66"/>
        <v>0</v>
      </c>
      <c r="P102" s="121">
        <f t="shared" si="66"/>
        <v>49500000</v>
      </c>
    </row>
    <row r="103" spans="1:16" s="129" customFormat="1" ht="21" customHeight="1">
      <c r="A103" s="270"/>
      <c r="B103" s="355"/>
      <c r="C103" s="355"/>
      <c r="D103" s="355"/>
      <c r="E103" s="355"/>
      <c r="F103" s="332" t="s">
        <v>160</v>
      </c>
      <c r="G103" s="119">
        <f t="shared" si="66"/>
        <v>0</v>
      </c>
      <c r="H103" s="119">
        <f t="shared" si="66"/>
        <v>67000000</v>
      </c>
      <c r="I103" s="119">
        <f t="shared" si="66"/>
        <v>0</v>
      </c>
      <c r="J103" s="119">
        <f t="shared" si="66"/>
        <v>996743</v>
      </c>
      <c r="K103" s="120">
        <f t="shared" si="66"/>
        <v>0</v>
      </c>
      <c r="L103" s="119">
        <f t="shared" si="66"/>
        <v>16503257</v>
      </c>
      <c r="M103" s="368">
        <f t="shared" si="66"/>
        <v>0</v>
      </c>
      <c r="N103" s="368">
        <f t="shared" si="66"/>
        <v>0</v>
      </c>
      <c r="O103" s="119">
        <f t="shared" si="66"/>
        <v>0</v>
      </c>
      <c r="P103" s="121">
        <f t="shared" si="66"/>
        <v>49500000</v>
      </c>
    </row>
    <row r="104" spans="1:17" s="138" customFormat="1" ht="36.75" customHeight="1" thickBot="1">
      <c r="A104" s="356"/>
      <c r="B104" s="357"/>
      <c r="C104" s="357"/>
      <c r="D104" s="357">
        <v>1</v>
      </c>
      <c r="E104" s="357"/>
      <c r="F104" s="139" t="s">
        <v>161</v>
      </c>
      <c r="G104" s="140">
        <f aca="true" t="shared" si="67" ref="G104:P104">G105</f>
        <v>0</v>
      </c>
      <c r="H104" s="140">
        <f t="shared" si="67"/>
        <v>67000000</v>
      </c>
      <c r="I104" s="140">
        <f t="shared" si="67"/>
        <v>0</v>
      </c>
      <c r="J104" s="140">
        <f t="shared" si="67"/>
        <v>996743</v>
      </c>
      <c r="K104" s="141">
        <f t="shared" si="67"/>
        <v>0</v>
      </c>
      <c r="L104" s="140">
        <f t="shared" si="67"/>
        <v>16503257</v>
      </c>
      <c r="M104" s="378">
        <f t="shared" si="67"/>
        <v>0</v>
      </c>
      <c r="N104" s="378">
        <f t="shared" si="67"/>
        <v>0</v>
      </c>
      <c r="O104" s="140">
        <f t="shared" si="67"/>
        <v>0</v>
      </c>
      <c r="P104" s="142">
        <f t="shared" si="67"/>
        <v>49500000</v>
      </c>
      <c r="Q104" s="135"/>
    </row>
    <row r="105" spans="1:16" s="274" customFormat="1" ht="21" customHeight="1">
      <c r="A105" s="358"/>
      <c r="B105" s="354"/>
      <c r="C105" s="354"/>
      <c r="D105" s="354"/>
      <c r="E105" s="354">
        <v>1</v>
      </c>
      <c r="F105" s="133" t="s">
        <v>108</v>
      </c>
      <c r="G105" s="134">
        <f aca="true" t="shared" si="68" ref="G105:N105">G106+G107</f>
        <v>0</v>
      </c>
      <c r="H105" s="134">
        <f t="shared" si="68"/>
        <v>67000000</v>
      </c>
      <c r="I105" s="134">
        <f t="shared" si="68"/>
        <v>0</v>
      </c>
      <c r="J105" s="134">
        <f t="shared" si="68"/>
        <v>996743</v>
      </c>
      <c r="K105" s="135">
        <f t="shared" si="68"/>
        <v>0</v>
      </c>
      <c r="L105" s="134">
        <f t="shared" si="68"/>
        <v>16503257</v>
      </c>
      <c r="M105" s="370">
        <f t="shared" si="68"/>
        <v>0</v>
      </c>
      <c r="N105" s="370">
        <f t="shared" si="68"/>
        <v>0</v>
      </c>
      <c r="O105" s="134">
        <f aca="true" t="shared" si="69" ref="O105:P107">G105-I105-K105+M105</f>
        <v>0</v>
      </c>
      <c r="P105" s="136">
        <f t="shared" si="69"/>
        <v>49500000</v>
      </c>
    </row>
    <row r="106" spans="1:17" s="247" customFormat="1" ht="21.75" customHeight="1" hidden="1">
      <c r="A106" s="264"/>
      <c r="B106" s="264"/>
      <c r="C106" s="265"/>
      <c r="D106" s="265"/>
      <c r="E106" s="265"/>
      <c r="F106" s="243" t="s">
        <v>109</v>
      </c>
      <c r="G106" s="266"/>
      <c r="H106" s="266">
        <v>4000000</v>
      </c>
      <c r="I106" s="266"/>
      <c r="J106" s="266">
        <v>62739</v>
      </c>
      <c r="K106" s="267"/>
      <c r="L106" s="266">
        <v>3937261</v>
      </c>
      <c r="M106" s="376"/>
      <c r="N106" s="376">
        <f>-M106</f>
        <v>0</v>
      </c>
      <c r="O106" s="268">
        <f t="shared" si="69"/>
        <v>0</v>
      </c>
      <c r="P106" s="268">
        <f t="shared" si="69"/>
        <v>0</v>
      </c>
      <c r="Q106" s="267"/>
    </row>
    <row r="107" spans="1:17" s="276" customFormat="1" ht="21.75" customHeight="1" hidden="1">
      <c r="A107" s="206"/>
      <c r="B107" s="206"/>
      <c r="C107" s="207"/>
      <c r="D107" s="207"/>
      <c r="E107" s="207"/>
      <c r="F107" s="143" t="s">
        <v>106</v>
      </c>
      <c r="G107" s="208"/>
      <c r="H107" s="208">
        <v>63000000</v>
      </c>
      <c r="I107" s="208"/>
      <c r="J107" s="208">
        <v>934004</v>
      </c>
      <c r="K107" s="209"/>
      <c r="L107" s="208">
        <v>12565996</v>
      </c>
      <c r="M107" s="377"/>
      <c r="N107" s="377">
        <f>-M107</f>
        <v>0</v>
      </c>
      <c r="O107" s="210">
        <f t="shared" si="69"/>
        <v>0</v>
      </c>
      <c r="P107" s="210">
        <f t="shared" si="69"/>
        <v>49500000</v>
      </c>
      <c r="Q107" s="209"/>
    </row>
    <row r="108" spans="1:16" s="277" customFormat="1" ht="21" customHeight="1">
      <c r="A108" s="271"/>
      <c r="B108" s="355"/>
      <c r="C108" s="355">
        <v>3</v>
      </c>
      <c r="D108" s="355"/>
      <c r="E108" s="355"/>
      <c r="F108" s="123" t="s">
        <v>71</v>
      </c>
      <c r="G108" s="119">
        <f aca="true" t="shared" si="70" ref="G108:P109">G109</f>
        <v>0</v>
      </c>
      <c r="H108" s="119">
        <f t="shared" si="70"/>
        <v>166732997</v>
      </c>
      <c r="I108" s="119">
        <f t="shared" si="70"/>
        <v>0</v>
      </c>
      <c r="J108" s="119">
        <f t="shared" si="70"/>
        <v>0</v>
      </c>
      <c r="K108" s="120">
        <f t="shared" si="70"/>
        <v>0</v>
      </c>
      <c r="L108" s="119">
        <f t="shared" si="70"/>
        <v>166732997</v>
      </c>
      <c r="M108" s="368">
        <f t="shared" si="70"/>
        <v>0</v>
      </c>
      <c r="N108" s="368">
        <f t="shared" si="70"/>
        <v>0</v>
      </c>
      <c r="O108" s="119">
        <f t="shared" si="70"/>
        <v>0</v>
      </c>
      <c r="P108" s="121">
        <f t="shared" si="70"/>
        <v>0</v>
      </c>
    </row>
    <row r="109" spans="1:16" s="129" customFormat="1" ht="21" customHeight="1">
      <c r="A109" s="270"/>
      <c r="B109" s="355"/>
      <c r="C109" s="355"/>
      <c r="D109" s="355"/>
      <c r="E109" s="355"/>
      <c r="F109" s="332" t="s">
        <v>47</v>
      </c>
      <c r="G109" s="119">
        <f t="shared" si="70"/>
        <v>0</v>
      </c>
      <c r="H109" s="119">
        <f t="shared" si="70"/>
        <v>166732997</v>
      </c>
      <c r="I109" s="119">
        <f t="shared" si="70"/>
        <v>0</v>
      </c>
      <c r="J109" s="119">
        <f t="shared" si="70"/>
        <v>0</v>
      </c>
      <c r="K109" s="120">
        <f t="shared" si="70"/>
        <v>0</v>
      </c>
      <c r="L109" s="119">
        <f t="shared" si="70"/>
        <v>166732997</v>
      </c>
      <c r="M109" s="368">
        <f t="shared" si="70"/>
        <v>0</v>
      </c>
      <c r="N109" s="368">
        <f t="shared" si="70"/>
        <v>0</v>
      </c>
      <c r="O109" s="119">
        <f t="shared" si="70"/>
        <v>0</v>
      </c>
      <c r="P109" s="121">
        <f t="shared" si="70"/>
        <v>0</v>
      </c>
    </row>
    <row r="110" spans="1:16" s="130" customFormat="1" ht="21" customHeight="1">
      <c r="A110" s="270"/>
      <c r="B110" s="355"/>
      <c r="C110" s="355"/>
      <c r="D110" s="355">
        <v>1</v>
      </c>
      <c r="E110" s="355"/>
      <c r="F110" s="124" t="s">
        <v>72</v>
      </c>
      <c r="G110" s="125">
        <f aca="true" t="shared" si="71" ref="G110:P110">G111</f>
        <v>0</v>
      </c>
      <c r="H110" s="125">
        <f t="shared" si="71"/>
        <v>166732997</v>
      </c>
      <c r="I110" s="125">
        <f t="shared" si="71"/>
        <v>0</v>
      </c>
      <c r="J110" s="125">
        <f t="shared" si="71"/>
        <v>0</v>
      </c>
      <c r="K110" s="126">
        <f t="shared" si="71"/>
        <v>0</v>
      </c>
      <c r="L110" s="125">
        <f t="shared" si="71"/>
        <v>166732997</v>
      </c>
      <c r="M110" s="369">
        <f t="shared" si="71"/>
        <v>0</v>
      </c>
      <c r="N110" s="369">
        <f t="shared" si="71"/>
        <v>0</v>
      </c>
      <c r="O110" s="125">
        <f t="shared" si="71"/>
        <v>0</v>
      </c>
      <c r="P110" s="127">
        <f t="shared" si="71"/>
        <v>0</v>
      </c>
    </row>
    <row r="111" spans="1:16" s="138" customFormat="1" ht="21" customHeight="1">
      <c r="A111" s="269"/>
      <c r="B111" s="354"/>
      <c r="C111" s="354"/>
      <c r="D111" s="354"/>
      <c r="E111" s="354">
        <v>1</v>
      </c>
      <c r="F111" s="133" t="s">
        <v>67</v>
      </c>
      <c r="G111" s="134">
        <f aca="true" t="shared" si="72" ref="G111:N111">G112+G113</f>
        <v>0</v>
      </c>
      <c r="H111" s="134">
        <f t="shared" si="72"/>
        <v>166732997</v>
      </c>
      <c r="I111" s="134">
        <f t="shared" si="72"/>
        <v>0</v>
      </c>
      <c r="J111" s="134">
        <f t="shared" si="72"/>
        <v>0</v>
      </c>
      <c r="K111" s="135">
        <f t="shared" si="72"/>
        <v>0</v>
      </c>
      <c r="L111" s="134">
        <f t="shared" si="72"/>
        <v>166732997</v>
      </c>
      <c r="M111" s="370">
        <f t="shared" si="72"/>
        <v>0</v>
      </c>
      <c r="N111" s="370">
        <f t="shared" si="72"/>
        <v>0</v>
      </c>
      <c r="O111" s="134">
        <f aca="true" t="shared" si="73" ref="O111:P113">G111-I111-K111+M111</f>
        <v>0</v>
      </c>
      <c r="P111" s="136">
        <f t="shared" si="73"/>
        <v>0</v>
      </c>
    </row>
    <row r="112" spans="1:17" s="247" customFormat="1" ht="21.75" customHeight="1" hidden="1">
      <c r="A112" s="264"/>
      <c r="B112" s="264"/>
      <c r="C112" s="265"/>
      <c r="D112" s="265"/>
      <c r="E112" s="265"/>
      <c r="F112" s="243" t="s">
        <v>109</v>
      </c>
      <c r="G112" s="266"/>
      <c r="H112" s="266"/>
      <c r="I112" s="266"/>
      <c r="J112" s="266"/>
      <c r="K112" s="267"/>
      <c r="L112" s="266"/>
      <c r="M112" s="266"/>
      <c r="N112" s="266">
        <f>-M112</f>
        <v>0</v>
      </c>
      <c r="O112" s="268">
        <f t="shared" si="73"/>
        <v>0</v>
      </c>
      <c r="P112" s="268">
        <f t="shared" si="73"/>
        <v>0</v>
      </c>
      <c r="Q112" s="267"/>
    </row>
    <row r="113" spans="1:17" s="147" customFormat="1" ht="21.75" customHeight="1" hidden="1">
      <c r="A113" s="206"/>
      <c r="B113" s="206"/>
      <c r="C113" s="207"/>
      <c r="D113" s="207"/>
      <c r="E113" s="207"/>
      <c r="F113" s="143" t="s">
        <v>106</v>
      </c>
      <c r="G113" s="208"/>
      <c r="H113" s="208">
        <v>166732997</v>
      </c>
      <c r="I113" s="208"/>
      <c r="J113" s="208"/>
      <c r="K113" s="209"/>
      <c r="L113" s="208">
        <v>166732997</v>
      </c>
      <c r="M113" s="208"/>
      <c r="N113" s="208">
        <f>-M113</f>
        <v>0</v>
      </c>
      <c r="O113" s="210">
        <f t="shared" si="73"/>
        <v>0</v>
      </c>
      <c r="P113" s="210">
        <f t="shared" si="73"/>
        <v>0</v>
      </c>
      <c r="Q113" s="209"/>
    </row>
    <row r="114" spans="1:16" s="130" customFormat="1" ht="21" customHeight="1">
      <c r="A114" s="284"/>
      <c r="B114" s="285"/>
      <c r="C114" s="285"/>
      <c r="D114" s="285"/>
      <c r="E114" s="285"/>
      <c r="F114" s="55"/>
      <c r="G114" s="132"/>
      <c r="H114" s="132"/>
      <c r="I114" s="132"/>
      <c r="J114" s="132"/>
      <c r="K114" s="131"/>
      <c r="L114" s="132"/>
      <c r="M114" s="132"/>
      <c r="N114" s="132"/>
      <c r="O114" s="132"/>
      <c r="P114" s="272"/>
    </row>
    <row r="115" spans="1:16" s="130" customFormat="1" ht="21" customHeight="1">
      <c r="A115" s="284"/>
      <c r="B115" s="285"/>
      <c r="C115" s="285"/>
      <c r="D115" s="285"/>
      <c r="E115" s="285"/>
      <c r="F115" s="55"/>
      <c r="G115" s="132"/>
      <c r="H115" s="132"/>
      <c r="I115" s="132"/>
      <c r="J115" s="132"/>
      <c r="K115" s="131"/>
      <c r="L115" s="132"/>
      <c r="M115" s="132"/>
      <c r="N115" s="132"/>
      <c r="O115" s="132"/>
      <c r="P115" s="272"/>
    </row>
    <row r="116" spans="1:16" s="130" customFormat="1" ht="21" customHeight="1">
      <c r="A116" s="284"/>
      <c r="B116" s="285"/>
      <c r="C116" s="285"/>
      <c r="D116" s="285"/>
      <c r="E116" s="285"/>
      <c r="F116" s="55"/>
      <c r="G116" s="132"/>
      <c r="H116" s="132"/>
      <c r="I116" s="132"/>
      <c r="J116" s="132"/>
      <c r="K116" s="131"/>
      <c r="L116" s="132"/>
      <c r="M116" s="132"/>
      <c r="N116" s="132"/>
      <c r="O116" s="132"/>
      <c r="P116" s="272"/>
    </row>
    <row r="117" spans="1:16" s="130" customFormat="1" ht="21" customHeight="1">
      <c r="A117" s="284"/>
      <c r="B117" s="285"/>
      <c r="C117" s="285"/>
      <c r="D117" s="285"/>
      <c r="E117" s="285"/>
      <c r="F117" s="55"/>
      <c r="G117" s="132"/>
      <c r="H117" s="132"/>
      <c r="I117" s="132"/>
      <c r="J117" s="132"/>
      <c r="K117" s="131"/>
      <c r="L117" s="132"/>
      <c r="M117" s="132"/>
      <c r="N117" s="132"/>
      <c r="O117" s="132"/>
      <c r="P117" s="272"/>
    </row>
    <row r="118" spans="1:16" s="130" customFormat="1" ht="21" customHeight="1">
      <c r="A118" s="284"/>
      <c r="B118" s="285"/>
      <c r="C118" s="285"/>
      <c r="D118" s="285"/>
      <c r="E118" s="285"/>
      <c r="F118" s="55"/>
      <c r="G118" s="132"/>
      <c r="H118" s="132"/>
      <c r="I118" s="132"/>
      <c r="J118" s="132"/>
      <c r="K118" s="131"/>
      <c r="L118" s="132"/>
      <c r="M118" s="132"/>
      <c r="N118" s="132"/>
      <c r="O118" s="132"/>
      <c r="P118" s="272"/>
    </row>
    <row r="119" spans="1:16" s="130" customFormat="1" ht="21" customHeight="1">
      <c r="A119" s="284"/>
      <c r="B119" s="285"/>
      <c r="C119" s="285"/>
      <c r="D119" s="285"/>
      <c r="E119" s="285"/>
      <c r="F119" s="55"/>
      <c r="G119" s="132"/>
      <c r="H119" s="132"/>
      <c r="I119" s="132"/>
      <c r="J119" s="132"/>
      <c r="K119" s="131"/>
      <c r="L119" s="132"/>
      <c r="M119" s="132"/>
      <c r="N119" s="132"/>
      <c r="O119" s="132"/>
      <c r="P119" s="272"/>
    </row>
    <row r="120" spans="1:16" s="130" customFormat="1" ht="21" customHeight="1">
      <c r="A120" s="284"/>
      <c r="B120" s="285"/>
      <c r="C120" s="285"/>
      <c r="D120" s="285"/>
      <c r="E120" s="285"/>
      <c r="F120" s="55"/>
      <c r="G120" s="132"/>
      <c r="H120" s="132"/>
      <c r="I120" s="132"/>
      <c r="J120" s="132"/>
      <c r="K120" s="131"/>
      <c r="L120" s="132"/>
      <c r="M120" s="132"/>
      <c r="N120" s="132"/>
      <c r="O120" s="132"/>
      <c r="P120" s="272"/>
    </row>
    <row r="121" spans="1:16" s="130" customFormat="1" ht="21" customHeight="1">
      <c r="A121" s="284"/>
      <c r="B121" s="285"/>
      <c r="C121" s="285"/>
      <c r="D121" s="285"/>
      <c r="E121" s="285"/>
      <c r="F121" s="55"/>
      <c r="G121" s="132"/>
      <c r="H121" s="132"/>
      <c r="I121" s="132"/>
      <c r="J121" s="132"/>
      <c r="K121" s="131"/>
      <c r="L121" s="132"/>
      <c r="M121" s="132"/>
      <c r="N121" s="132"/>
      <c r="O121" s="132"/>
      <c r="P121" s="272"/>
    </row>
    <row r="122" spans="1:16" s="130" customFormat="1" ht="21" customHeight="1">
      <c r="A122" s="284"/>
      <c r="B122" s="285"/>
      <c r="C122" s="285"/>
      <c r="D122" s="285"/>
      <c r="E122" s="285"/>
      <c r="F122" s="55"/>
      <c r="G122" s="132"/>
      <c r="H122" s="132"/>
      <c r="I122" s="132"/>
      <c r="J122" s="132"/>
      <c r="K122" s="131"/>
      <c r="L122" s="132"/>
      <c r="M122" s="132"/>
      <c r="N122" s="132"/>
      <c r="O122" s="132"/>
      <c r="P122" s="272"/>
    </row>
    <row r="123" spans="1:16" s="130" customFormat="1" ht="21" customHeight="1">
      <c r="A123" s="284"/>
      <c r="B123" s="285"/>
      <c r="C123" s="285"/>
      <c r="D123" s="285"/>
      <c r="E123" s="285"/>
      <c r="F123" s="55"/>
      <c r="G123" s="132"/>
      <c r="H123" s="132"/>
      <c r="I123" s="132"/>
      <c r="J123" s="132"/>
      <c r="K123" s="131"/>
      <c r="L123" s="132"/>
      <c r="M123" s="132"/>
      <c r="N123" s="132"/>
      <c r="O123" s="132"/>
      <c r="P123" s="272"/>
    </row>
    <row r="124" spans="1:16" s="130" customFormat="1" ht="21" customHeight="1">
      <c r="A124" s="284"/>
      <c r="B124" s="285"/>
      <c r="C124" s="285"/>
      <c r="D124" s="285"/>
      <c r="E124" s="285"/>
      <c r="F124" s="55"/>
      <c r="G124" s="132"/>
      <c r="H124" s="132"/>
      <c r="I124" s="132"/>
      <c r="J124" s="132"/>
      <c r="K124" s="131"/>
      <c r="L124" s="132"/>
      <c r="M124" s="132"/>
      <c r="N124" s="132"/>
      <c r="O124" s="132"/>
      <c r="P124" s="272"/>
    </row>
    <row r="125" spans="1:16" s="130" customFormat="1" ht="21" customHeight="1">
      <c r="A125" s="284"/>
      <c r="B125" s="285"/>
      <c r="C125" s="285"/>
      <c r="D125" s="285"/>
      <c r="E125" s="285"/>
      <c r="F125" s="55"/>
      <c r="G125" s="132"/>
      <c r="H125" s="132"/>
      <c r="I125" s="132"/>
      <c r="J125" s="132"/>
      <c r="K125" s="131"/>
      <c r="L125" s="132"/>
      <c r="M125" s="132"/>
      <c r="N125" s="132"/>
      <c r="O125" s="132"/>
      <c r="P125" s="272"/>
    </row>
    <row r="126" spans="1:16" s="130" customFormat="1" ht="21" customHeight="1">
      <c r="A126" s="284"/>
      <c r="B126" s="285"/>
      <c r="C126" s="285"/>
      <c r="D126" s="285"/>
      <c r="E126" s="285"/>
      <c r="F126" s="55"/>
      <c r="G126" s="132"/>
      <c r="H126" s="132"/>
      <c r="I126" s="132"/>
      <c r="J126" s="132"/>
      <c r="K126" s="131"/>
      <c r="L126" s="132"/>
      <c r="M126" s="132"/>
      <c r="N126" s="132"/>
      <c r="O126" s="132"/>
      <c r="P126" s="272"/>
    </row>
    <row r="127" spans="1:16" s="130" customFormat="1" ht="21" customHeight="1">
      <c r="A127" s="284"/>
      <c r="B127" s="285"/>
      <c r="C127" s="285"/>
      <c r="D127" s="285"/>
      <c r="E127" s="285"/>
      <c r="F127" s="55"/>
      <c r="G127" s="132"/>
      <c r="H127" s="132"/>
      <c r="I127" s="132"/>
      <c r="J127" s="132"/>
      <c r="K127" s="131"/>
      <c r="L127" s="132"/>
      <c r="M127" s="132"/>
      <c r="N127" s="132"/>
      <c r="O127" s="132"/>
      <c r="P127" s="272"/>
    </row>
    <row r="128" spans="1:16" s="130" customFormat="1" ht="21" customHeight="1">
      <c r="A128" s="284"/>
      <c r="B128" s="285"/>
      <c r="C128" s="285"/>
      <c r="D128" s="285"/>
      <c r="E128" s="285"/>
      <c r="F128" s="55"/>
      <c r="G128" s="132"/>
      <c r="H128" s="132"/>
      <c r="I128" s="132"/>
      <c r="J128" s="132"/>
      <c r="K128" s="131"/>
      <c r="L128" s="132"/>
      <c r="M128" s="132"/>
      <c r="N128" s="132"/>
      <c r="O128" s="132"/>
      <c r="P128" s="272"/>
    </row>
    <row r="129" spans="1:16" s="130" customFormat="1" ht="21" customHeight="1">
      <c r="A129" s="284"/>
      <c r="B129" s="285"/>
      <c r="C129" s="285"/>
      <c r="D129" s="285"/>
      <c r="E129" s="285"/>
      <c r="F129" s="55"/>
      <c r="G129" s="132"/>
      <c r="H129" s="132"/>
      <c r="I129" s="132"/>
      <c r="J129" s="132"/>
      <c r="K129" s="131"/>
      <c r="L129" s="132"/>
      <c r="M129" s="132"/>
      <c r="N129" s="132"/>
      <c r="O129" s="132"/>
      <c r="P129" s="272"/>
    </row>
    <row r="130" spans="1:16" s="130" customFormat="1" ht="21" customHeight="1">
      <c r="A130" s="284"/>
      <c r="B130" s="285"/>
      <c r="C130" s="285"/>
      <c r="D130" s="285"/>
      <c r="E130" s="285"/>
      <c r="F130" s="55"/>
      <c r="G130" s="132"/>
      <c r="H130" s="132"/>
      <c r="I130" s="132"/>
      <c r="J130" s="132"/>
      <c r="K130" s="131"/>
      <c r="L130" s="132"/>
      <c r="M130" s="132"/>
      <c r="N130" s="132"/>
      <c r="O130" s="132"/>
      <c r="P130" s="272"/>
    </row>
    <row r="131" spans="1:16" s="130" customFormat="1" ht="21" customHeight="1">
      <c r="A131" s="284"/>
      <c r="B131" s="285"/>
      <c r="C131" s="285"/>
      <c r="D131" s="285"/>
      <c r="E131" s="285"/>
      <c r="F131" s="55"/>
      <c r="G131" s="132"/>
      <c r="H131" s="132"/>
      <c r="I131" s="132"/>
      <c r="J131" s="132"/>
      <c r="K131" s="131"/>
      <c r="L131" s="132"/>
      <c r="M131" s="132"/>
      <c r="N131" s="132"/>
      <c r="O131" s="132"/>
      <c r="P131" s="272"/>
    </row>
    <row r="132" spans="1:16" s="130" customFormat="1" ht="21" customHeight="1">
      <c r="A132" s="284"/>
      <c r="B132" s="285"/>
      <c r="C132" s="285"/>
      <c r="D132" s="285"/>
      <c r="E132" s="285"/>
      <c r="F132" s="55"/>
      <c r="G132" s="132"/>
      <c r="H132" s="132"/>
      <c r="I132" s="132"/>
      <c r="J132" s="132"/>
      <c r="K132" s="131"/>
      <c r="L132" s="132"/>
      <c r="M132" s="132"/>
      <c r="N132" s="132"/>
      <c r="O132" s="132"/>
      <c r="P132" s="272"/>
    </row>
    <row r="133" spans="1:16" s="130" customFormat="1" ht="21" customHeight="1">
      <c r="A133" s="284"/>
      <c r="B133" s="285"/>
      <c r="C133" s="285"/>
      <c r="D133" s="285"/>
      <c r="E133" s="285"/>
      <c r="F133" s="55"/>
      <c r="G133" s="132"/>
      <c r="H133" s="132"/>
      <c r="I133" s="132"/>
      <c r="J133" s="132"/>
      <c r="K133" s="131"/>
      <c r="L133" s="132"/>
      <c r="M133" s="132"/>
      <c r="N133" s="132"/>
      <c r="O133" s="132"/>
      <c r="P133" s="272"/>
    </row>
    <row r="134" spans="1:16" s="130" customFormat="1" ht="21" customHeight="1">
      <c r="A134" s="284"/>
      <c r="B134" s="285"/>
      <c r="C134" s="285"/>
      <c r="D134" s="285"/>
      <c r="E134" s="285"/>
      <c r="F134" s="55"/>
      <c r="G134" s="132"/>
      <c r="H134" s="132"/>
      <c r="I134" s="132"/>
      <c r="J134" s="132"/>
      <c r="K134" s="131"/>
      <c r="L134" s="132"/>
      <c r="M134" s="132"/>
      <c r="N134" s="132"/>
      <c r="O134" s="132"/>
      <c r="P134" s="272"/>
    </row>
    <row r="135" spans="1:16" s="130" customFormat="1" ht="21" customHeight="1">
      <c r="A135" s="284"/>
      <c r="B135" s="285"/>
      <c r="C135" s="285"/>
      <c r="D135" s="285"/>
      <c r="E135" s="285"/>
      <c r="F135" s="55"/>
      <c r="G135" s="132"/>
      <c r="H135" s="132"/>
      <c r="I135" s="132"/>
      <c r="J135" s="132"/>
      <c r="K135" s="131"/>
      <c r="L135" s="132"/>
      <c r="M135" s="132"/>
      <c r="N135" s="132"/>
      <c r="O135" s="132"/>
      <c r="P135" s="272"/>
    </row>
    <row r="136" spans="1:16" s="130" customFormat="1" ht="21" customHeight="1">
      <c r="A136" s="284"/>
      <c r="B136" s="285"/>
      <c r="C136" s="285"/>
      <c r="D136" s="285"/>
      <c r="E136" s="285"/>
      <c r="F136" s="55"/>
      <c r="G136" s="132"/>
      <c r="H136" s="132"/>
      <c r="I136" s="132"/>
      <c r="J136" s="132"/>
      <c r="K136" s="131"/>
      <c r="L136" s="132"/>
      <c r="M136" s="132"/>
      <c r="N136" s="132"/>
      <c r="O136" s="132"/>
      <c r="P136" s="272"/>
    </row>
    <row r="137" spans="1:16" s="130" customFormat="1" ht="21" customHeight="1">
      <c r="A137" s="284"/>
      <c r="B137" s="285"/>
      <c r="C137" s="285"/>
      <c r="D137" s="285"/>
      <c r="E137" s="285"/>
      <c r="F137" s="55"/>
      <c r="G137" s="132"/>
      <c r="H137" s="132"/>
      <c r="I137" s="132"/>
      <c r="J137" s="132"/>
      <c r="K137" s="131"/>
      <c r="L137" s="132"/>
      <c r="M137" s="132"/>
      <c r="N137" s="132"/>
      <c r="O137" s="132"/>
      <c r="P137" s="272"/>
    </row>
    <row r="138" spans="1:16" ht="21" customHeight="1" thickBot="1">
      <c r="A138" s="286"/>
      <c r="B138" s="287"/>
      <c r="C138" s="287"/>
      <c r="D138" s="287"/>
      <c r="E138" s="287"/>
      <c r="F138" s="118"/>
      <c r="G138" s="117"/>
      <c r="H138" s="117"/>
      <c r="I138" s="117"/>
      <c r="J138" s="117"/>
      <c r="K138" s="116"/>
      <c r="L138" s="117"/>
      <c r="M138" s="117"/>
      <c r="N138" s="117"/>
      <c r="O138" s="117"/>
      <c r="P138" s="273"/>
    </row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</sheetData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75" workbookViewId="0" topLeftCell="A1">
      <selection activeCell="G16" sqref="G16"/>
    </sheetView>
  </sheetViews>
  <sheetFormatPr defaultColWidth="9.00390625" defaultRowHeight="16.5"/>
  <cols>
    <col min="1" max="5" width="2.625" style="288" customWidth="1"/>
    <col min="6" max="6" width="20.625" style="314" customWidth="1"/>
    <col min="7" max="7" width="13.625" style="0" customWidth="1"/>
    <col min="8" max="8" width="14.875" style="0" customWidth="1"/>
    <col min="9" max="9" width="13.625" style="0" customWidth="1"/>
    <col min="10" max="10" width="14.625" style="0" customWidth="1"/>
    <col min="11" max="16" width="14.75390625" style="0" customWidth="1"/>
  </cols>
  <sheetData>
    <row r="1" spans="1:11" s="10" customFormat="1" ht="15.75" customHeight="1">
      <c r="A1" s="279"/>
      <c r="B1" s="280"/>
      <c r="C1" s="280"/>
      <c r="D1" s="280"/>
      <c r="E1" s="280"/>
      <c r="F1" s="280"/>
      <c r="G1" s="9"/>
      <c r="H1" s="9"/>
      <c r="I1" s="9"/>
      <c r="J1" s="34" t="s">
        <v>92</v>
      </c>
      <c r="K1" s="35" t="s">
        <v>18</v>
      </c>
    </row>
    <row r="2" spans="1:11" s="8" customFormat="1" ht="25.5" customHeight="1">
      <c r="A2" s="279"/>
      <c r="B2" s="279"/>
      <c r="C2" s="279"/>
      <c r="D2" s="279"/>
      <c r="E2" s="279"/>
      <c r="F2" s="279"/>
      <c r="G2" s="28"/>
      <c r="H2" s="28"/>
      <c r="I2" s="28"/>
      <c r="J2" s="2" t="s">
        <v>16</v>
      </c>
      <c r="K2" s="36" t="s">
        <v>188</v>
      </c>
    </row>
    <row r="3" spans="1:11" s="8" customFormat="1" ht="25.5" customHeight="1">
      <c r="A3" s="279"/>
      <c r="B3" s="289"/>
      <c r="C3" s="279"/>
      <c r="D3" s="279"/>
      <c r="E3" s="279"/>
      <c r="F3" s="279"/>
      <c r="G3" s="28"/>
      <c r="H3" s="28"/>
      <c r="I3" s="28"/>
      <c r="J3" s="2" t="s">
        <v>96</v>
      </c>
      <c r="K3" s="36" t="s">
        <v>95</v>
      </c>
    </row>
    <row r="4" spans="1:16" s="38" customFormat="1" ht="16.5" customHeight="1" thickBot="1">
      <c r="A4" s="405" t="s">
        <v>189</v>
      </c>
      <c r="B4" s="405"/>
      <c r="C4" s="405"/>
      <c r="D4" s="405"/>
      <c r="E4" s="405"/>
      <c r="F4" s="291"/>
      <c r="G4" s="40"/>
      <c r="H4" s="40"/>
      <c r="I4" s="40"/>
      <c r="J4" s="41" t="s">
        <v>93</v>
      </c>
      <c r="K4" s="42" t="s">
        <v>101</v>
      </c>
      <c r="P4" s="41" t="s">
        <v>1</v>
      </c>
    </row>
    <row r="5" spans="1:16" ht="24" customHeight="1">
      <c r="A5" s="407" t="s">
        <v>0</v>
      </c>
      <c r="B5" s="409" t="s">
        <v>181</v>
      </c>
      <c r="C5" s="410"/>
      <c r="D5" s="410"/>
      <c r="E5" s="410"/>
      <c r="F5" s="411"/>
      <c r="G5" s="406" t="s">
        <v>2</v>
      </c>
      <c r="H5" s="379"/>
      <c r="I5" s="406" t="s">
        <v>25</v>
      </c>
      <c r="J5" s="379"/>
      <c r="K5" s="380" t="s">
        <v>3</v>
      </c>
      <c r="L5" s="379"/>
      <c r="M5" s="406" t="s">
        <v>9</v>
      </c>
      <c r="N5" s="379"/>
      <c r="O5" s="406" t="s">
        <v>4</v>
      </c>
      <c r="P5" s="380"/>
    </row>
    <row r="6" spans="1:16" ht="24" customHeight="1">
      <c r="A6" s="408"/>
      <c r="B6" s="331" t="s">
        <v>10</v>
      </c>
      <c r="C6" s="331" t="s">
        <v>11</v>
      </c>
      <c r="D6" s="331" t="s">
        <v>12</v>
      </c>
      <c r="E6" s="331" t="s">
        <v>13</v>
      </c>
      <c r="F6" s="43" t="s">
        <v>182</v>
      </c>
      <c r="G6" s="43" t="s">
        <v>14</v>
      </c>
      <c r="H6" s="43" t="s">
        <v>15</v>
      </c>
      <c r="I6" s="43" t="s">
        <v>14</v>
      </c>
      <c r="J6" s="44" t="s">
        <v>15</v>
      </c>
      <c r="K6" s="45" t="s">
        <v>14</v>
      </c>
      <c r="L6" s="43" t="s">
        <v>15</v>
      </c>
      <c r="M6" s="43" t="s">
        <v>14</v>
      </c>
      <c r="N6" s="43" t="s">
        <v>15</v>
      </c>
      <c r="O6" s="43" t="s">
        <v>14</v>
      </c>
      <c r="P6" s="46" t="s">
        <v>15</v>
      </c>
    </row>
    <row r="7" spans="1:16" s="27" customFormat="1" ht="24" customHeight="1">
      <c r="A7" s="334">
        <v>95</v>
      </c>
      <c r="B7" s="294"/>
      <c r="C7" s="294"/>
      <c r="D7" s="294"/>
      <c r="E7" s="294"/>
      <c r="F7" s="330" t="s">
        <v>180</v>
      </c>
      <c r="G7" s="21">
        <f>G8</f>
        <v>0</v>
      </c>
      <c r="H7" s="21">
        <f aca="true" t="shared" si="0" ref="H7:P7">H8</f>
        <v>18000000000</v>
      </c>
      <c r="I7" s="21">
        <f t="shared" si="0"/>
        <v>0</v>
      </c>
      <c r="J7" s="47">
        <f t="shared" si="0"/>
        <v>18000000000</v>
      </c>
      <c r="K7" s="48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49">
        <f t="shared" si="0"/>
        <v>0</v>
      </c>
    </row>
    <row r="8" spans="1:16" s="52" customFormat="1" ht="24" customHeight="1">
      <c r="A8" s="300"/>
      <c r="B8" s="296">
        <v>1</v>
      </c>
      <c r="C8" s="297"/>
      <c r="D8" s="297"/>
      <c r="E8" s="297"/>
      <c r="F8" s="302" t="s">
        <v>178</v>
      </c>
      <c r="G8" s="16">
        <f>'歲入明細'!G9+'歲入明細'!G13</f>
        <v>0</v>
      </c>
      <c r="H8" s="21">
        <f>'歲入明細'!H9+'歲入明細'!H13</f>
        <v>18000000000</v>
      </c>
      <c r="I8" s="16">
        <f>'歲入明細'!I9+'歲入明細'!I13</f>
        <v>0</v>
      </c>
      <c r="J8" s="21">
        <f>'歲入明細'!J9+'歲入明細'!J13</f>
        <v>18000000000</v>
      </c>
      <c r="K8" s="50">
        <f>'歲入明細'!K9+'歲入明細'!K13</f>
        <v>0</v>
      </c>
      <c r="L8" s="16">
        <f>'歲入明細'!L9+'歲入明細'!L13</f>
        <v>0</v>
      </c>
      <c r="M8" s="16">
        <f>'歲入明細'!M9+'歲入明細'!M13</f>
        <v>0</v>
      </c>
      <c r="N8" s="16">
        <f>'歲入明細'!N9+'歲入明細'!N13</f>
        <v>0</v>
      </c>
      <c r="O8" s="16">
        <f>G8-I8-K8+M8</f>
        <v>0</v>
      </c>
      <c r="P8" s="51">
        <f>H8-J8-L8+N8</f>
        <v>0</v>
      </c>
    </row>
    <row r="9" spans="1:16" s="52" customFormat="1" ht="24" customHeight="1">
      <c r="A9" s="305"/>
      <c r="B9" s="297"/>
      <c r="C9" s="296"/>
      <c r="D9" s="297"/>
      <c r="E9" s="297"/>
      <c r="F9" s="303"/>
      <c r="G9" s="16"/>
      <c r="H9" s="21"/>
      <c r="I9" s="16"/>
      <c r="J9" s="16"/>
      <c r="K9" s="50"/>
      <c r="L9" s="16"/>
      <c r="M9" s="16"/>
      <c r="N9" s="16"/>
      <c r="O9" s="16"/>
      <c r="P9" s="51"/>
    </row>
    <row r="10" spans="1:17" s="20" customFormat="1" ht="24" customHeight="1">
      <c r="A10" s="295"/>
      <c r="B10" s="296"/>
      <c r="C10" s="296"/>
      <c r="D10" s="296"/>
      <c r="E10" s="296"/>
      <c r="F10" s="304"/>
      <c r="G10" s="17"/>
      <c r="H10" s="22"/>
      <c r="I10" s="17"/>
      <c r="J10" s="17"/>
      <c r="K10" s="30"/>
      <c r="L10" s="17"/>
      <c r="M10" s="17"/>
      <c r="N10" s="17"/>
      <c r="O10" s="17"/>
      <c r="P10" s="53"/>
      <c r="Q10" s="54"/>
    </row>
    <row r="11" spans="1:16" s="20" customFormat="1" ht="23.25" customHeight="1">
      <c r="A11" s="295"/>
      <c r="B11" s="296"/>
      <c r="C11" s="296"/>
      <c r="D11" s="296"/>
      <c r="E11" s="296"/>
      <c r="F11" s="304"/>
      <c r="G11" s="17"/>
      <c r="H11" s="22"/>
      <c r="I11" s="17"/>
      <c r="J11" s="17"/>
      <c r="K11" s="30"/>
      <c r="L11" s="17"/>
      <c r="M11" s="17"/>
      <c r="N11" s="17"/>
      <c r="O11" s="17"/>
      <c r="P11" s="53"/>
    </row>
    <row r="12" spans="1:16" s="52" customFormat="1" ht="24" customHeight="1">
      <c r="A12" s="305"/>
      <c r="B12" s="296"/>
      <c r="C12" s="297"/>
      <c r="D12" s="297"/>
      <c r="E12" s="297"/>
      <c r="F12" s="303"/>
      <c r="G12" s="16"/>
      <c r="H12" s="21"/>
      <c r="I12" s="16"/>
      <c r="J12" s="16"/>
      <c r="K12" s="50"/>
      <c r="L12" s="16"/>
      <c r="M12" s="16"/>
      <c r="N12" s="16"/>
      <c r="O12" s="16"/>
      <c r="P12" s="51"/>
    </row>
    <row r="13" spans="1:16" s="52" customFormat="1" ht="23.25" customHeight="1">
      <c r="A13" s="305"/>
      <c r="B13" s="297"/>
      <c r="C13" s="296"/>
      <c r="D13" s="297"/>
      <c r="E13" s="297"/>
      <c r="F13" s="303"/>
      <c r="G13" s="16"/>
      <c r="H13" s="21"/>
      <c r="I13" s="16"/>
      <c r="J13" s="16"/>
      <c r="K13" s="50"/>
      <c r="L13" s="16"/>
      <c r="M13" s="16"/>
      <c r="N13" s="16"/>
      <c r="O13" s="16"/>
      <c r="P13" s="51"/>
    </row>
    <row r="14" spans="1:16" s="29" customFormat="1" ht="24" customHeight="1">
      <c r="A14" s="295"/>
      <c r="B14" s="296"/>
      <c r="C14" s="296"/>
      <c r="D14" s="296"/>
      <c r="E14" s="296"/>
      <c r="F14" s="304"/>
      <c r="G14" s="17"/>
      <c r="H14" s="22"/>
      <c r="I14" s="17"/>
      <c r="J14" s="17"/>
      <c r="K14" s="30"/>
      <c r="L14" s="17"/>
      <c r="M14" s="17"/>
      <c r="N14" s="17"/>
      <c r="O14" s="17"/>
      <c r="P14" s="53"/>
    </row>
    <row r="15" spans="1:16" ht="24" customHeight="1">
      <c r="A15" s="284"/>
      <c r="B15" s="285"/>
      <c r="C15" s="285"/>
      <c r="D15" s="285"/>
      <c r="E15" s="285"/>
      <c r="F15" s="304"/>
      <c r="G15" s="17"/>
      <c r="H15" s="22"/>
      <c r="I15" s="17"/>
      <c r="J15" s="17"/>
      <c r="K15" s="30"/>
      <c r="L15" s="17"/>
      <c r="M15" s="17"/>
      <c r="N15" s="17"/>
      <c r="O15" s="17"/>
      <c r="P15" s="53"/>
    </row>
    <row r="16" spans="1:16" ht="18.75" customHeight="1">
      <c r="A16" s="284"/>
      <c r="B16" s="285"/>
      <c r="C16" s="285"/>
      <c r="D16" s="285"/>
      <c r="E16" s="285"/>
      <c r="F16" s="306"/>
      <c r="G16" s="11"/>
      <c r="H16" s="11"/>
      <c r="I16" s="11"/>
      <c r="J16" s="11"/>
      <c r="K16" s="31"/>
      <c r="L16" s="11"/>
      <c r="M16" s="11"/>
      <c r="N16" s="11"/>
      <c r="O16" s="11"/>
      <c r="P16" s="12"/>
    </row>
    <row r="17" spans="1:16" ht="18.75" customHeight="1">
      <c r="A17" s="284"/>
      <c r="B17" s="285"/>
      <c r="C17" s="285"/>
      <c r="D17" s="285"/>
      <c r="E17" s="285"/>
      <c r="F17" s="307"/>
      <c r="G17" s="11"/>
      <c r="H17" s="11"/>
      <c r="I17" s="11"/>
      <c r="J17" s="11"/>
      <c r="K17" s="31"/>
      <c r="L17" s="11"/>
      <c r="M17" s="11"/>
      <c r="N17" s="11"/>
      <c r="O17" s="11"/>
      <c r="P17" s="12"/>
    </row>
    <row r="18" spans="1:16" ht="18.75" customHeight="1">
      <c r="A18" s="284"/>
      <c r="B18" s="285"/>
      <c r="C18" s="285"/>
      <c r="D18" s="285"/>
      <c r="E18" s="285"/>
      <c r="F18" s="309"/>
      <c r="G18" s="11"/>
      <c r="H18" s="11"/>
      <c r="I18" s="11"/>
      <c r="J18" s="11"/>
      <c r="K18" s="31"/>
      <c r="L18" s="11"/>
      <c r="M18" s="11"/>
      <c r="N18" s="11"/>
      <c r="O18" s="11"/>
      <c r="P18" s="12"/>
    </row>
    <row r="19" spans="1:16" ht="18.75" customHeight="1">
      <c r="A19" s="284"/>
      <c r="B19" s="285"/>
      <c r="C19" s="285"/>
      <c r="D19" s="285"/>
      <c r="E19" s="285"/>
      <c r="F19" s="307"/>
      <c r="G19" s="11"/>
      <c r="H19" s="11"/>
      <c r="I19" s="11"/>
      <c r="J19" s="11"/>
      <c r="K19" s="31"/>
      <c r="L19" s="11"/>
      <c r="M19" s="11"/>
      <c r="N19" s="11"/>
      <c r="O19" s="11"/>
      <c r="P19" s="12"/>
    </row>
    <row r="20" spans="1:16" ht="18.75" customHeight="1">
      <c r="A20" s="284"/>
      <c r="B20" s="285"/>
      <c r="C20" s="285"/>
      <c r="D20" s="285"/>
      <c r="E20" s="285"/>
      <c r="F20" s="309"/>
      <c r="G20" s="11"/>
      <c r="H20" s="11"/>
      <c r="I20" s="11"/>
      <c r="J20" s="11"/>
      <c r="K20" s="31"/>
      <c r="L20" s="11"/>
      <c r="M20" s="11"/>
      <c r="N20" s="11"/>
      <c r="O20" s="11"/>
      <c r="P20" s="12"/>
    </row>
    <row r="21" spans="1:16" ht="18.75" customHeight="1">
      <c r="A21" s="284"/>
      <c r="B21" s="285"/>
      <c r="C21" s="285"/>
      <c r="D21" s="285"/>
      <c r="E21" s="285"/>
      <c r="F21" s="307"/>
      <c r="G21" s="11"/>
      <c r="H21" s="11"/>
      <c r="I21" s="11"/>
      <c r="J21" s="11"/>
      <c r="K21" s="31"/>
      <c r="L21" s="11"/>
      <c r="M21" s="11"/>
      <c r="N21" s="11"/>
      <c r="O21" s="11"/>
      <c r="P21" s="12"/>
    </row>
    <row r="22" spans="1:16" ht="18.75" customHeight="1">
      <c r="A22" s="284"/>
      <c r="B22" s="285"/>
      <c r="C22" s="285"/>
      <c r="D22" s="285"/>
      <c r="E22" s="285"/>
      <c r="F22" s="309"/>
      <c r="G22" s="11"/>
      <c r="H22" s="11"/>
      <c r="I22" s="11"/>
      <c r="J22" s="11"/>
      <c r="K22" s="31"/>
      <c r="L22" s="11"/>
      <c r="M22" s="11"/>
      <c r="N22" s="11"/>
      <c r="O22" s="11"/>
      <c r="P22" s="12"/>
    </row>
    <row r="23" spans="1:16" ht="18.75" customHeight="1">
      <c r="A23" s="284"/>
      <c r="B23" s="285"/>
      <c r="C23" s="285"/>
      <c r="D23" s="285"/>
      <c r="E23" s="285"/>
      <c r="F23" s="307"/>
      <c r="G23" s="11"/>
      <c r="H23" s="11"/>
      <c r="I23" s="11"/>
      <c r="J23" s="11"/>
      <c r="K23" s="31"/>
      <c r="L23" s="11"/>
      <c r="M23" s="11"/>
      <c r="N23" s="11"/>
      <c r="O23" s="11"/>
      <c r="P23" s="12"/>
    </row>
    <row r="24" spans="1:16" ht="18.75" customHeight="1">
      <c r="A24" s="284"/>
      <c r="B24" s="285"/>
      <c r="C24" s="285"/>
      <c r="D24" s="285"/>
      <c r="E24" s="285"/>
      <c r="F24" s="309"/>
      <c r="G24" s="11"/>
      <c r="H24" s="11"/>
      <c r="I24" s="11"/>
      <c r="J24" s="11"/>
      <c r="K24" s="31"/>
      <c r="L24" s="11"/>
      <c r="M24" s="11"/>
      <c r="N24" s="11"/>
      <c r="O24" s="11"/>
      <c r="P24" s="12"/>
    </row>
    <row r="25" spans="1:16" ht="18.75" customHeight="1">
      <c r="A25" s="284"/>
      <c r="B25" s="285"/>
      <c r="C25" s="285"/>
      <c r="D25" s="285"/>
      <c r="E25" s="285"/>
      <c r="F25" s="307"/>
      <c r="G25" s="11"/>
      <c r="H25" s="11"/>
      <c r="I25" s="11"/>
      <c r="J25" s="11"/>
      <c r="K25" s="31"/>
      <c r="L25" s="11"/>
      <c r="M25" s="11"/>
      <c r="N25" s="11"/>
      <c r="O25" s="11"/>
      <c r="P25" s="12"/>
    </row>
    <row r="26" spans="1:16" ht="18.75" customHeight="1">
      <c r="A26" s="284"/>
      <c r="B26" s="285"/>
      <c r="C26" s="285"/>
      <c r="D26" s="285"/>
      <c r="E26" s="285"/>
      <c r="F26" s="310"/>
      <c r="G26" s="13"/>
      <c r="H26" s="13"/>
      <c r="I26" s="13"/>
      <c r="J26" s="13"/>
      <c r="K26" s="32"/>
      <c r="L26" s="13"/>
      <c r="M26" s="13"/>
      <c r="N26" s="13"/>
      <c r="O26" s="13"/>
      <c r="P26" s="14"/>
    </row>
    <row r="27" spans="1:16" ht="18.75" customHeight="1">
      <c r="A27" s="284"/>
      <c r="B27" s="285"/>
      <c r="C27" s="285"/>
      <c r="D27" s="285"/>
      <c r="E27" s="285"/>
      <c r="F27" s="307"/>
      <c r="G27" s="11"/>
      <c r="H27" s="11"/>
      <c r="I27" s="11"/>
      <c r="J27" s="11"/>
      <c r="K27" s="31"/>
      <c r="L27" s="11"/>
      <c r="M27" s="11"/>
      <c r="N27" s="11"/>
      <c r="O27" s="11"/>
      <c r="P27" s="12"/>
    </row>
    <row r="28" spans="1:16" ht="18.75" customHeight="1">
      <c r="A28" s="284"/>
      <c r="B28" s="285"/>
      <c r="C28" s="285"/>
      <c r="D28" s="285"/>
      <c r="E28" s="285"/>
      <c r="F28" s="309"/>
      <c r="G28" s="11"/>
      <c r="H28" s="11"/>
      <c r="I28" s="11"/>
      <c r="J28" s="11"/>
      <c r="K28" s="31"/>
      <c r="L28" s="11"/>
      <c r="M28" s="11"/>
      <c r="N28" s="11"/>
      <c r="O28" s="11"/>
      <c r="P28" s="12"/>
    </row>
    <row r="29" spans="1:16" ht="18.75" customHeight="1">
      <c r="A29" s="284"/>
      <c r="B29" s="285"/>
      <c r="C29" s="285"/>
      <c r="D29" s="285"/>
      <c r="E29" s="285"/>
      <c r="F29" s="307"/>
      <c r="G29" s="11"/>
      <c r="H29" s="11"/>
      <c r="I29" s="11"/>
      <c r="J29" s="11"/>
      <c r="K29" s="31"/>
      <c r="L29" s="11"/>
      <c r="M29" s="11"/>
      <c r="N29" s="11"/>
      <c r="O29" s="11"/>
      <c r="P29" s="12"/>
    </row>
    <row r="30" spans="1:16" ht="18.75" customHeight="1">
      <c r="A30" s="284"/>
      <c r="B30" s="285"/>
      <c r="C30" s="285"/>
      <c r="D30" s="285"/>
      <c r="E30" s="285"/>
      <c r="F30" s="309"/>
      <c r="G30" s="11"/>
      <c r="H30" s="11"/>
      <c r="I30" s="11"/>
      <c r="J30" s="11"/>
      <c r="K30" s="31"/>
      <c r="L30" s="11"/>
      <c r="M30" s="11"/>
      <c r="N30" s="11"/>
      <c r="O30" s="11"/>
      <c r="P30" s="12"/>
    </row>
    <row r="31" spans="1:16" ht="18.75" customHeight="1">
      <c r="A31" s="284"/>
      <c r="B31" s="285"/>
      <c r="C31" s="285"/>
      <c r="D31" s="285"/>
      <c r="E31" s="285"/>
      <c r="F31" s="309"/>
      <c r="G31" s="11"/>
      <c r="H31" s="11"/>
      <c r="I31" s="11"/>
      <c r="J31" s="11"/>
      <c r="K31" s="31"/>
      <c r="L31" s="11"/>
      <c r="M31" s="11"/>
      <c r="N31" s="11"/>
      <c r="O31" s="11"/>
      <c r="P31" s="12"/>
    </row>
    <row r="32" spans="1:16" ht="18.75" customHeight="1">
      <c r="A32" s="284"/>
      <c r="B32" s="285"/>
      <c r="C32" s="285"/>
      <c r="D32" s="285"/>
      <c r="E32" s="285"/>
      <c r="F32" s="307"/>
      <c r="G32" s="11"/>
      <c r="H32" s="11"/>
      <c r="I32" s="11"/>
      <c r="J32" s="11"/>
      <c r="K32" s="31"/>
      <c r="L32" s="11"/>
      <c r="M32" s="11"/>
      <c r="N32" s="11"/>
      <c r="O32" s="11"/>
      <c r="P32" s="12"/>
    </row>
    <row r="33" spans="1:16" ht="18.75" customHeight="1">
      <c r="A33" s="284"/>
      <c r="B33" s="285"/>
      <c r="C33" s="285"/>
      <c r="D33" s="285"/>
      <c r="E33" s="285"/>
      <c r="F33" s="309"/>
      <c r="G33" s="11"/>
      <c r="H33" s="11"/>
      <c r="I33" s="11"/>
      <c r="J33" s="11"/>
      <c r="K33" s="31"/>
      <c r="L33" s="11"/>
      <c r="M33" s="11"/>
      <c r="N33" s="11"/>
      <c r="O33" s="11"/>
      <c r="P33" s="12"/>
    </row>
    <row r="34" spans="1:16" ht="18.75" customHeight="1">
      <c r="A34" s="284"/>
      <c r="B34" s="285"/>
      <c r="C34" s="285"/>
      <c r="D34" s="285"/>
      <c r="E34" s="285"/>
      <c r="F34" s="307"/>
      <c r="G34" s="11"/>
      <c r="H34" s="11"/>
      <c r="I34" s="11"/>
      <c r="J34" s="11"/>
      <c r="K34" s="31"/>
      <c r="L34" s="11"/>
      <c r="M34" s="11"/>
      <c r="N34" s="11"/>
      <c r="O34" s="11"/>
      <c r="P34" s="12"/>
    </row>
    <row r="35" spans="1:16" ht="20.25" customHeight="1">
      <c r="A35" s="284"/>
      <c r="B35" s="285"/>
      <c r="C35" s="285"/>
      <c r="D35" s="285"/>
      <c r="E35" s="285"/>
      <c r="F35" s="307"/>
      <c r="G35" s="11"/>
      <c r="H35" s="11"/>
      <c r="I35" s="11"/>
      <c r="J35" s="11"/>
      <c r="K35" s="31"/>
      <c r="L35" s="11"/>
      <c r="M35" s="11"/>
      <c r="N35" s="11"/>
      <c r="O35" s="11"/>
      <c r="P35" s="12"/>
    </row>
    <row r="36" spans="1:16" ht="12.75" customHeight="1">
      <c r="A36" s="284"/>
      <c r="B36" s="285"/>
      <c r="C36" s="285"/>
      <c r="D36" s="285"/>
      <c r="E36" s="285"/>
      <c r="F36" s="309"/>
      <c r="G36" s="11"/>
      <c r="H36" s="11"/>
      <c r="I36" s="11"/>
      <c r="J36" s="11"/>
      <c r="K36" s="31"/>
      <c r="L36" s="11"/>
      <c r="M36" s="11"/>
      <c r="N36" s="11"/>
      <c r="O36" s="11"/>
      <c r="P36" s="12"/>
    </row>
    <row r="37" spans="1:16" ht="12.75" customHeight="1">
      <c r="A37" s="284"/>
      <c r="B37" s="285"/>
      <c r="C37" s="285"/>
      <c r="D37" s="285"/>
      <c r="E37" s="285"/>
      <c r="F37" s="307"/>
      <c r="G37" s="11"/>
      <c r="H37" s="11"/>
      <c r="I37" s="11"/>
      <c r="J37" s="11"/>
      <c r="K37" s="31"/>
      <c r="L37" s="11"/>
      <c r="M37" s="11"/>
      <c r="N37" s="11"/>
      <c r="O37" s="11"/>
      <c r="P37" s="12"/>
    </row>
    <row r="38" spans="1:16" s="24" customFormat="1" ht="12.75" customHeight="1" thickBot="1">
      <c r="A38" s="298"/>
      <c r="B38" s="299"/>
      <c r="C38" s="299"/>
      <c r="D38" s="299"/>
      <c r="E38" s="299"/>
      <c r="F38" s="312"/>
      <c r="G38" s="25"/>
      <c r="H38" s="25"/>
      <c r="I38" s="25"/>
      <c r="J38" s="25"/>
      <c r="K38" s="33"/>
      <c r="L38" s="25"/>
      <c r="M38" s="25"/>
      <c r="N38" s="25"/>
      <c r="O38" s="25"/>
      <c r="P38" s="26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75" workbookViewId="0" topLeftCell="A1">
      <selection activeCell="G16" sqref="G16"/>
    </sheetView>
  </sheetViews>
  <sheetFormatPr defaultColWidth="9.00390625" defaultRowHeight="16.5"/>
  <cols>
    <col min="1" max="5" width="2.625" style="288" customWidth="1"/>
    <col min="6" max="6" width="20.625" style="314" customWidth="1"/>
    <col min="7" max="10" width="14.125" style="0" customWidth="1"/>
    <col min="11" max="16" width="14.75390625" style="0" customWidth="1"/>
  </cols>
  <sheetData>
    <row r="1" spans="1:11" s="10" customFormat="1" ht="15.75" customHeight="1">
      <c r="A1" s="279"/>
      <c r="B1" s="280"/>
      <c r="C1" s="280"/>
      <c r="D1" s="280"/>
      <c r="E1" s="280"/>
      <c r="F1" s="280"/>
      <c r="G1" s="9"/>
      <c r="H1" s="9"/>
      <c r="I1" s="9"/>
      <c r="J1" s="34" t="s">
        <v>92</v>
      </c>
      <c r="K1" s="35" t="s">
        <v>18</v>
      </c>
    </row>
    <row r="2" spans="1:11" s="8" customFormat="1" ht="25.5" customHeight="1">
      <c r="A2" s="279"/>
      <c r="B2" s="279"/>
      <c r="C2" s="279"/>
      <c r="D2" s="279"/>
      <c r="E2" s="279"/>
      <c r="F2" s="279"/>
      <c r="G2" s="28"/>
      <c r="H2" s="28"/>
      <c r="I2" s="28"/>
      <c r="J2" s="2" t="s">
        <v>16</v>
      </c>
      <c r="K2" s="36" t="s">
        <v>188</v>
      </c>
    </row>
    <row r="3" spans="1:11" s="8" customFormat="1" ht="25.5" customHeight="1">
      <c r="A3" s="279"/>
      <c r="B3" s="289"/>
      <c r="C3" s="279"/>
      <c r="D3" s="279"/>
      <c r="E3" s="279"/>
      <c r="F3" s="279"/>
      <c r="G3" s="28"/>
      <c r="H3" s="28"/>
      <c r="I3" s="28"/>
      <c r="J3" s="2" t="s">
        <v>96</v>
      </c>
      <c r="K3" s="36" t="s">
        <v>95</v>
      </c>
    </row>
    <row r="4" spans="1:16" s="38" customFormat="1" ht="16.5" customHeight="1" thickBot="1">
      <c r="A4" s="405" t="s">
        <v>98</v>
      </c>
      <c r="B4" s="405"/>
      <c r="C4" s="405"/>
      <c r="D4" s="405"/>
      <c r="E4" s="405"/>
      <c r="F4" s="291"/>
      <c r="G4" s="40"/>
      <c r="H4" s="40"/>
      <c r="I4" s="40"/>
      <c r="J4" s="41" t="s">
        <v>93</v>
      </c>
      <c r="K4" s="42" t="s">
        <v>101</v>
      </c>
      <c r="P4" s="41" t="s">
        <v>1</v>
      </c>
    </row>
    <row r="5" spans="1:16" ht="24" customHeight="1">
      <c r="A5" s="407" t="s">
        <v>0</v>
      </c>
      <c r="B5" s="409" t="s">
        <v>183</v>
      </c>
      <c r="C5" s="410"/>
      <c r="D5" s="410"/>
      <c r="E5" s="410"/>
      <c r="F5" s="411"/>
      <c r="G5" s="406" t="s">
        <v>2</v>
      </c>
      <c r="H5" s="379"/>
      <c r="I5" s="406" t="s">
        <v>25</v>
      </c>
      <c r="J5" s="379"/>
      <c r="K5" s="380" t="s">
        <v>3</v>
      </c>
      <c r="L5" s="379"/>
      <c r="M5" s="406" t="s">
        <v>9</v>
      </c>
      <c r="N5" s="379"/>
      <c r="O5" s="406" t="s">
        <v>4</v>
      </c>
      <c r="P5" s="380"/>
    </row>
    <row r="6" spans="1:16" ht="24" customHeight="1">
      <c r="A6" s="408"/>
      <c r="B6" s="331" t="s">
        <v>10</v>
      </c>
      <c r="C6" s="331" t="s">
        <v>11</v>
      </c>
      <c r="D6" s="331" t="s">
        <v>12</v>
      </c>
      <c r="E6" s="331" t="s">
        <v>13</v>
      </c>
      <c r="F6" s="43" t="s">
        <v>182</v>
      </c>
      <c r="G6" s="43" t="s">
        <v>14</v>
      </c>
      <c r="H6" s="43" t="s">
        <v>15</v>
      </c>
      <c r="I6" s="43" t="s">
        <v>14</v>
      </c>
      <c r="J6" s="44" t="s">
        <v>15</v>
      </c>
      <c r="K6" s="45" t="s">
        <v>14</v>
      </c>
      <c r="L6" s="43" t="s">
        <v>15</v>
      </c>
      <c r="M6" s="43" t="s">
        <v>14</v>
      </c>
      <c r="N6" s="43" t="s">
        <v>15</v>
      </c>
      <c r="O6" s="43" t="s">
        <v>14</v>
      </c>
      <c r="P6" s="46" t="s">
        <v>15</v>
      </c>
    </row>
    <row r="7" spans="1:16" s="27" customFormat="1" ht="24" customHeight="1">
      <c r="A7" s="334">
        <v>95</v>
      </c>
      <c r="B7" s="294"/>
      <c r="C7" s="294"/>
      <c r="D7" s="294"/>
      <c r="E7" s="294"/>
      <c r="F7" s="330" t="s">
        <v>180</v>
      </c>
      <c r="G7" s="21">
        <f aca="true" t="shared" si="0" ref="G7:P7">G8</f>
        <v>0</v>
      </c>
      <c r="H7" s="21">
        <f t="shared" si="0"/>
        <v>6000000000</v>
      </c>
      <c r="I7" s="21">
        <f t="shared" si="0"/>
        <v>0</v>
      </c>
      <c r="J7" s="47">
        <f t="shared" si="0"/>
        <v>6000000000</v>
      </c>
      <c r="K7" s="48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49">
        <f t="shared" si="0"/>
        <v>0</v>
      </c>
    </row>
    <row r="8" spans="1:16" s="52" customFormat="1" ht="24" customHeight="1">
      <c r="A8" s="300"/>
      <c r="B8" s="296">
        <v>1</v>
      </c>
      <c r="C8" s="297"/>
      <c r="D8" s="297"/>
      <c r="E8" s="297"/>
      <c r="F8" s="302" t="s">
        <v>178</v>
      </c>
      <c r="G8" s="16">
        <f>'歲入明細'!G13</f>
        <v>0</v>
      </c>
      <c r="H8" s="21">
        <f>'歲入明細'!H13</f>
        <v>6000000000</v>
      </c>
      <c r="I8" s="16">
        <f>'歲入明細'!I13</f>
        <v>0</v>
      </c>
      <c r="J8" s="21">
        <f>'歲入明細'!J13</f>
        <v>6000000000</v>
      </c>
      <c r="K8" s="50">
        <f>'歲入明細'!K13</f>
        <v>0</v>
      </c>
      <c r="L8" s="16">
        <f>'歲入明細'!L13</f>
        <v>0</v>
      </c>
      <c r="M8" s="16">
        <f>'歲入明細'!M13</f>
        <v>0</v>
      </c>
      <c r="N8" s="16">
        <f>'歲入明細'!N13</f>
        <v>0</v>
      </c>
      <c r="O8" s="16">
        <f>G8-I8-K8+M8</f>
        <v>0</v>
      </c>
      <c r="P8" s="51">
        <f>H8-J8-L8+N8</f>
        <v>0</v>
      </c>
    </row>
    <row r="9" spans="1:16" s="52" customFormat="1" ht="24" customHeight="1">
      <c r="A9" s="305"/>
      <c r="B9" s="297"/>
      <c r="C9" s="296"/>
      <c r="D9" s="297"/>
      <c r="E9" s="297"/>
      <c r="F9" s="303"/>
      <c r="G9" s="16"/>
      <c r="H9" s="21"/>
      <c r="I9" s="16"/>
      <c r="J9" s="16"/>
      <c r="K9" s="50"/>
      <c r="L9" s="16"/>
      <c r="M9" s="16"/>
      <c r="N9" s="16"/>
      <c r="O9" s="16"/>
      <c r="P9" s="51"/>
    </row>
    <row r="10" spans="1:17" s="20" customFormat="1" ht="24" customHeight="1">
      <c r="A10" s="295"/>
      <c r="B10" s="296"/>
      <c r="C10" s="296"/>
      <c r="D10" s="296"/>
      <c r="E10" s="296"/>
      <c r="F10" s="304"/>
      <c r="G10" s="17"/>
      <c r="H10" s="22"/>
      <c r="I10" s="17"/>
      <c r="J10" s="17"/>
      <c r="K10" s="30"/>
      <c r="L10" s="17"/>
      <c r="M10" s="17"/>
      <c r="N10" s="17"/>
      <c r="O10" s="17"/>
      <c r="P10" s="53"/>
      <c r="Q10" s="54"/>
    </row>
    <row r="11" spans="1:16" s="20" customFormat="1" ht="23.25" customHeight="1">
      <c r="A11" s="295"/>
      <c r="B11" s="296"/>
      <c r="C11" s="296"/>
      <c r="D11" s="296"/>
      <c r="E11" s="296"/>
      <c r="F11" s="304"/>
      <c r="G11" s="17"/>
      <c r="H11" s="22"/>
      <c r="I11" s="17"/>
      <c r="J11" s="17"/>
      <c r="K11" s="30"/>
      <c r="L11" s="17"/>
      <c r="M11" s="17"/>
      <c r="N11" s="17"/>
      <c r="O11" s="17"/>
      <c r="P11" s="53"/>
    </row>
    <row r="12" spans="1:16" s="52" customFormat="1" ht="24" customHeight="1">
      <c r="A12" s="305"/>
      <c r="B12" s="296"/>
      <c r="C12" s="297"/>
      <c r="D12" s="297"/>
      <c r="E12" s="297"/>
      <c r="F12" s="303"/>
      <c r="G12" s="16"/>
      <c r="H12" s="21"/>
      <c r="I12" s="16"/>
      <c r="J12" s="16"/>
      <c r="K12" s="50"/>
      <c r="L12" s="16"/>
      <c r="M12" s="16"/>
      <c r="N12" s="16"/>
      <c r="O12" s="16"/>
      <c r="P12" s="51"/>
    </row>
    <row r="13" spans="1:16" s="52" customFormat="1" ht="23.25" customHeight="1">
      <c r="A13" s="305"/>
      <c r="B13" s="297"/>
      <c r="C13" s="296"/>
      <c r="D13" s="297"/>
      <c r="E13" s="297"/>
      <c r="F13" s="303"/>
      <c r="G13" s="16"/>
      <c r="H13" s="21"/>
      <c r="I13" s="16"/>
      <c r="J13" s="16"/>
      <c r="K13" s="50"/>
      <c r="L13" s="16"/>
      <c r="M13" s="16"/>
      <c r="N13" s="16"/>
      <c r="O13" s="16"/>
      <c r="P13" s="51"/>
    </row>
    <row r="14" spans="1:16" s="29" customFormat="1" ht="24" customHeight="1">
      <c r="A14" s="295"/>
      <c r="B14" s="296"/>
      <c r="C14" s="296"/>
      <c r="D14" s="296"/>
      <c r="E14" s="296"/>
      <c r="F14" s="304"/>
      <c r="G14" s="17"/>
      <c r="H14" s="22"/>
      <c r="I14" s="17"/>
      <c r="J14" s="17"/>
      <c r="K14" s="30"/>
      <c r="L14" s="17"/>
      <c r="M14" s="17"/>
      <c r="N14" s="17"/>
      <c r="O14" s="17"/>
      <c r="P14" s="53"/>
    </row>
    <row r="15" spans="1:16" ht="24" customHeight="1">
      <c r="A15" s="284"/>
      <c r="B15" s="285"/>
      <c r="C15" s="285"/>
      <c r="D15" s="285"/>
      <c r="E15" s="285"/>
      <c r="F15" s="304"/>
      <c r="G15" s="17"/>
      <c r="H15" s="22"/>
      <c r="I15" s="17"/>
      <c r="J15" s="17"/>
      <c r="K15" s="30"/>
      <c r="L15" s="17"/>
      <c r="M15" s="17"/>
      <c r="N15" s="17"/>
      <c r="O15" s="17"/>
      <c r="P15" s="53"/>
    </row>
    <row r="16" spans="1:16" ht="18.75" customHeight="1">
      <c r="A16" s="284"/>
      <c r="B16" s="285"/>
      <c r="C16" s="285"/>
      <c r="D16" s="285"/>
      <c r="E16" s="285"/>
      <c r="F16" s="306"/>
      <c r="G16" s="11"/>
      <c r="H16" s="11"/>
      <c r="I16" s="11"/>
      <c r="J16" s="11"/>
      <c r="K16" s="31"/>
      <c r="L16" s="11"/>
      <c r="M16" s="11"/>
      <c r="N16" s="11"/>
      <c r="O16" s="11"/>
      <c r="P16" s="12"/>
    </row>
    <row r="17" spans="1:16" ht="18.75" customHeight="1">
      <c r="A17" s="284"/>
      <c r="B17" s="285"/>
      <c r="C17" s="285"/>
      <c r="D17" s="285"/>
      <c r="E17" s="285"/>
      <c r="F17" s="307"/>
      <c r="G17" s="11"/>
      <c r="H17" s="11"/>
      <c r="I17" s="11"/>
      <c r="J17" s="11"/>
      <c r="K17" s="31"/>
      <c r="L17" s="11"/>
      <c r="M17" s="11"/>
      <c r="N17" s="11"/>
      <c r="O17" s="11"/>
      <c r="P17" s="12"/>
    </row>
    <row r="18" spans="1:16" ht="18.75" customHeight="1">
      <c r="A18" s="284"/>
      <c r="B18" s="285"/>
      <c r="C18" s="285"/>
      <c r="D18" s="285"/>
      <c r="E18" s="285"/>
      <c r="F18" s="309"/>
      <c r="G18" s="11"/>
      <c r="H18" s="11"/>
      <c r="I18" s="11"/>
      <c r="J18" s="11"/>
      <c r="K18" s="31"/>
      <c r="L18" s="11"/>
      <c r="M18" s="11"/>
      <c r="N18" s="11"/>
      <c r="O18" s="11"/>
      <c r="P18" s="12"/>
    </row>
    <row r="19" spans="1:16" ht="18.75" customHeight="1">
      <c r="A19" s="284"/>
      <c r="B19" s="285"/>
      <c r="C19" s="285"/>
      <c r="D19" s="285"/>
      <c r="E19" s="285"/>
      <c r="F19" s="307"/>
      <c r="G19" s="11"/>
      <c r="H19" s="11"/>
      <c r="I19" s="11"/>
      <c r="J19" s="11"/>
      <c r="K19" s="31"/>
      <c r="L19" s="11"/>
      <c r="M19" s="11"/>
      <c r="N19" s="11"/>
      <c r="O19" s="11"/>
      <c r="P19" s="12"/>
    </row>
    <row r="20" spans="1:16" ht="18.75" customHeight="1">
      <c r="A20" s="284"/>
      <c r="B20" s="285"/>
      <c r="C20" s="285"/>
      <c r="D20" s="285"/>
      <c r="E20" s="285"/>
      <c r="F20" s="309"/>
      <c r="G20" s="11"/>
      <c r="H20" s="11"/>
      <c r="I20" s="11"/>
      <c r="J20" s="11"/>
      <c r="K20" s="31"/>
      <c r="L20" s="11"/>
      <c r="M20" s="11"/>
      <c r="N20" s="11"/>
      <c r="O20" s="11"/>
      <c r="P20" s="12"/>
    </row>
    <row r="21" spans="1:16" ht="18.75" customHeight="1">
      <c r="A21" s="284"/>
      <c r="B21" s="285"/>
      <c r="C21" s="285"/>
      <c r="D21" s="285"/>
      <c r="E21" s="285"/>
      <c r="F21" s="307"/>
      <c r="G21" s="11"/>
      <c r="H21" s="11"/>
      <c r="I21" s="11"/>
      <c r="J21" s="11"/>
      <c r="K21" s="31"/>
      <c r="L21" s="11"/>
      <c r="M21" s="11"/>
      <c r="N21" s="11"/>
      <c r="O21" s="11"/>
      <c r="P21" s="12"/>
    </row>
    <row r="22" spans="1:16" ht="18.75" customHeight="1">
      <c r="A22" s="284"/>
      <c r="B22" s="285"/>
      <c r="C22" s="285"/>
      <c r="D22" s="285"/>
      <c r="E22" s="285"/>
      <c r="F22" s="309"/>
      <c r="G22" s="11"/>
      <c r="H22" s="11"/>
      <c r="I22" s="11"/>
      <c r="J22" s="11"/>
      <c r="K22" s="31"/>
      <c r="L22" s="11"/>
      <c r="M22" s="11"/>
      <c r="N22" s="11"/>
      <c r="O22" s="11"/>
      <c r="P22" s="12"/>
    </row>
    <row r="23" spans="1:16" ht="18.75" customHeight="1">
      <c r="A23" s="284"/>
      <c r="B23" s="285"/>
      <c r="C23" s="285"/>
      <c r="D23" s="285"/>
      <c r="E23" s="285"/>
      <c r="F23" s="307"/>
      <c r="G23" s="11"/>
      <c r="H23" s="11"/>
      <c r="I23" s="11"/>
      <c r="J23" s="11"/>
      <c r="K23" s="31"/>
      <c r="L23" s="11"/>
      <c r="M23" s="11"/>
      <c r="N23" s="11"/>
      <c r="O23" s="11"/>
      <c r="P23" s="12"/>
    </row>
    <row r="24" spans="1:16" ht="18.75" customHeight="1">
      <c r="A24" s="284"/>
      <c r="B24" s="285"/>
      <c r="C24" s="285"/>
      <c r="D24" s="285"/>
      <c r="E24" s="285"/>
      <c r="F24" s="309"/>
      <c r="G24" s="11"/>
      <c r="H24" s="11"/>
      <c r="I24" s="11"/>
      <c r="J24" s="11"/>
      <c r="K24" s="31"/>
      <c r="L24" s="11"/>
      <c r="M24" s="11"/>
      <c r="N24" s="11"/>
      <c r="O24" s="11"/>
      <c r="P24" s="12"/>
    </row>
    <row r="25" spans="1:16" ht="18.75" customHeight="1">
      <c r="A25" s="284"/>
      <c r="B25" s="285"/>
      <c r="C25" s="285"/>
      <c r="D25" s="285"/>
      <c r="E25" s="285"/>
      <c r="F25" s="307"/>
      <c r="G25" s="11"/>
      <c r="H25" s="11"/>
      <c r="I25" s="11"/>
      <c r="J25" s="11"/>
      <c r="K25" s="31"/>
      <c r="L25" s="11"/>
      <c r="M25" s="11"/>
      <c r="N25" s="11"/>
      <c r="O25" s="11"/>
      <c r="P25" s="12"/>
    </row>
    <row r="26" spans="1:16" ht="18.75" customHeight="1">
      <c r="A26" s="284"/>
      <c r="B26" s="285"/>
      <c r="C26" s="285"/>
      <c r="D26" s="285"/>
      <c r="E26" s="285"/>
      <c r="F26" s="310"/>
      <c r="G26" s="13"/>
      <c r="H26" s="13"/>
      <c r="I26" s="13"/>
      <c r="J26" s="13"/>
      <c r="K26" s="32"/>
      <c r="L26" s="13"/>
      <c r="M26" s="13"/>
      <c r="N26" s="13"/>
      <c r="O26" s="13"/>
      <c r="P26" s="14"/>
    </row>
    <row r="27" spans="1:16" ht="18.75" customHeight="1">
      <c r="A27" s="284"/>
      <c r="B27" s="285"/>
      <c r="C27" s="285"/>
      <c r="D27" s="285"/>
      <c r="E27" s="285"/>
      <c r="F27" s="307"/>
      <c r="G27" s="11"/>
      <c r="H27" s="11"/>
      <c r="I27" s="11"/>
      <c r="J27" s="11"/>
      <c r="K27" s="31"/>
      <c r="L27" s="11"/>
      <c r="M27" s="11"/>
      <c r="N27" s="11"/>
      <c r="O27" s="11"/>
      <c r="P27" s="12"/>
    </row>
    <row r="28" spans="1:16" ht="18.75" customHeight="1">
      <c r="A28" s="284"/>
      <c r="B28" s="285"/>
      <c r="C28" s="285"/>
      <c r="D28" s="285"/>
      <c r="E28" s="285"/>
      <c r="F28" s="309"/>
      <c r="G28" s="11"/>
      <c r="H28" s="11"/>
      <c r="I28" s="11"/>
      <c r="J28" s="11"/>
      <c r="K28" s="31"/>
      <c r="L28" s="11"/>
      <c r="M28" s="11"/>
      <c r="N28" s="11"/>
      <c r="O28" s="11"/>
      <c r="P28" s="12"/>
    </row>
    <row r="29" spans="1:16" ht="18.75" customHeight="1">
      <c r="A29" s="284"/>
      <c r="B29" s="285"/>
      <c r="C29" s="285"/>
      <c r="D29" s="285"/>
      <c r="E29" s="285"/>
      <c r="F29" s="307"/>
      <c r="G29" s="11"/>
      <c r="H29" s="11"/>
      <c r="I29" s="11"/>
      <c r="J29" s="11"/>
      <c r="K29" s="31"/>
      <c r="L29" s="11"/>
      <c r="M29" s="11"/>
      <c r="N29" s="11"/>
      <c r="O29" s="11"/>
      <c r="P29" s="12"/>
    </row>
    <row r="30" spans="1:16" ht="18.75" customHeight="1">
      <c r="A30" s="284"/>
      <c r="B30" s="285"/>
      <c r="C30" s="285"/>
      <c r="D30" s="285"/>
      <c r="E30" s="285"/>
      <c r="F30" s="309"/>
      <c r="G30" s="11"/>
      <c r="H30" s="11"/>
      <c r="I30" s="11"/>
      <c r="J30" s="11"/>
      <c r="K30" s="31"/>
      <c r="L30" s="11"/>
      <c r="M30" s="11"/>
      <c r="N30" s="11"/>
      <c r="O30" s="11"/>
      <c r="P30" s="12"/>
    </row>
    <row r="31" spans="1:16" ht="18.75" customHeight="1">
      <c r="A31" s="284"/>
      <c r="B31" s="285"/>
      <c r="C31" s="285"/>
      <c r="D31" s="285"/>
      <c r="E31" s="285"/>
      <c r="F31" s="309"/>
      <c r="G31" s="11"/>
      <c r="H31" s="11"/>
      <c r="I31" s="11"/>
      <c r="J31" s="11"/>
      <c r="K31" s="31"/>
      <c r="L31" s="11"/>
      <c r="M31" s="11"/>
      <c r="N31" s="11"/>
      <c r="O31" s="11"/>
      <c r="P31" s="12"/>
    </row>
    <row r="32" spans="1:16" ht="18.75" customHeight="1">
      <c r="A32" s="284"/>
      <c r="B32" s="285"/>
      <c r="C32" s="285"/>
      <c r="D32" s="285"/>
      <c r="E32" s="285"/>
      <c r="F32" s="307"/>
      <c r="G32" s="11"/>
      <c r="H32" s="11"/>
      <c r="I32" s="11"/>
      <c r="J32" s="11"/>
      <c r="K32" s="31"/>
      <c r="L32" s="11"/>
      <c r="M32" s="11"/>
      <c r="N32" s="11"/>
      <c r="O32" s="11"/>
      <c r="P32" s="12"/>
    </row>
    <row r="33" spans="1:16" ht="18.75" customHeight="1">
      <c r="A33" s="284"/>
      <c r="B33" s="285"/>
      <c r="C33" s="285"/>
      <c r="D33" s="285"/>
      <c r="E33" s="285"/>
      <c r="F33" s="309"/>
      <c r="G33" s="11"/>
      <c r="H33" s="11"/>
      <c r="I33" s="11"/>
      <c r="J33" s="11"/>
      <c r="K33" s="31"/>
      <c r="L33" s="11"/>
      <c r="M33" s="11"/>
      <c r="N33" s="11"/>
      <c r="O33" s="11"/>
      <c r="P33" s="12"/>
    </row>
    <row r="34" spans="1:16" ht="18.75" customHeight="1">
      <c r="A34" s="284"/>
      <c r="B34" s="285"/>
      <c r="C34" s="285"/>
      <c r="D34" s="285"/>
      <c r="E34" s="285"/>
      <c r="F34" s="307"/>
      <c r="G34" s="11"/>
      <c r="H34" s="11"/>
      <c r="I34" s="11"/>
      <c r="J34" s="11"/>
      <c r="K34" s="31"/>
      <c r="L34" s="11"/>
      <c r="M34" s="11"/>
      <c r="N34" s="11"/>
      <c r="O34" s="11"/>
      <c r="P34" s="12"/>
    </row>
    <row r="35" spans="1:16" ht="20.25" customHeight="1">
      <c r="A35" s="284"/>
      <c r="B35" s="285"/>
      <c r="C35" s="285"/>
      <c r="D35" s="285"/>
      <c r="E35" s="285"/>
      <c r="F35" s="307"/>
      <c r="G35" s="11"/>
      <c r="H35" s="11"/>
      <c r="I35" s="11"/>
      <c r="J35" s="11"/>
      <c r="K35" s="31"/>
      <c r="L35" s="11"/>
      <c r="M35" s="11"/>
      <c r="N35" s="11"/>
      <c r="O35" s="11"/>
      <c r="P35" s="12"/>
    </row>
    <row r="36" spans="1:16" ht="12.75" customHeight="1">
      <c r="A36" s="284"/>
      <c r="B36" s="285"/>
      <c r="C36" s="285"/>
      <c r="D36" s="285"/>
      <c r="E36" s="285"/>
      <c r="F36" s="309"/>
      <c r="G36" s="11"/>
      <c r="H36" s="11"/>
      <c r="I36" s="11"/>
      <c r="J36" s="11"/>
      <c r="K36" s="31"/>
      <c r="L36" s="11"/>
      <c r="M36" s="11"/>
      <c r="N36" s="11"/>
      <c r="O36" s="11"/>
      <c r="P36" s="12"/>
    </row>
    <row r="37" spans="1:16" ht="12.75" customHeight="1">
      <c r="A37" s="284"/>
      <c r="B37" s="285"/>
      <c r="C37" s="285"/>
      <c r="D37" s="285"/>
      <c r="E37" s="285"/>
      <c r="F37" s="307"/>
      <c r="G37" s="11"/>
      <c r="H37" s="11"/>
      <c r="I37" s="11"/>
      <c r="J37" s="11"/>
      <c r="K37" s="31"/>
      <c r="L37" s="11"/>
      <c r="M37" s="11"/>
      <c r="N37" s="11"/>
      <c r="O37" s="11"/>
      <c r="P37" s="12"/>
    </row>
    <row r="38" spans="1:16" s="24" customFormat="1" ht="12.75" customHeight="1" thickBot="1">
      <c r="A38" s="298"/>
      <c r="B38" s="299"/>
      <c r="C38" s="299"/>
      <c r="D38" s="299"/>
      <c r="E38" s="299"/>
      <c r="F38" s="312"/>
      <c r="G38" s="25"/>
      <c r="H38" s="25"/>
      <c r="I38" s="25"/>
      <c r="J38" s="25"/>
      <c r="K38" s="33"/>
      <c r="L38" s="25"/>
      <c r="M38" s="25"/>
      <c r="N38" s="25"/>
      <c r="O38" s="25"/>
      <c r="P38" s="26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75" workbookViewId="0" topLeftCell="A1">
      <selection activeCell="G16" sqref="G16"/>
    </sheetView>
  </sheetViews>
  <sheetFormatPr defaultColWidth="9.00390625" defaultRowHeight="16.5"/>
  <cols>
    <col min="1" max="5" width="2.625" style="288" customWidth="1"/>
    <col min="6" max="6" width="20.625" style="314" customWidth="1"/>
    <col min="7" max="7" width="13.625" style="0" customWidth="1"/>
    <col min="8" max="8" width="14.875" style="0" customWidth="1"/>
    <col min="9" max="9" width="13.625" style="0" customWidth="1"/>
    <col min="10" max="10" width="14.50390625" style="0" customWidth="1"/>
    <col min="11" max="14" width="14.875" style="0" customWidth="1"/>
    <col min="15" max="16" width="14.75390625" style="0" customWidth="1"/>
  </cols>
  <sheetData>
    <row r="1" spans="1:11" s="10" customFormat="1" ht="15.75" customHeight="1">
      <c r="A1" s="279"/>
      <c r="B1" s="280"/>
      <c r="C1" s="280"/>
      <c r="D1" s="280"/>
      <c r="E1" s="280"/>
      <c r="F1" s="280"/>
      <c r="G1" s="9"/>
      <c r="H1" s="9"/>
      <c r="I1" s="9"/>
      <c r="J1" s="34" t="s">
        <v>92</v>
      </c>
      <c r="K1" s="35" t="s">
        <v>18</v>
      </c>
    </row>
    <row r="2" spans="1:11" s="8" customFormat="1" ht="25.5" customHeight="1">
      <c r="A2" s="279"/>
      <c r="B2" s="279"/>
      <c r="C2" s="279"/>
      <c r="D2" s="279"/>
      <c r="E2" s="279"/>
      <c r="F2" s="279"/>
      <c r="G2" s="28"/>
      <c r="H2" s="28"/>
      <c r="I2" s="28"/>
      <c r="J2" s="2" t="s">
        <v>16</v>
      </c>
      <c r="K2" s="36" t="s">
        <v>188</v>
      </c>
    </row>
    <row r="3" spans="1:11" s="8" customFormat="1" ht="25.5" customHeight="1">
      <c r="A3" s="279"/>
      <c r="B3" s="289"/>
      <c r="C3" s="279"/>
      <c r="D3" s="279"/>
      <c r="E3" s="279"/>
      <c r="F3" s="279"/>
      <c r="G3" s="28"/>
      <c r="H3" s="28"/>
      <c r="I3" s="28"/>
      <c r="J3" s="2" t="s">
        <v>96</v>
      </c>
      <c r="K3" s="36" t="s">
        <v>95</v>
      </c>
    </row>
    <row r="4" spans="1:16" s="38" customFormat="1" ht="16.5" customHeight="1" thickBot="1">
      <c r="A4" s="405" t="s">
        <v>97</v>
      </c>
      <c r="B4" s="405"/>
      <c r="C4" s="405"/>
      <c r="D4" s="405"/>
      <c r="E4" s="405"/>
      <c r="F4" s="291"/>
      <c r="G4" s="40"/>
      <c r="H4" s="40"/>
      <c r="I4" s="40"/>
      <c r="J4" s="41" t="s">
        <v>93</v>
      </c>
      <c r="K4" s="42" t="s">
        <v>101</v>
      </c>
      <c r="P4" s="41" t="s">
        <v>1</v>
      </c>
    </row>
    <row r="5" spans="1:16" ht="24" customHeight="1">
      <c r="A5" s="407" t="s">
        <v>0</v>
      </c>
      <c r="B5" s="409" t="s">
        <v>183</v>
      </c>
      <c r="C5" s="410"/>
      <c r="D5" s="410"/>
      <c r="E5" s="410"/>
      <c r="F5" s="411"/>
      <c r="G5" s="406" t="s">
        <v>2</v>
      </c>
      <c r="H5" s="379"/>
      <c r="I5" s="406" t="s">
        <v>25</v>
      </c>
      <c r="J5" s="379"/>
      <c r="K5" s="380" t="s">
        <v>3</v>
      </c>
      <c r="L5" s="379"/>
      <c r="M5" s="406" t="s">
        <v>9</v>
      </c>
      <c r="N5" s="379"/>
      <c r="O5" s="406" t="s">
        <v>4</v>
      </c>
      <c r="P5" s="380"/>
    </row>
    <row r="6" spans="1:16" ht="24" customHeight="1">
      <c r="A6" s="408"/>
      <c r="B6" s="331" t="s">
        <v>10</v>
      </c>
      <c r="C6" s="331" t="s">
        <v>11</v>
      </c>
      <c r="D6" s="331" t="s">
        <v>12</v>
      </c>
      <c r="E6" s="331" t="s">
        <v>13</v>
      </c>
      <c r="F6" s="43" t="s">
        <v>182</v>
      </c>
      <c r="G6" s="43" t="s">
        <v>14</v>
      </c>
      <c r="H6" s="43" t="s">
        <v>15</v>
      </c>
      <c r="I6" s="43" t="s">
        <v>14</v>
      </c>
      <c r="J6" s="44" t="s">
        <v>15</v>
      </c>
      <c r="K6" s="45" t="s">
        <v>14</v>
      </c>
      <c r="L6" s="43" t="s">
        <v>15</v>
      </c>
      <c r="M6" s="43" t="s">
        <v>14</v>
      </c>
      <c r="N6" s="43" t="s">
        <v>15</v>
      </c>
      <c r="O6" s="43" t="s">
        <v>14</v>
      </c>
      <c r="P6" s="46" t="s">
        <v>15</v>
      </c>
    </row>
    <row r="7" spans="1:16" s="27" customFormat="1" ht="24" customHeight="1">
      <c r="A7" s="334">
        <v>95</v>
      </c>
      <c r="B7" s="294"/>
      <c r="C7" s="294"/>
      <c r="D7" s="294"/>
      <c r="E7" s="294"/>
      <c r="F7" s="330" t="s">
        <v>180</v>
      </c>
      <c r="G7" s="21">
        <f>G8</f>
        <v>0</v>
      </c>
      <c r="H7" s="21">
        <f aca="true" t="shared" si="0" ref="H7:P7">H8</f>
        <v>12000000000</v>
      </c>
      <c r="I7" s="21">
        <f t="shared" si="0"/>
        <v>0</v>
      </c>
      <c r="J7" s="47">
        <f t="shared" si="0"/>
        <v>12000000000</v>
      </c>
      <c r="K7" s="48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49">
        <f t="shared" si="0"/>
        <v>0</v>
      </c>
    </row>
    <row r="8" spans="1:16" s="52" customFormat="1" ht="24" customHeight="1">
      <c r="A8" s="300"/>
      <c r="B8" s="296">
        <v>1</v>
      </c>
      <c r="C8" s="297"/>
      <c r="D8" s="297"/>
      <c r="E8" s="297"/>
      <c r="F8" s="302" t="s">
        <v>178</v>
      </c>
      <c r="G8" s="16">
        <f>'歲入明細'!G9</f>
        <v>0</v>
      </c>
      <c r="H8" s="21">
        <f>'歲入明細'!H9</f>
        <v>12000000000</v>
      </c>
      <c r="I8" s="16">
        <f>'歲入明細'!I9</f>
        <v>0</v>
      </c>
      <c r="J8" s="21">
        <f>'歲入明細'!J9</f>
        <v>12000000000</v>
      </c>
      <c r="K8" s="50">
        <f>'歲入明細'!K9</f>
        <v>0</v>
      </c>
      <c r="L8" s="16">
        <f>'歲入明細'!L9</f>
        <v>0</v>
      </c>
      <c r="M8" s="16">
        <f>'歲入明細'!M9</f>
        <v>0</v>
      </c>
      <c r="N8" s="16">
        <f>'歲入明細'!N9</f>
        <v>0</v>
      </c>
      <c r="O8" s="16">
        <f>G8-I8-K8+M8</f>
        <v>0</v>
      </c>
      <c r="P8" s="51">
        <f>H8-J8-L8+N8</f>
        <v>0</v>
      </c>
    </row>
    <row r="9" spans="1:16" s="52" customFormat="1" ht="24" customHeight="1">
      <c r="A9" s="305"/>
      <c r="B9" s="297"/>
      <c r="C9" s="296"/>
      <c r="D9" s="297"/>
      <c r="E9" s="297"/>
      <c r="F9" s="303"/>
      <c r="G9" s="16"/>
      <c r="H9" s="21"/>
      <c r="I9" s="16"/>
      <c r="J9" s="16"/>
      <c r="K9" s="50"/>
      <c r="L9" s="16"/>
      <c r="M9" s="16"/>
      <c r="N9" s="16"/>
      <c r="O9" s="16"/>
      <c r="P9" s="51"/>
    </row>
    <row r="10" spans="1:17" s="20" customFormat="1" ht="24" customHeight="1">
      <c r="A10" s="295"/>
      <c r="B10" s="296"/>
      <c r="C10" s="296"/>
      <c r="D10" s="296"/>
      <c r="E10" s="296"/>
      <c r="F10" s="304"/>
      <c r="G10" s="17"/>
      <c r="H10" s="22"/>
      <c r="I10" s="17"/>
      <c r="J10" s="17"/>
      <c r="K10" s="30"/>
      <c r="L10" s="17"/>
      <c r="M10" s="17"/>
      <c r="N10" s="17"/>
      <c r="O10" s="17"/>
      <c r="P10" s="53"/>
      <c r="Q10" s="54"/>
    </row>
    <row r="11" spans="1:16" s="20" customFormat="1" ht="23.25" customHeight="1">
      <c r="A11" s="295"/>
      <c r="B11" s="296"/>
      <c r="C11" s="296"/>
      <c r="D11" s="296"/>
      <c r="E11" s="296"/>
      <c r="F11" s="304"/>
      <c r="G11" s="17"/>
      <c r="H11" s="22"/>
      <c r="I11" s="17"/>
      <c r="J11" s="17"/>
      <c r="K11" s="30"/>
      <c r="L11" s="17"/>
      <c r="M11" s="17"/>
      <c r="N11" s="17"/>
      <c r="O11" s="17"/>
      <c r="P11" s="53"/>
    </row>
    <row r="12" spans="1:16" s="52" customFormat="1" ht="24" customHeight="1">
      <c r="A12" s="305"/>
      <c r="B12" s="296"/>
      <c r="C12" s="297"/>
      <c r="D12" s="297"/>
      <c r="E12" s="297"/>
      <c r="F12" s="303"/>
      <c r="G12" s="16"/>
      <c r="H12" s="21"/>
      <c r="I12" s="16"/>
      <c r="J12" s="16"/>
      <c r="K12" s="50"/>
      <c r="L12" s="16"/>
      <c r="M12" s="16"/>
      <c r="N12" s="16"/>
      <c r="O12" s="16"/>
      <c r="P12" s="51"/>
    </row>
    <row r="13" spans="1:16" s="52" customFormat="1" ht="23.25" customHeight="1">
      <c r="A13" s="305"/>
      <c r="B13" s="297"/>
      <c r="C13" s="296"/>
      <c r="D13" s="297"/>
      <c r="E13" s="297"/>
      <c r="F13" s="303"/>
      <c r="G13" s="16"/>
      <c r="H13" s="21"/>
      <c r="I13" s="16"/>
      <c r="J13" s="16"/>
      <c r="K13" s="50"/>
      <c r="L13" s="16"/>
      <c r="M13" s="16"/>
      <c r="N13" s="16"/>
      <c r="O13" s="16"/>
      <c r="P13" s="51"/>
    </row>
    <row r="14" spans="1:16" s="29" customFormat="1" ht="24" customHeight="1">
      <c r="A14" s="295"/>
      <c r="B14" s="296"/>
      <c r="C14" s="296"/>
      <c r="D14" s="296"/>
      <c r="E14" s="296"/>
      <c r="F14" s="304"/>
      <c r="G14" s="17"/>
      <c r="H14" s="22"/>
      <c r="I14" s="17"/>
      <c r="J14" s="17"/>
      <c r="K14" s="30"/>
      <c r="L14" s="17"/>
      <c r="M14" s="17"/>
      <c r="N14" s="17"/>
      <c r="O14" s="17"/>
      <c r="P14" s="53"/>
    </row>
    <row r="15" spans="1:16" ht="24" customHeight="1">
      <c r="A15" s="284"/>
      <c r="B15" s="285"/>
      <c r="C15" s="285"/>
      <c r="D15" s="285"/>
      <c r="E15" s="285"/>
      <c r="F15" s="304"/>
      <c r="G15" s="17"/>
      <c r="H15" s="22"/>
      <c r="I15" s="17"/>
      <c r="J15" s="17"/>
      <c r="K15" s="30"/>
      <c r="L15" s="17"/>
      <c r="M15" s="17"/>
      <c r="N15" s="17"/>
      <c r="O15" s="17"/>
      <c r="P15" s="53"/>
    </row>
    <row r="16" spans="1:16" ht="18.75" customHeight="1">
      <c r="A16" s="284"/>
      <c r="B16" s="285"/>
      <c r="C16" s="285"/>
      <c r="D16" s="285"/>
      <c r="E16" s="285"/>
      <c r="F16" s="306"/>
      <c r="G16" s="11"/>
      <c r="H16" s="11"/>
      <c r="I16" s="11"/>
      <c r="J16" s="11"/>
      <c r="K16" s="31"/>
      <c r="L16" s="11"/>
      <c r="M16" s="11"/>
      <c r="N16" s="11"/>
      <c r="O16" s="11"/>
      <c r="P16" s="12"/>
    </row>
    <row r="17" spans="1:16" ht="18.75" customHeight="1">
      <c r="A17" s="284"/>
      <c r="B17" s="285"/>
      <c r="C17" s="285"/>
      <c r="D17" s="285"/>
      <c r="E17" s="285"/>
      <c r="F17" s="307"/>
      <c r="G17" s="11"/>
      <c r="H17" s="11"/>
      <c r="I17" s="11"/>
      <c r="J17" s="11"/>
      <c r="K17" s="31"/>
      <c r="L17" s="11"/>
      <c r="M17" s="11"/>
      <c r="N17" s="11"/>
      <c r="O17" s="11"/>
      <c r="P17" s="12"/>
    </row>
    <row r="18" spans="1:16" ht="18.75" customHeight="1">
      <c r="A18" s="284"/>
      <c r="B18" s="285"/>
      <c r="C18" s="285"/>
      <c r="D18" s="285"/>
      <c r="E18" s="285"/>
      <c r="F18" s="309"/>
      <c r="G18" s="11"/>
      <c r="H18" s="11"/>
      <c r="I18" s="11"/>
      <c r="J18" s="11"/>
      <c r="K18" s="31"/>
      <c r="L18" s="11"/>
      <c r="M18" s="11"/>
      <c r="N18" s="11"/>
      <c r="O18" s="11"/>
      <c r="P18" s="12"/>
    </row>
    <row r="19" spans="1:16" ht="18.75" customHeight="1">
      <c r="A19" s="284"/>
      <c r="B19" s="285"/>
      <c r="C19" s="285"/>
      <c r="D19" s="285"/>
      <c r="E19" s="285"/>
      <c r="F19" s="307"/>
      <c r="G19" s="11"/>
      <c r="H19" s="11"/>
      <c r="I19" s="11"/>
      <c r="J19" s="11"/>
      <c r="K19" s="31"/>
      <c r="L19" s="11"/>
      <c r="M19" s="11"/>
      <c r="N19" s="11"/>
      <c r="O19" s="11"/>
      <c r="P19" s="12"/>
    </row>
    <row r="20" spans="1:16" ht="18.75" customHeight="1">
      <c r="A20" s="284"/>
      <c r="B20" s="285"/>
      <c r="C20" s="285"/>
      <c r="D20" s="285"/>
      <c r="E20" s="285"/>
      <c r="F20" s="309"/>
      <c r="G20" s="11"/>
      <c r="H20" s="11"/>
      <c r="I20" s="11"/>
      <c r="J20" s="11"/>
      <c r="K20" s="31"/>
      <c r="L20" s="11"/>
      <c r="M20" s="11"/>
      <c r="N20" s="11"/>
      <c r="O20" s="11"/>
      <c r="P20" s="12"/>
    </row>
    <row r="21" spans="1:16" ht="18.75" customHeight="1">
      <c r="A21" s="284"/>
      <c r="B21" s="285"/>
      <c r="C21" s="285"/>
      <c r="D21" s="285"/>
      <c r="E21" s="285"/>
      <c r="F21" s="307"/>
      <c r="G21" s="11"/>
      <c r="H21" s="11"/>
      <c r="I21" s="11"/>
      <c r="J21" s="11"/>
      <c r="K21" s="31"/>
      <c r="L21" s="11"/>
      <c r="M21" s="11"/>
      <c r="N21" s="11"/>
      <c r="O21" s="11"/>
      <c r="P21" s="12"/>
    </row>
    <row r="22" spans="1:16" ht="18.75" customHeight="1">
      <c r="A22" s="284"/>
      <c r="B22" s="285"/>
      <c r="C22" s="285"/>
      <c r="D22" s="285"/>
      <c r="E22" s="285"/>
      <c r="F22" s="309"/>
      <c r="G22" s="11"/>
      <c r="H22" s="11"/>
      <c r="I22" s="11"/>
      <c r="J22" s="11"/>
      <c r="K22" s="31"/>
      <c r="L22" s="11"/>
      <c r="M22" s="11"/>
      <c r="N22" s="11"/>
      <c r="O22" s="11"/>
      <c r="P22" s="12"/>
    </row>
    <row r="23" spans="1:16" ht="18.75" customHeight="1">
      <c r="A23" s="284"/>
      <c r="B23" s="285"/>
      <c r="C23" s="285"/>
      <c r="D23" s="285"/>
      <c r="E23" s="285"/>
      <c r="F23" s="307"/>
      <c r="G23" s="11"/>
      <c r="H23" s="11"/>
      <c r="I23" s="11"/>
      <c r="J23" s="11"/>
      <c r="K23" s="31"/>
      <c r="L23" s="11"/>
      <c r="M23" s="11"/>
      <c r="N23" s="11"/>
      <c r="O23" s="11"/>
      <c r="P23" s="12"/>
    </row>
    <row r="24" spans="1:16" ht="18.75" customHeight="1">
      <c r="A24" s="284"/>
      <c r="B24" s="285"/>
      <c r="C24" s="285"/>
      <c r="D24" s="285"/>
      <c r="E24" s="285"/>
      <c r="F24" s="309"/>
      <c r="G24" s="11"/>
      <c r="H24" s="11"/>
      <c r="I24" s="11"/>
      <c r="J24" s="11"/>
      <c r="K24" s="31"/>
      <c r="L24" s="11"/>
      <c r="M24" s="11"/>
      <c r="N24" s="11"/>
      <c r="O24" s="11"/>
      <c r="P24" s="12"/>
    </row>
    <row r="25" spans="1:16" ht="18.75" customHeight="1">
      <c r="A25" s="284"/>
      <c r="B25" s="285"/>
      <c r="C25" s="285"/>
      <c r="D25" s="285"/>
      <c r="E25" s="285"/>
      <c r="F25" s="307"/>
      <c r="G25" s="11"/>
      <c r="H25" s="11"/>
      <c r="I25" s="11"/>
      <c r="J25" s="11"/>
      <c r="K25" s="31"/>
      <c r="L25" s="11"/>
      <c r="M25" s="11"/>
      <c r="N25" s="11"/>
      <c r="O25" s="11"/>
      <c r="P25" s="12"/>
    </row>
    <row r="26" spans="1:16" ht="18.75" customHeight="1">
      <c r="A26" s="284"/>
      <c r="B26" s="285"/>
      <c r="C26" s="285"/>
      <c r="D26" s="285"/>
      <c r="E26" s="285"/>
      <c r="F26" s="310"/>
      <c r="G26" s="13"/>
      <c r="H26" s="13"/>
      <c r="I26" s="13"/>
      <c r="J26" s="13"/>
      <c r="K26" s="32"/>
      <c r="L26" s="13"/>
      <c r="M26" s="13"/>
      <c r="N26" s="13"/>
      <c r="O26" s="13"/>
      <c r="P26" s="14"/>
    </row>
    <row r="27" spans="1:16" ht="18.75" customHeight="1">
      <c r="A27" s="284"/>
      <c r="B27" s="285"/>
      <c r="C27" s="285"/>
      <c r="D27" s="285"/>
      <c r="E27" s="285"/>
      <c r="F27" s="307"/>
      <c r="G27" s="11"/>
      <c r="H27" s="11"/>
      <c r="I27" s="11"/>
      <c r="J27" s="11"/>
      <c r="K27" s="31"/>
      <c r="L27" s="11"/>
      <c r="M27" s="11"/>
      <c r="N27" s="11"/>
      <c r="O27" s="11"/>
      <c r="P27" s="12"/>
    </row>
    <row r="28" spans="1:16" ht="18.75" customHeight="1">
      <c r="A28" s="284"/>
      <c r="B28" s="285"/>
      <c r="C28" s="285"/>
      <c r="D28" s="285"/>
      <c r="E28" s="285"/>
      <c r="F28" s="309"/>
      <c r="G28" s="11"/>
      <c r="H28" s="11"/>
      <c r="I28" s="11"/>
      <c r="J28" s="11"/>
      <c r="K28" s="31"/>
      <c r="L28" s="11"/>
      <c r="M28" s="11"/>
      <c r="N28" s="11"/>
      <c r="O28" s="11"/>
      <c r="P28" s="12"/>
    </row>
    <row r="29" spans="1:16" ht="18.75" customHeight="1">
      <c r="A29" s="284"/>
      <c r="B29" s="285"/>
      <c r="C29" s="285"/>
      <c r="D29" s="285"/>
      <c r="E29" s="285"/>
      <c r="F29" s="307"/>
      <c r="G29" s="11"/>
      <c r="H29" s="11"/>
      <c r="I29" s="11"/>
      <c r="J29" s="11"/>
      <c r="K29" s="31"/>
      <c r="L29" s="11"/>
      <c r="M29" s="11"/>
      <c r="N29" s="11"/>
      <c r="O29" s="11"/>
      <c r="P29" s="12"/>
    </row>
    <row r="30" spans="1:16" ht="18.75" customHeight="1">
      <c r="A30" s="284"/>
      <c r="B30" s="285"/>
      <c r="C30" s="285"/>
      <c r="D30" s="285"/>
      <c r="E30" s="285"/>
      <c r="F30" s="309"/>
      <c r="G30" s="11"/>
      <c r="H30" s="11"/>
      <c r="I30" s="11"/>
      <c r="J30" s="11"/>
      <c r="K30" s="31"/>
      <c r="L30" s="11"/>
      <c r="M30" s="11"/>
      <c r="N30" s="11"/>
      <c r="O30" s="11"/>
      <c r="P30" s="12"/>
    </row>
    <row r="31" spans="1:16" ht="18.75" customHeight="1">
      <c r="A31" s="284"/>
      <c r="B31" s="285"/>
      <c r="C31" s="285"/>
      <c r="D31" s="285"/>
      <c r="E31" s="285"/>
      <c r="F31" s="309"/>
      <c r="G31" s="11"/>
      <c r="H31" s="11"/>
      <c r="I31" s="11"/>
      <c r="J31" s="11"/>
      <c r="K31" s="31"/>
      <c r="L31" s="11"/>
      <c r="M31" s="11"/>
      <c r="N31" s="11"/>
      <c r="O31" s="11"/>
      <c r="P31" s="12"/>
    </row>
    <row r="32" spans="1:16" ht="18.75" customHeight="1">
      <c r="A32" s="284"/>
      <c r="B32" s="285"/>
      <c r="C32" s="285"/>
      <c r="D32" s="285"/>
      <c r="E32" s="285"/>
      <c r="F32" s="307"/>
      <c r="G32" s="11"/>
      <c r="H32" s="11"/>
      <c r="I32" s="11"/>
      <c r="J32" s="11"/>
      <c r="K32" s="31"/>
      <c r="L32" s="11"/>
      <c r="M32" s="11"/>
      <c r="N32" s="11"/>
      <c r="O32" s="11"/>
      <c r="P32" s="12"/>
    </row>
    <row r="33" spans="1:16" ht="18.75" customHeight="1">
      <c r="A33" s="284"/>
      <c r="B33" s="285"/>
      <c r="C33" s="285"/>
      <c r="D33" s="285"/>
      <c r="E33" s="285"/>
      <c r="F33" s="309"/>
      <c r="G33" s="11"/>
      <c r="H33" s="11"/>
      <c r="I33" s="11"/>
      <c r="J33" s="11"/>
      <c r="K33" s="31"/>
      <c r="L33" s="11"/>
      <c r="M33" s="11"/>
      <c r="N33" s="11"/>
      <c r="O33" s="11"/>
      <c r="P33" s="12"/>
    </row>
    <row r="34" spans="1:16" ht="18.75" customHeight="1">
      <c r="A34" s="284"/>
      <c r="B34" s="285"/>
      <c r="C34" s="285"/>
      <c r="D34" s="285"/>
      <c r="E34" s="285"/>
      <c r="F34" s="307"/>
      <c r="G34" s="11"/>
      <c r="H34" s="11"/>
      <c r="I34" s="11"/>
      <c r="J34" s="11"/>
      <c r="K34" s="31"/>
      <c r="L34" s="11"/>
      <c r="M34" s="11"/>
      <c r="N34" s="11"/>
      <c r="O34" s="11"/>
      <c r="P34" s="12"/>
    </row>
    <row r="35" spans="1:16" ht="13.5" customHeight="1">
      <c r="A35" s="284"/>
      <c r="B35" s="285"/>
      <c r="C35" s="285"/>
      <c r="D35" s="285"/>
      <c r="E35" s="285"/>
      <c r="F35" s="307"/>
      <c r="G35" s="11"/>
      <c r="H35" s="11"/>
      <c r="I35" s="11"/>
      <c r="J35" s="11"/>
      <c r="K35" s="31"/>
      <c r="L35" s="11"/>
      <c r="M35" s="11"/>
      <c r="N35" s="11"/>
      <c r="O35" s="11"/>
      <c r="P35" s="12"/>
    </row>
    <row r="36" spans="1:16" ht="18" customHeight="1">
      <c r="A36" s="284"/>
      <c r="B36" s="285"/>
      <c r="C36" s="285"/>
      <c r="D36" s="285"/>
      <c r="E36" s="285"/>
      <c r="F36" s="309"/>
      <c r="G36" s="11"/>
      <c r="H36" s="11"/>
      <c r="I36" s="11"/>
      <c r="J36" s="11"/>
      <c r="K36" s="31"/>
      <c r="L36" s="11"/>
      <c r="M36" s="11"/>
      <c r="N36" s="11"/>
      <c r="O36" s="11"/>
      <c r="P36" s="12"/>
    </row>
    <row r="37" spans="1:16" ht="15" customHeight="1">
      <c r="A37" s="284"/>
      <c r="B37" s="285"/>
      <c r="C37" s="285"/>
      <c r="D37" s="285"/>
      <c r="E37" s="285"/>
      <c r="F37" s="307"/>
      <c r="G37" s="11"/>
      <c r="H37" s="11"/>
      <c r="I37" s="11"/>
      <c r="J37" s="11"/>
      <c r="K37" s="31"/>
      <c r="L37" s="11"/>
      <c r="M37" s="11"/>
      <c r="N37" s="11"/>
      <c r="O37" s="11"/>
      <c r="P37" s="12"/>
    </row>
    <row r="38" spans="1:16" s="24" customFormat="1" ht="12.75" customHeight="1" thickBot="1">
      <c r="A38" s="298"/>
      <c r="B38" s="299"/>
      <c r="C38" s="299"/>
      <c r="D38" s="299"/>
      <c r="E38" s="299"/>
      <c r="F38" s="312"/>
      <c r="G38" s="25"/>
      <c r="H38" s="25"/>
      <c r="I38" s="25"/>
      <c r="J38" s="25"/>
      <c r="K38" s="33"/>
      <c r="L38" s="25"/>
      <c r="M38" s="25"/>
      <c r="N38" s="25"/>
      <c r="O38" s="25"/>
      <c r="P38" s="26"/>
    </row>
  </sheetData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75" workbookViewId="0" topLeftCell="A1">
      <selection activeCell="G16" sqref="G16"/>
    </sheetView>
  </sheetViews>
  <sheetFormatPr defaultColWidth="9.00390625" defaultRowHeight="16.5"/>
  <cols>
    <col min="1" max="5" width="2.625" style="288" customWidth="1"/>
    <col min="6" max="6" width="20.625" style="7" customWidth="1"/>
    <col min="7" max="7" width="13.625" style="0" customWidth="1"/>
    <col min="8" max="8" width="14.875" style="0" customWidth="1"/>
    <col min="9" max="9" width="13.625" style="0" customWidth="1"/>
    <col min="10" max="10" width="14.625" style="0" customWidth="1"/>
    <col min="11" max="14" width="14.875" style="0" customWidth="1"/>
    <col min="15" max="16" width="14.625" style="0" customWidth="1"/>
  </cols>
  <sheetData>
    <row r="1" spans="1:11" s="10" customFormat="1" ht="15.75" customHeight="1">
      <c r="A1" s="279"/>
      <c r="B1" s="280"/>
      <c r="C1" s="280"/>
      <c r="D1" s="280"/>
      <c r="E1" s="280"/>
      <c r="F1" s="9"/>
      <c r="G1" s="9"/>
      <c r="H1" s="9"/>
      <c r="I1" s="9"/>
      <c r="J1" s="34" t="s">
        <v>92</v>
      </c>
      <c r="K1" s="35" t="s">
        <v>18</v>
      </c>
    </row>
    <row r="2" spans="1:11" s="8" customFormat="1" ht="25.5" customHeight="1">
      <c r="A2" s="279"/>
      <c r="B2" s="279"/>
      <c r="C2" s="279"/>
      <c r="D2" s="279"/>
      <c r="E2" s="279"/>
      <c r="F2" s="28"/>
      <c r="G2" s="28"/>
      <c r="H2" s="28"/>
      <c r="I2" s="28"/>
      <c r="J2" s="2" t="s">
        <v>16</v>
      </c>
      <c r="K2" s="36" t="s">
        <v>188</v>
      </c>
    </row>
    <row r="3" spans="1:11" s="8" customFormat="1" ht="25.5" customHeight="1">
      <c r="A3" s="279"/>
      <c r="B3" s="289"/>
      <c r="C3" s="279"/>
      <c r="D3" s="279"/>
      <c r="E3" s="279"/>
      <c r="F3" s="28"/>
      <c r="G3" s="28"/>
      <c r="H3" s="28"/>
      <c r="I3" s="28"/>
      <c r="J3" s="2" t="s">
        <v>102</v>
      </c>
      <c r="K3" s="36" t="s">
        <v>20</v>
      </c>
    </row>
    <row r="4" spans="1:16" s="38" customFormat="1" ht="16.5" customHeight="1" thickBot="1">
      <c r="A4" s="291"/>
      <c r="B4" s="291"/>
      <c r="C4" s="291"/>
      <c r="D4" s="291"/>
      <c r="E4" s="292"/>
      <c r="G4" s="40"/>
      <c r="H4" s="40"/>
      <c r="I4" s="40"/>
      <c r="J4" s="41" t="s">
        <v>93</v>
      </c>
      <c r="K4" s="42" t="s">
        <v>101</v>
      </c>
      <c r="P4" s="41" t="s">
        <v>1</v>
      </c>
    </row>
    <row r="5" spans="1:16" ht="24" customHeight="1">
      <c r="A5" s="407" t="s">
        <v>0</v>
      </c>
      <c r="B5" s="409" t="s">
        <v>181</v>
      </c>
      <c r="C5" s="410"/>
      <c r="D5" s="410"/>
      <c r="E5" s="410"/>
      <c r="F5" s="411"/>
      <c r="G5" s="406" t="s">
        <v>2</v>
      </c>
      <c r="H5" s="379"/>
      <c r="I5" s="406" t="s">
        <v>25</v>
      </c>
      <c r="J5" s="379"/>
      <c r="K5" s="380" t="s">
        <v>3</v>
      </c>
      <c r="L5" s="379"/>
      <c r="M5" s="406" t="s">
        <v>9</v>
      </c>
      <c r="N5" s="379"/>
      <c r="O5" s="406" t="s">
        <v>4</v>
      </c>
      <c r="P5" s="380"/>
    </row>
    <row r="6" spans="1:16" ht="24" customHeight="1">
      <c r="A6" s="408"/>
      <c r="B6" s="331" t="s">
        <v>10</v>
      </c>
      <c r="C6" s="331" t="s">
        <v>11</v>
      </c>
      <c r="D6" s="331" t="s">
        <v>12</v>
      </c>
      <c r="E6" s="331" t="s">
        <v>13</v>
      </c>
      <c r="F6" s="43" t="s">
        <v>182</v>
      </c>
      <c r="G6" s="43" t="s">
        <v>14</v>
      </c>
      <c r="H6" s="43" t="s">
        <v>15</v>
      </c>
      <c r="I6" s="43" t="s">
        <v>14</v>
      </c>
      <c r="J6" s="44" t="s">
        <v>15</v>
      </c>
      <c r="K6" s="45" t="s">
        <v>14</v>
      </c>
      <c r="L6" s="43" t="s">
        <v>15</v>
      </c>
      <c r="M6" s="43" t="s">
        <v>14</v>
      </c>
      <c r="N6" s="43" t="s">
        <v>15</v>
      </c>
      <c r="O6" s="43" t="s">
        <v>14</v>
      </c>
      <c r="P6" s="46" t="s">
        <v>15</v>
      </c>
    </row>
    <row r="7" spans="1:16" s="27" customFormat="1" ht="24" customHeight="1">
      <c r="A7" s="334">
        <v>95</v>
      </c>
      <c r="B7" s="294"/>
      <c r="C7" s="294"/>
      <c r="D7" s="294"/>
      <c r="E7" s="294"/>
      <c r="F7" s="330" t="s">
        <v>180</v>
      </c>
      <c r="G7" s="21">
        <f aca="true" t="shared" si="0" ref="G7:P7">G8+G12</f>
        <v>0</v>
      </c>
      <c r="H7" s="21">
        <f t="shared" si="0"/>
        <v>18000000000</v>
      </c>
      <c r="I7" s="21">
        <f t="shared" si="0"/>
        <v>0</v>
      </c>
      <c r="J7" s="21">
        <f t="shared" si="0"/>
        <v>18000000000</v>
      </c>
      <c r="K7" s="48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49">
        <f t="shared" si="0"/>
        <v>0</v>
      </c>
    </row>
    <row r="8" spans="1:16" s="52" customFormat="1" ht="24" customHeight="1">
      <c r="A8" s="300"/>
      <c r="B8" s="296">
        <v>1</v>
      </c>
      <c r="C8" s="297"/>
      <c r="D8" s="297"/>
      <c r="E8" s="297"/>
      <c r="F8" s="302" t="s">
        <v>171</v>
      </c>
      <c r="G8" s="16">
        <f aca="true" t="shared" si="1" ref="G8:P10">G9</f>
        <v>0</v>
      </c>
      <c r="H8" s="21">
        <f t="shared" si="1"/>
        <v>12000000000</v>
      </c>
      <c r="I8" s="16">
        <f t="shared" si="1"/>
        <v>0</v>
      </c>
      <c r="J8" s="21">
        <f t="shared" si="1"/>
        <v>12000000000</v>
      </c>
      <c r="K8" s="50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51">
        <f t="shared" si="1"/>
        <v>0</v>
      </c>
    </row>
    <row r="9" spans="1:16" s="52" customFormat="1" ht="24" customHeight="1">
      <c r="A9" s="305"/>
      <c r="B9" s="297"/>
      <c r="C9" s="296">
        <v>1</v>
      </c>
      <c r="D9" s="297"/>
      <c r="E9" s="297"/>
      <c r="F9" s="303" t="s">
        <v>172</v>
      </c>
      <c r="G9" s="16">
        <f t="shared" si="1"/>
        <v>0</v>
      </c>
      <c r="H9" s="21">
        <f t="shared" si="1"/>
        <v>12000000000</v>
      </c>
      <c r="I9" s="16">
        <f t="shared" si="1"/>
        <v>0</v>
      </c>
      <c r="J9" s="21">
        <f t="shared" si="1"/>
        <v>12000000000</v>
      </c>
      <c r="K9" s="50">
        <f t="shared" si="1"/>
        <v>0</v>
      </c>
      <c r="L9" s="16">
        <f t="shared" si="1"/>
        <v>0</v>
      </c>
      <c r="M9" s="16">
        <f t="shared" si="1"/>
        <v>0</v>
      </c>
      <c r="N9" s="16">
        <f t="shared" si="1"/>
        <v>0</v>
      </c>
      <c r="O9" s="16">
        <f t="shared" si="1"/>
        <v>0</v>
      </c>
      <c r="P9" s="51">
        <f t="shared" si="1"/>
        <v>0</v>
      </c>
    </row>
    <row r="10" spans="1:17" s="20" customFormat="1" ht="24" customHeight="1">
      <c r="A10" s="295"/>
      <c r="B10" s="296"/>
      <c r="C10" s="296"/>
      <c r="D10" s="296">
        <v>1</v>
      </c>
      <c r="E10" s="296"/>
      <c r="F10" s="304" t="s">
        <v>173</v>
      </c>
      <c r="G10" s="17">
        <f t="shared" si="1"/>
        <v>0</v>
      </c>
      <c r="H10" s="22">
        <f t="shared" si="1"/>
        <v>12000000000</v>
      </c>
      <c r="I10" s="17">
        <f t="shared" si="1"/>
        <v>0</v>
      </c>
      <c r="J10" s="22">
        <f t="shared" si="1"/>
        <v>12000000000</v>
      </c>
      <c r="K10" s="30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53">
        <f t="shared" si="1"/>
        <v>0</v>
      </c>
      <c r="Q10" s="54"/>
    </row>
    <row r="11" spans="1:16" s="20" customFormat="1" ht="23.25" customHeight="1">
      <c r="A11" s="295"/>
      <c r="B11" s="296"/>
      <c r="C11" s="296"/>
      <c r="D11" s="296"/>
      <c r="E11" s="296">
        <v>1</v>
      </c>
      <c r="F11" s="304" t="s">
        <v>174</v>
      </c>
      <c r="G11" s="17">
        <v>0</v>
      </c>
      <c r="H11" s="22">
        <v>12000000000</v>
      </c>
      <c r="I11" s="17">
        <v>0</v>
      </c>
      <c r="J11" s="22">
        <v>12000000000</v>
      </c>
      <c r="K11" s="30">
        <v>0</v>
      </c>
      <c r="L11" s="17">
        <v>0</v>
      </c>
      <c r="M11" s="17">
        <v>0</v>
      </c>
      <c r="N11" s="17">
        <v>0</v>
      </c>
      <c r="O11" s="53">
        <f>G11-I11-K11+M11</f>
        <v>0</v>
      </c>
      <c r="P11" s="53">
        <f>H11-J11-L11+N11</f>
        <v>0</v>
      </c>
    </row>
    <row r="12" spans="1:16" s="52" customFormat="1" ht="24" customHeight="1">
      <c r="A12" s="295"/>
      <c r="B12" s="296">
        <v>2</v>
      </c>
      <c r="C12" s="297"/>
      <c r="D12" s="297"/>
      <c r="E12" s="297"/>
      <c r="F12" s="303" t="s">
        <v>175</v>
      </c>
      <c r="G12" s="16">
        <f aca="true" t="shared" si="2" ref="G12:H14">G13</f>
        <v>0</v>
      </c>
      <c r="H12" s="21">
        <f t="shared" si="2"/>
        <v>6000000000</v>
      </c>
      <c r="I12" s="16">
        <f aca="true" t="shared" si="3" ref="I12:P14">I13</f>
        <v>0</v>
      </c>
      <c r="J12" s="21">
        <f t="shared" si="3"/>
        <v>6000000000</v>
      </c>
      <c r="K12" s="50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51">
        <f t="shared" si="3"/>
        <v>0</v>
      </c>
    </row>
    <row r="13" spans="1:16" s="52" customFormat="1" ht="23.25" customHeight="1">
      <c r="A13" s="305"/>
      <c r="B13" s="297"/>
      <c r="C13" s="296">
        <v>1</v>
      </c>
      <c r="D13" s="297"/>
      <c r="E13" s="297"/>
      <c r="F13" s="303" t="s">
        <v>172</v>
      </c>
      <c r="G13" s="16">
        <f t="shared" si="2"/>
        <v>0</v>
      </c>
      <c r="H13" s="21">
        <f t="shared" si="2"/>
        <v>6000000000</v>
      </c>
      <c r="I13" s="16">
        <f t="shared" si="3"/>
        <v>0</v>
      </c>
      <c r="J13" s="21">
        <f t="shared" si="3"/>
        <v>6000000000</v>
      </c>
      <c r="K13" s="50">
        <f t="shared" si="3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51">
        <f t="shared" si="3"/>
        <v>0</v>
      </c>
    </row>
    <row r="14" spans="1:16" s="29" customFormat="1" ht="24" customHeight="1">
      <c r="A14" s="295"/>
      <c r="B14" s="296"/>
      <c r="C14" s="296"/>
      <c r="D14" s="296">
        <v>1</v>
      </c>
      <c r="E14" s="296"/>
      <c r="F14" s="304" t="s">
        <v>176</v>
      </c>
      <c r="G14" s="17">
        <f t="shared" si="2"/>
        <v>0</v>
      </c>
      <c r="H14" s="22">
        <f t="shared" si="2"/>
        <v>6000000000</v>
      </c>
      <c r="I14" s="17">
        <f t="shared" si="3"/>
        <v>0</v>
      </c>
      <c r="J14" s="22">
        <f t="shared" si="3"/>
        <v>6000000000</v>
      </c>
      <c r="K14" s="30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53">
        <f t="shared" si="3"/>
        <v>0</v>
      </c>
    </row>
    <row r="15" spans="1:16" ht="24" customHeight="1">
      <c r="A15" s="295"/>
      <c r="B15" s="296"/>
      <c r="C15" s="296"/>
      <c r="D15" s="296"/>
      <c r="E15" s="296">
        <v>1</v>
      </c>
      <c r="F15" s="304" t="s">
        <v>177</v>
      </c>
      <c r="G15" s="17">
        <v>0</v>
      </c>
      <c r="H15" s="22">
        <v>6000000000</v>
      </c>
      <c r="I15" s="17">
        <v>0</v>
      </c>
      <c r="J15" s="22">
        <v>6000000000</v>
      </c>
      <c r="K15" s="30">
        <v>0</v>
      </c>
      <c r="L15" s="17">
        <v>0</v>
      </c>
      <c r="M15" s="17">
        <v>0</v>
      </c>
      <c r="N15" s="17">
        <v>0</v>
      </c>
      <c r="O15" s="53">
        <f>G15-I15-K15+M15</f>
        <v>0</v>
      </c>
      <c r="P15" s="53">
        <f>H15-J15-L15+N15</f>
        <v>0</v>
      </c>
    </row>
    <row r="16" spans="1:16" ht="18.75" customHeight="1">
      <c r="A16" s="284"/>
      <c r="B16" s="285"/>
      <c r="C16" s="285"/>
      <c r="D16" s="285"/>
      <c r="E16" s="285"/>
      <c r="F16" s="55"/>
      <c r="G16" s="11"/>
      <c r="H16" s="11"/>
      <c r="I16" s="11"/>
      <c r="J16" s="11"/>
      <c r="K16" s="31"/>
      <c r="L16" s="11"/>
      <c r="M16" s="11"/>
      <c r="N16" s="11"/>
      <c r="O16" s="11"/>
      <c r="P16" s="12"/>
    </row>
    <row r="17" spans="1:16" ht="18.75" customHeight="1">
      <c r="A17" s="284"/>
      <c r="B17" s="285"/>
      <c r="C17" s="285"/>
      <c r="D17" s="285"/>
      <c r="E17" s="285"/>
      <c r="F17" s="56"/>
      <c r="G17" s="11"/>
      <c r="H17" s="11"/>
      <c r="I17" s="11"/>
      <c r="J17" s="11"/>
      <c r="K17" s="31"/>
      <c r="L17" s="11"/>
      <c r="M17" s="11"/>
      <c r="N17" s="11"/>
      <c r="O17" s="11"/>
      <c r="P17" s="12"/>
    </row>
    <row r="18" spans="1:16" ht="18.75" customHeight="1">
      <c r="A18" s="284"/>
      <c r="B18" s="285"/>
      <c r="C18" s="285"/>
      <c r="D18" s="285"/>
      <c r="E18" s="285"/>
      <c r="F18" s="57"/>
      <c r="G18" s="11"/>
      <c r="H18" s="11"/>
      <c r="I18" s="11"/>
      <c r="J18" s="11"/>
      <c r="K18" s="31"/>
      <c r="L18" s="11"/>
      <c r="M18" s="11"/>
      <c r="N18" s="11"/>
      <c r="O18" s="11"/>
      <c r="P18" s="12"/>
    </row>
    <row r="19" spans="1:16" ht="18.75" customHeight="1">
      <c r="A19" s="284"/>
      <c r="B19" s="285"/>
      <c r="C19" s="285"/>
      <c r="D19" s="285"/>
      <c r="E19" s="285"/>
      <c r="F19" s="56"/>
      <c r="G19" s="11"/>
      <c r="H19" s="11"/>
      <c r="I19" s="11"/>
      <c r="J19" s="11"/>
      <c r="K19" s="31"/>
      <c r="L19" s="11"/>
      <c r="M19" s="11"/>
      <c r="N19" s="11"/>
      <c r="O19" s="11"/>
      <c r="P19" s="12"/>
    </row>
    <row r="20" spans="1:16" ht="18.75" customHeight="1">
      <c r="A20" s="284"/>
      <c r="B20" s="285"/>
      <c r="C20" s="285"/>
      <c r="D20" s="285"/>
      <c r="E20" s="285"/>
      <c r="F20" s="55"/>
      <c r="G20" s="11"/>
      <c r="H20" s="11"/>
      <c r="I20" s="11"/>
      <c r="J20" s="11"/>
      <c r="K20" s="31"/>
      <c r="L20" s="11"/>
      <c r="M20" s="11"/>
      <c r="N20" s="11"/>
      <c r="O20" s="11"/>
      <c r="P20" s="12"/>
    </row>
    <row r="21" spans="1:16" ht="18.75" customHeight="1">
      <c r="A21" s="284"/>
      <c r="B21" s="285"/>
      <c r="C21" s="285"/>
      <c r="D21" s="285"/>
      <c r="E21" s="285"/>
      <c r="F21" s="56"/>
      <c r="G21" s="11"/>
      <c r="H21" s="11"/>
      <c r="I21" s="11"/>
      <c r="J21" s="11"/>
      <c r="K21" s="31"/>
      <c r="L21" s="11"/>
      <c r="M21" s="11"/>
      <c r="N21" s="11"/>
      <c r="O21" s="11"/>
      <c r="P21" s="12"/>
    </row>
    <row r="22" spans="1:16" ht="18.75" customHeight="1">
      <c r="A22" s="284"/>
      <c r="B22" s="285"/>
      <c r="C22" s="285"/>
      <c r="D22" s="285"/>
      <c r="E22" s="285"/>
      <c r="F22" s="55"/>
      <c r="G22" s="11"/>
      <c r="H22" s="11"/>
      <c r="I22" s="11"/>
      <c r="J22" s="11"/>
      <c r="K22" s="31"/>
      <c r="L22" s="11"/>
      <c r="M22" s="11"/>
      <c r="N22" s="11"/>
      <c r="O22" s="11"/>
      <c r="P22" s="12"/>
    </row>
    <row r="23" spans="1:16" ht="18.75" customHeight="1">
      <c r="A23" s="284"/>
      <c r="B23" s="285"/>
      <c r="C23" s="285"/>
      <c r="D23" s="285"/>
      <c r="E23" s="285"/>
      <c r="F23" s="56"/>
      <c r="G23" s="11"/>
      <c r="H23" s="11"/>
      <c r="I23" s="11"/>
      <c r="J23" s="11"/>
      <c r="K23" s="31"/>
      <c r="L23" s="11"/>
      <c r="M23" s="11"/>
      <c r="N23" s="11"/>
      <c r="O23" s="11"/>
      <c r="P23" s="12"/>
    </row>
    <row r="24" spans="1:16" ht="18.75" customHeight="1">
      <c r="A24" s="284"/>
      <c r="B24" s="285"/>
      <c r="C24" s="285"/>
      <c r="D24" s="285"/>
      <c r="E24" s="285"/>
      <c r="F24" s="55"/>
      <c r="G24" s="11"/>
      <c r="H24" s="11"/>
      <c r="I24" s="11"/>
      <c r="J24" s="11"/>
      <c r="K24" s="31"/>
      <c r="L24" s="11"/>
      <c r="M24" s="11"/>
      <c r="N24" s="11"/>
      <c r="O24" s="11"/>
      <c r="P24" s="12"/>
    </row>
    <row r="25" spans="1:16" ht="18.75" customHeight="1">
      <c r="A25" s="284"/>
      <c r="B25" s="285"/>
      <c r="C25" s="285"/>
      <c r="D25" s="285"/>
      <c r="E25" s="285"/>
      <c r="F25" s="56"/>
      <c r="G25" s="11"/>
      <c r="H25" s="11"/>
      <c r="I25" s="11"/>
      <c r="J25" s="11"/>
      <c r="K25" s="31"/>
      <c r="L25" s="11"/>
      <c r="M25" s="11"/>
      <c r="N25" s="11"/>
      <c r="O25" s="11"/>
      <c r="P25" s="12"/>
    </row>
    <row r="26" spans="1:16" ht="18.75" customHeight="1">
      <c r="A26" s="284"/>
      <c r="B26" s="285"/>
      <c r="C26" s="285"/>
      <c r="D26" s="285"/>
      <c r="E26" s="285"/>
      <c r="F26" s="58"/>
      <c r="G26" s="13"/>
      <c r="H26" s="13"/>
      <c r="I26" s="13"/>
      <c r="J26" s="13"/>
      <c r="K26" s="32"/>
      <c r="L26" s="13"/>
      <c r="M26" s="13"/>
      <c r="N26" s="13"/>
      <c r="O26" s="13"/>
      <c r="P26" s="14"/>
    </row>
    <row r="27" spans="1:16" ht="18.75" customHeight="1">
      <c r="A27" s="284"/>
      <c r="B27" s="285"/>
      <c r="C27" s="285"/>
      <c r="D27" s="285"/>
      <c r="E27" s="285"/>
      <c r="F27" s="56"/>
      <c r="G27" s="11"/>
      <c r="H27" s="11"/>
      <c r="I27" s="11"/>
      <c r="J27" s="11"/>
      <c r="K27" s="31"/>
      <c r="L27" s="11"/>
      <c r="M27" s="11"/>
      <c r="N27" s="11"/>
      <c r="O27" s="11"/>
      <c r="P27" s="12"/>
    </row>
    <row r="28" spans="1:16" ht="18.75" customHeight="1">
      <c r="A28" s="284"/>
      <c r="B28" s="285"/>
      <c r="C28" s="285"/>
      <c r="D28" s="285"/>
      <c r="E28" s="285"/>
      <c r="F28" s="57"/>
      <c r="G28" s="11"/>
      <c r="H28" s="11"/>
      <c r="I28" s="11"/>
      <c r="J28" s="11"/>
      <c r="K28" s="31"/>
      <c r="L28" s="11"/>
      <c r="M28" s="11"/>
      <c r="N28" s="11"/>
      <c r="O28" s="11"/>
      <c r="P28" s="12"/>
    </row>
    <row r="29" spans="1:16" ht="18.75" customHeight="1">
      <c r="A29" s="284"/>
      <c r="B29" s="285"/>
      <c r="C29" s="285"/>
      <c r="D29" s="285"/>
      <c r="E29" s="285"/>
      <c r="F29" s="56"/>
      <c r="G29" s="11"/>
      <c r="H29" s="11"/>
      <c r="I29" s="11"/>
      <c r="J29" s="11"/>
      <c r="K29" s="31"/>
      <c r="L29" s="11"/>
      <c r="M29" s="11"/>
      <c r="N29" s="11"/>
      <c r="O29" s="11"/>
      <c r="P29" s="12"/>
    </row>
    <row r="30" spans="1:16" ht="18.75" customHeight="1">
      <c r="A30" s="284"/>
      <c r="B30" s="285"/>
      <c r="C30" s="285"/>
      <c r="D30" s="285"/>
      <c r="E30" s="285"/>
      <c r="F30" s="55"/>
      <c r="G30" s="11"/>
      <c r="H30" s="11"/>
      <c r="I30" s="11"/>
      <c r="J30" s="11"/>
      <c r="K30" s="31"/>
      <c r="L30" s="11"/>
      <c r="M30" s="11"/>
      <c r="N30" s="11"/>
      <c r="O30" s="11"/>
      <c r="P30" s="12"/>
    </row>
    <row r="31" spans="1:16" ht="18.75" customHeight="1">
      <c r="A31" s="284"/>
      <c r="B31" s="285"/>
      <c r="C31" s="285"/>
      <c r="D31" s="285"/>
      <c r="E31" s="285"/>
      <c r="F31" s="55"/>
      <c r="G31" s="11"/>
      <c r="H31" s="11"/>
      <c r="I31" s="11"/>
      <c r="J31" s="11"/>
      <c r="K31" s="31"/>
      <c r="L31" s="11"/>
      <c r="M31" s="11"/>
      <c r="N31" s="11"/>
      <c r="O31" s="11"/>
      <c r="P31" s="12"/>
    </row>
    <row r="32" spans="1:16" ht="18.75" customHeight="1">
      <c r="A32" s="284"/>
      <c r="B32" s="285"/>
      <c r="C32" s="285"/>
      <c r="D32" s="285"/>
      <c r="E32" s="285"/>
      <c r="F32" s="56"/>
      <c r="G32" s="11"/>
      <c r="H32" s="11"/>
      <c r="I32" s="11"/>
      <c r="J32" s="11"/>
      <c r="K32" s="31"/>
      <c r="L32" s="11"/>
      <c r="M32" s="11"/>
      <c r="N32" s="11"/>
      <c r="O32" s="11"/>
      <c r="P32" s="12"/>
    </row>
    <row r="33" spans="1:16" ht="18.75" customHeight="1">
      <c r="A33" s="284"/>
      <c r="B33" s="285"/>
      <c r="C33" s="285"/>
      <c r="D33" s="285"/>
      <c r="E33" s="285"/>
      <c r="F33" s="55"/>
      <c r="G33" s="11"/>
      <c r="H33" s="11"/>
      <c r="I33" s="11"/>
      <c r="J33" s="11"/>
      <c r="K33" s="31"/>
      <c r="L33" s="11"/>
      <c r="M33" s="11"/>
      <c r="N33" s="11"/>
      <c r="O33" s="11"/>
      <c r="P33" s="12"/>
    </row>
    <row r="34" spans="1:16" ht="18.75" customHeight="1">
      <c r="A34" s="284"/>
      <c r="B34" s="285"/>
      <c r="C34" s="285"/>
      <c r="D34" s="285"/>
      <c r="E34" s="285"/>
      <c r="F34" s="56"/>
      <c r="G34" s="11"/>
      <c r="H34" s="11"/>
      <c r="I34" s="11"/>
      <c r="J34" s="11"/>
      <c r="K34" s="31"/>
      <c r="L34" s="11"/>
      <c r="M34" s="11"/>
      <c r="N34" s="11"/>
      <c r="O34" s="11"/>
      <c r="P34" s="12"/>
    </row>
    <row r="35" spans="1:16" ht="18" customHeight="1">
      <c r="A35" s="284"/>
      <c r="B35" s="285"/>
      <c r="C35" s="285"/>
      <c r="D35" s="285"/>
      <c r="E35" s="285"/>
      <c r="F35" s="56"/>
      <c r="G35" s="11"/>
      <c r="H35" s="11"/>
      <c r="I35" s="11"/>
      <c r="J35" s="11"/>
      <c r="K35" s="31"/>
      <c r="L35" s="11"/>
      <c r="M35" s="11"/>
      <c r="N35" s="11"/>
      <c r="O35" s="11"/>
      <c r="P35" s="12"/>
    </row>
    <row r="36" spans="1:16" ht="15" customHeight="1">
      <c r="A36" s="284"/>
      <c r="B36" s="285"/>
      <c r="C36" s="285"/>
      <c r="D36" s="285"/>
      <c r="E36" s="285"/>
      <c r="F36" s="55"/>
      <c r="G36" s="11"/>
      <c r="H36" s="11"/>
      <c r="I36" s="11"/>
      <c r="J36" s="11"/>
      <c r="K36" s="31"/>
      <c r="L36" s="11"/>
      <c r="M36" s="11"/>
      <c r="N36" s="11"/>
      <c r="O36" s="11"/>
      <c r="P36" s="12"/>
    </row>
    <row r="37" spans="1:16" s="24" customFormat="1" ht="24" customHeight="1" thickBot="1">
      <c r="A37" s="298"/>
      <c r="B37" s="299"/>
      <c r="C37" s="299"/>
      <c r="D37" s="299"/>
      <c r="E37" s="299"/>
      <c r="F37" s="59"/>
      <c r="G37" s="25"/>
      <c r="H37" s="25"/>
      <c r="I37" s="25"/>
      <c r="J37" s="25"/>
      <c r="K37" s="33"/>
      <c r="L37" s="25"/>
      <c r="M37" s="25"/>
      <c r="N37" s="25"/>
      <c r="O37" s="25"/>
      <c r="P37" s="26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SheetLayoutView="100" workbookViewId="0" topLeftCell="A1">
      <selection activeCell="G16" sqref="G16"/>
    </sheetView>
  </sheetViews>
  <sheetFormatPr defaultColWidth="9.00390625" defaultRowHeight="16.5"/>
  <cols>
    <col min="1" max="1" width="3.00390625" style="340" customWidth="1"/>
    <col min="2" max="5" width="2.625" style="340" customWidth="1"/>
    <col min="6" max="6" width="20.625" style="187" customWidth="1"/>
    <col min="7" max="7" width="13.75390625" style="160" customWidth="1"/>
    <col min="8" max="8" width="14.75390625" style="160" customWidth="1"/>
    <col min="9" max="10" width="13.75390625" style="160" customWidth="1"/>
    <col min="11" max="16" width="14.75390625" style="160" customWidth="1"/>
    <col min="17" max="16384" width="9.00390625" style="160" customWidth="1"/>
  </cols>
  <sheetData>
    <row r="1" spans="1:11" s="151" customFormat="1" ht="15.75" customHeight="1">
      <c r="A1" s="289"/>
      <c r="B1" s="290"/>
      <c r="C1" s="290"/>
      <c r="D1" s="290"/>
      <c r="E1" s="290"/>
      <c r="F1" s="148"/>
      <c r="G1" s="148"/>
      <c r="H1" s="148"/>
      <c r="I1" s="148"/>
      <c r="J1" s="149" t="s">
        <v>92</v>
      </c>
      <c r="K1" s="150" t="s">
        <v>18</v>
      </c>
    </row>
    <row r="2" spans="1:11" s="154" customFormat="1" ht="25.5" customHeight="1">
      <c r="A2" s="289"/>
      <c r="B2" s="289"/>
      <c r="C2" s="289"/>
      <c r="D2" s="289"/>
      <c r="E2" s="289"/>
      <c r="F2" s="37"/>
      <c r="G2" s="37"/>
      <c r="H2" s="37"/>
      <c r="I2" s="37"/>
      <c r="J2" s="152" t="s">
        <v>16</v>
      </c>
      <c r="K2" s="36" t="s">
        <v>188</v>
      </c>
    </row>
    <row r="3" spans="1:11" s="154" customFormat="1" ht="25.5" customHeight="1">
      <c r="A3" s="289"/>
      <c r="B3" s="289"/>
      <c r="C3" s="289"/>
      <c r="D3" s="289"/>
      <c r="E3" s="289"/>
      <c r="F3" s="37"/>
      <c r="G3" s="37"/>
      <c r="H3" s="155"/>
      <c r="J3" s="152" t="s">
        <v>103</v>
      </c>
      <c r="K3" s="153" t="s">
        <v>104</v>
      </c>
    </row>
    <row r="4" spans="1:16" s="156" customFormat="1" ht="16.5" customHeight="1" thickBot="1">
      <c r="A4" s="412" t="s">
        <v>94</v>
      </c>
      <c r="B4" s="412"/>
      <c r="C4" s="412"/>
      <c r="D4" s="412"/>
      <c r="E4" s="412"/>
      <c r="G4" s="157"/>
      <c r="H4" s="157"/>
      <c r="I4" s="157"/>
      <c r="J4" s="158" t="s">
        <v>93</v>
      </c>
      <c r="K4" s="159" t="s">
        <v>101</v>
      </c>
      <c r="P4" s="158" t="s">
        <v>1</v>
      </c>
    </row>
    <row r="5" spans="1:16" ht="24" customHeight="1">
      <c r="A5" s="407" t="s">
        <v>0</v>
      </c>
      <c r="B5" s="409" t="s">
        <v>183</v>
      </c>
      <c r="C5" s="410"/>
      <c r="D5" s="410"/>
      <c r="E5" s="410"/>
      <c r="F5" s="411"/>
      <c r="G5" s="413" t="s">
        <v>2</v>
      </c>
      <c r="H5" s="415"/>
      <c r="I5" s="413" t="s">
        <v>25</v>
      </c>
      <c r="J5" s="415"/>
      <c r="K5" s="414" t="s">
        <v>3</v>
      </c>
      <c r="L5" s="415"/>
      <c r="M5" s="413" t="s">
        <v>9</v>
      </c>
      <c r="N5" s="415"/>
      <c r="O5" s="413" t="s">
        <v>4</v>
      </c>
      <c r="P5" s="414"/>
    </row>
    <row r="6" spans="1:16" ht="24" customHeight="1">
      <c r="A6" s="408"/>
      <c r="B6" s="331" t="s">
        <v>10</v>
      </c>
      <c r="C6" s="331" t="s">
        <v>11</v>
      </c>
      <c r="D6" s="331" t="s">
        <v>12</v>
      </c>
      <c r="E6" s="331" t="s">
        <v>13</v>
      </c>
      <c r="F6" s="43" t="s">
        <v>182</v>
      </c>
      <c r="G6" s="161" t="s">
        <v>105</v>
      </c>
      <c r="H6" s="161" t="s">
        <v>15</v>
      </c>
      <c r="I6" s="161" t="s">
        <v>105</v>
      </c>
      <c r="J6" s="162" t="s">
        <v>15</v>
      </c>
      <c r="K6" s="163" t="s">
        <v>105</v>
      </c>
      <c r="L6" s="161" t="s">
        <v>15</v>
      </c>
      <c r="M6" s="161" t="s">
        <v>105</v>
      </c>
      <c r="N6" s="161" t="s">
        <v>15</v>
      </c>
      <c r="O6" s="161" t="s">
        <v>105</v>
      </c>
      <c r="P6" s="164" t="s">
        <v>15</v>
      </c>
    </row>
    <row r="7" spans="1:16" s="169" customFormat="1" ht="23.25" customHeight="1">
      <c r="A7" s="334">
        <v>95</v>
      </c>
      <c r="B7" s="335"/>
      <c r="C7" s="336"/>
      <c r="D7" s="336"/>
      <c r="E7" s="336"/>
      <c r="F7" s="330" t="s">
        <v>184</v>
      </c>
      <c r="G7" s="165">
        <f aca="true" t="shared" si="0" ref="G7:P7">G8+G9+G10+G11+G12</f>
        <v>253609694</v>
      </c>
      <c r="H7" s="165">
        <f t="shared" si="0"/>
        <v>59583228090</v>
      </c>
      <c r="I7" s="165">
        <f t="shared" si="0"/>
        <v>271826</v>
      </c>
      <c r="J7" s="166">
        <f t="shared" si="0"/>
        <v>1183111892</v>
      </c>
      <c r="K7" s="167">
        <f t="shared" si="0"/>
        <v>205917956</v>
      </c>
      <c r="L7" s="165">
        <f t="shared" si="0"/>
        <v>33646388561</v>
      </c>
      <c r="M7" s="359">
        <f t="shared" si="0"/>
        <v>1615932543</v>
      </c>
      <c r="N7" s="359">
        <f t="shared" si="0"/>
        <v>-1615932543</v>
      </c>
      <c r="O7" s="165">
        <f t="shared" si="0"/>
        <v>1663352455</v>
      </c>
      <c r="P7" s="168">
        <f t="shared" si="0"/>
        <v>23137795094</v>
      </c>
    </row>
    <row r="8" spans="1:16" s="172" customFormat="1" ht="23.25" customHeight="1">
      <c r="A8" s="300"/>
      <c r="B8" s="337">
        <v>1</v>
      </c>
      <c r="C8" s="338"/>
      <c r="D8" s="338"/>
      <c r="E8" s="338"/>
      <c r="F8" s="174" t="s">
        <v>168</v>
      </c>
      <c r="G8" s="165">
        <f>'歲出明細'!G11</f>
        <v>37825568</v>
      </c>
      <c r="H8" s="165">
        <f>'歲出明細'!H11</f>
        <v>6157585919</v>
      </c>
      <c r="I8" s="165">
        <f>'歲出明細'!I11</f>
        <v>271826</v>
      </c>
      <c r="J8" s="165">
        <f>'歲出明細'!J11</f>
        <v>757430186</v>
      </c>
      <c r="K8" s="170">
        <f>'歲出明細'!K11</f>
        <v>37553742</v>
      </c>
      <c r="L8" s="165">
        <f>'歲出明細'!L11</f>
        <v>532562085</v>
      </c>
      <c r="M8" s="359">
        <f>'歲出明細'!M11</f>
        <v>3643460</v>
      </c>
      <c r="N8" s="359">
        <f>'歲出明細'!N11</f>
        <v>-3643460</v>
      </c>
      <c r="O8" s="165">
        <f aca="true" t="shared" si="1" ref="O8:P12">G8-I8-K8+M8</f>
        <v>3643460</v>
      </c>
      <c r="P8" s="171">
        <f t="shared" si="1"/>
        <v>4863950188</v>
      </c>
    </row>
    <row r="9" spans="1:16" s="172" customFormat="1" ht="23.25" customHeight="1">
      <c r="A9" s="300"/>
      <c r="B9" s="337">
        <v>2</v>
      </c>
      <c r="C9" s="338"/>
      <c r="D9" s="338"/>
      <c r="E9" s="338"/>
      <c r="F9" s="174" t="s">
        <v>134</v>
      </c>
      <c r="G9" s="165">
        <f>'歲出明細'!G39</f>
        <v>0</v>
      </c>
      <c r="H9" s="165">
        <f>'歲出明細'!H39</f>
        <v>3647371259</v>
      </c>
      <c r="I9" s="165">
        <f>'歲出明細'!I39</f>
        <v>0</v>
      </c>
      <c r="J9" s="165">
        <f>'歲出明細'!J39</f>
        <v>102392029</v>
      </c>
      <c r="K9" s="170">
        <f>'歲出明細'!K39</f>
        <v>0</v>
      </c>
      <c r="L9" s="165">
        <f>'歲出明細'!L39</f>
        <v>3421952637</v>
      </c>
      <c r="M9" s="359">
        <f>'歲出明細'!M39</f>
        <v>0</v>
      </c>
      <c r="N9" s="359">
        <f>'歲出明細'!N39</f>
        <v>0</v>
      </c>
      <c r="O9" s="165">
        <f t="shared" si="1"/>
        <v>0</v>
      </c>
      <c r="P9" s="171">
        <f t="shared" si="1"/>
        <v>123026593</v>
      </c>
    </row>
    <row r="10" spans="1:16" s="172" customFormat="1" ht="23.25" customHeight="1">
      <c r="A10" s="300"/>
      <c r="B10" s="337">
        <v>3</v>
      </c>
      <c r="C10" s="338"/>
      <c r="D10" s="338"/>
      <c r="E10" s="338"/>
      <c r="F10" s="174" t="s">
        <v>169</v>
      </c>
      <c r="G10" s="165">
        <f>'歲出明細'!G53</f>
        <v>0</v>
      </c>
      <c r="H10" s="165">
        <f>'歲出明細'!H53</f>
        <v>12389008510</v>
      </c>
      <c r="I10" s="165">
        <f>'歲出明細'!I53</f>
        <v>0</v>
      </c>
      <c r="J10" s="165">
        <f>'歲出明細'!J53</f>
        <v>0</v>
      </c>
      <c r="K10" s="170">
        <f>'歲出明細'!K53</f>
        <v>0</v>
      </c>
      <c r="L10" s="165">
        <f>'歲出明細'!L53</f>
        <v>11146478548</v>
      </c>
      <c r="M10" s="359">
        <f>'歲出明細'!M53</f>
        <v>0</v>
      </c>
      <c r="N10" s="359">
        <f>'歲出明細'!N53</f>
        <v>0</v>
      </c>
      <c r="O10" s="165">
        <f t="shared" si="1"/>
        <v>0</v>
      </c>
      <c r="P10" s="171">
        <f t="shared" si="1"/>
        <v>1242529962</v>
      </c>
    </row>
    <row r="11" spans="1:16" s="173" customFormat="1" ht="23.25" customHeight="1">
      <c r="A11" s="300"/>
      <c r="B11" s="337">
        <v>4</v>
      </c>
      <c r="C11" s="338"/>
      <c r="D11" s="338"/>
      <c r="E11" s="338"/>
      <c r="F11" s="174" t="s">
        <v>146</v>
      </c>
      <c r="G11" s="165">
        <f>'歲出明細'!G63</f>
        <v>8651343</v>
      </c>
      <c r="H11" s="165">
        <f>'歲出明細'!H63</f>
        <v>3323735381</v>
      </c>
      <c r="I11" s="165">
        <f>'歲出明細'!I63</f>
        <v>0</v>
      </c>
      <c r="J11" s="165">
        <f>'歲出明細'!J63</f>
        <v>121581172</v>
      </c>
      <c r="K11" s="170">
        <f>'歲出明細'!K63</f>
        <v>8651343</v>
      </c>
      <c r="L11" s="165">
        <f>'歲出明細'!L63</f>
        <v>1817883426</v>
      </c>
      <c r="M11" s="359">
        <f>'歲出明細'!M63</f>
        <v>4353000</v>
      </c>
      <c r="N11" s="359">
        <f>'歲出明細'!N63</f>
        <v>-4353000</v>
      </c>
      <c r="O11" s="165">
        <f t="shared" si="1"/>
        <v>4353000</v>
      </c>
      <c r="P11" s="171">
        <f t="shared" si="1"/>
        <v>1379917783</v>
      </c>
    </row>
    <row r="12" spans="1:16" s="173" customFormat="1" ht="23.25" customHeight="1">
      <c r="A12" s="300"/>
      <c r="B12" s="337">
        <v>5</v>
      </c>
      <c r="C12" s="338"/>
      <c r="D12" s="338"/>
      <c r="E12" s="339"/>
      <c r="F12" s="174" t="s">
        <v>170</v>
      </c>
      <c r="G12" s="165">
        <f>'歲出明細'!G78</f>
        <v>207132783</v>
      </c>
      <c r="H12" s="165">
        <f>'歲出明細'!H78</f>
        <v>34065527021</v>
      </c>
      <c r="I12" s="165">
        <f>'歲出明細'!I78</f>
        <v>0</v>
      </c>
      <c r="J12" s="165">
        <f>'歲出明細'!J78</f>
        <v>201708505</v>
      </c>
      <c r="K12" s="170">
        <f>'歲出明細'!K78</f>
        <v>159712871</v>
      </c>
      <c r="L12" s="165">
        <f>'歲出明細'!L78</f>
        <v>16727511865</v>
      </c>
      <c r="M12" s="359">
        <f>'歲出明細'!M78</f>
        <v>1607936083</v>
      </c>
      <c r="N12" s="359">
        <f>'歲出明細'!N78</f>
        <v>-1607936083</v>
      </c>
      <c r="O12" s="165">
        <f t="shared" si="1"/>
        <v>1655355995</v>
      </c>
      <c r="P12" s="171">
        <f t="shared" si="1"/>
        <v>15528370568</v>
      </c>
    </row>
    <row r="13" spans="1:16" s="175" customFormat="1" ht="23.25" customHeight="1">
      <c r="A13" s="300"/>
      <c r="B13" s="337"/>
      <c r="C13" s="338"/>
      <c r="D13" s="338"/>
      <c r="E13" s="338"/>
      <c r="F13" s="174"/>
      <c r="G13" s="165"/>
      <c r="H13" s="165"/>
      <c r="I13" s="165"/>
      <c r="J13" s="165"/>
      <c r="K13" s="170"/>
      <c r="L13" s="165"/>
      <c r="M13" s="165"/>
      <c r="N13" s="165"/>
      <c r="O13" s="165"/>
      <c r="P13" s="171"/>
    </row>
    <row r="14" spans="1:16" s="175" customFormat="1" ht="23.25" customHeight="1">
      <c r="A14" s="300"/>
      <c r="B14" s="337"/>
      <c r="C14" s="338"/>
      <c r="D14" s="338"/>
      <c r="E14" s="338"/>
      <c r="F14" s="176"/>
      <c r="G14" s="165"/>
      <c r="H14" s="165"/>
      <c r="I14" s="165"/>
      <c r="J14" s="165"/>
      <c r="K14" s="170"/>
      <c r="L14" s="165"/>
      <c r="M14" s="165"/>
      <c r="N14" s="165"/>
      <c r="O14" s="165"/>
      <c r="P14" s="171"/>
    </row>
    <row r="15" spans="1:16" s="181" customFormat="1" ht="23.25" customHeight="1">
      <c r="A15" s="300"/>
      <c r="B15" s="337"/>
      <c r="C15" s="338"/>
      <c r="D15" s="338"/>
      <c r="E15" s="338"/>
      <c r="F15" s="177"/>
      <c r="G15" s="178"/>
      <c r="H15" s="178"/>
      <c r="I15" s="178"/>
      <c r="J15" s="178"/>
      <c r="K15" s="179"/>
      <c r="L15" s="178"/>
      <c r="M15" s="178"/>
      <c r="N15" s="178"/>
      <c r="O15" s="178"/>
      <c r="P15" s="180"/>
    </row>
    <row r="16" spans="1:16" s="181" customFormat="1" ht="23.25" customHeight="1">
      <c r="A16" s="300"/>
      <c r="B16" s="337"/>
      <c r="C16" s="338"/>
      <c r="D16" s="338"/>
      <c r="E16" s="338"/>
      <c r="F16" s="177"/>
      <c r="G16" s="178"/>
      <c r="H16" s="178"/>
      <c r="I16" s="178"/>
      <c r="J16" s="178"/>
      <c r="K16" s="179"/>
      <c r="L16" s="178"/>
      <c r="M16" s="178"/>
      <c r="N16" s="178"/>
      <c r="O16" s="178"/>
      <c r="P16" s="180"/>
    </row>
    <row r="17" spans="1:16" s="175" customFormat="1" ht="23.25" customHeight="1">
      <c r="A17" s="300"/>
      <c r="B17" s="337"/>
      <c r="C17" s="338"/>
      <c r="D17" s="338"/>
      <c r="E17" s="338"/>
      <c r="F17" s="176"/>
      <c r="G17" s="165"/>
      <c r="H17" s="165"/>
      <c r="I17" s="165"/>
      <c r="J17" s="165"/>
      <c r="K17" s="170"/>
      <c r="L17" s="165"/>
      <c r="M17" s="165"/>
      <c r="N17" s="165"/>
      <c r="O17" s="165"/>
      <c r="P17" s="171"/>
    </row>
    <row r="18" spans="1:16" s="175" customFormat="1" ht="23.25" customHeight="1">
      <c r="A18" s="300"/>
      <c r="B18" s="337"/>
      <c r="C18" s="338"/>
      <c r="D18" s="338"/>
      <c r="E18" s="338"/>
      <c r="F18" s="174"/>
      <c r="G18" s="165"/>
      <c r="H18" s="165"/>
      <c r="I18" s="165"/>
      <c r="J18" s="165"/>
      <c r="K18" s="170"/>
      <c r="L18" s="165"/>
      <c r="M18" s="165"/>
      <c r="N18" s="165"/>
      <c r="O18" s="165"/>
      <c r="P18" s="171"/>
    </row>
    <row r="19" spans="1:16" s="175" customFormat="1" ht="23.25" customHeight="1">
      <c r="A19" s="300"/>
      <c r="B19" s="337"/>
      <c r="C19" s="338"/>
      <c r="D19" s="338"/>
      <c r="E19" s="338"/>
      <c r="F19" s="176"/>
      <c r="G19" s="165"/>
      <c r="H19" s="165"/>
      <c r="I19" s="165"/>
      <c r="J19" s="165"/>
      <c r="K19" s="170"/>
      <c r="L19" s="165"/>
      <c r="M19" s="165"/>
      <c r="N19" s="165"/>
      <c r="O19" s="165"/>
      <c r="P19" s="171"/>
    </row>
    <row r="20" spans="1:16" s="181" customFormat="1" ht="23.25" customHeight="1">
      <c r="A20" s="300"/>
      <c r="B20" s="337"/>
      <c r="C20" s="338"/>
      <c r="D20" s="338"/>
      <c r="E20" s="338"/>
      <c r="F20" s="177"/>
      <c r="G20" s="178"/>
      <c r="H20" s="178"/>
      <c r="I20" s="178"/>
      <c r="J20" s="178"/>
      <c r="K20" s="179"/>
      <c r="L20" s="178"/>
      <c r="M20" s="178"/>
      <c r="N20" s="178"/>
      <c r="O20" s="178"/>
      <c r="P20" s="180"/>
    </row>
    <row r="21" spans="1:16" s="175" customFormat="1" ht="23.25" customHeight="1">
      <c r="A21" s="300"/>
      <c r="B21" s="337"/>
      <c r="C21" s="338"/>
      <c r="D21" s="338"/>
      <c r="E21" s="338"/>
      <c r="F21" s="176"/>
      <c r="G21" s="165"/>
      <c r="H21" s="165"/>
      <c r="I21" s="165"/>
      <c r="J21" s="165"/>
      <c r="K21" s="170"/>
      <c r="L21" s="165"/>
      <c r="M21" s="165"/>
      <c r="N21" s="165"/>
      <c r="O21" s="165"/>
      <c r="P21" s="171"/>
    </row>
    <row r="22" spans="1:16" s="181" customFormat="1" ht="23.25" customHeight="1">
      <c r="A22" s="300"/>
      <c r="B22" s="337"/>
      <c r="C22" s="338"/>
      <c r="D22" s="338"/>
      <c r="E22" s="338"/>
      <c r="F22" s="177"/>
      <c r="G22" s="178"/>
      <c r="H22" s="178"/>
      <c r="I22" s="178"/>
      <c r="J22" s="178"/>
      <c r="K22" s="179"/>
      <c r="L22" s="178"/>
      <c r="M22" s="178"/>
      <c r="N22" s="178"/>
      <c r="O22" s="178"/>
      <c r="P22" s="180"/>
    </row>
    <row r="23" spans="1:16" s="181" customFormat="1" ht="23.25" customHeight="1">
      <c r="A23" s="300"/>
      <c r="B23" s="337"/>
      <c r="C23" s="338"/>
      <c r="D23" s="338"/>
      <c r="E23" s="338"/>
      <c r="F23" s="177"/>
      <c r="G23" s="178"/>
      <c r="H23" s="178"/>
      <c r="I23" s="178"/>
      <c r="J23" s="178"/>
      <c r="K23" s="179"/>
      <c r="L23" s="178"/>
      <c r="M23" s="178"/>
      <c r="N23" s="178"/>
      <c r="O23" s="178"/>
      <c r="P23" s="180"/>
    </row>
    <row r="24" spans="1:16" s="175" customFormat="1" ht="23.25" customHeight="1">
      <c r="A24" s="300"/>
      <c r="B24" s="337"/>
      <c r="C24" s="338"/>
      <c r="D24" s="338"/>
      <c r="E24" s="338"/>
      <c r="F24" s="176"/>
      <c r="G24" s="165"/>
      <c r="H24" s="165"/>
      <c r="I24" s="165"/>
      <c r="J24" s="165"/>
      <c r="K24" s="170"/>
      <c r="L24" s="165"/>
      <c r="M24" s="165"/>
      <c r="N24" s="165"/>
      <c r="O24" s="165"/>
      <c r="P24" s="171"/>
    </row>
    <row r="25" spans="1:16" s="175" customFormat="1" ht="23.25" customHeight="1">
      <c r="A25" s="300"/>
      <c r="B25" s="337"/>
      <c r="C25" s="338"/>
      <c r="D25" s="338"/>
      <c r="E25" s="338"/>
      <c r="F25" s="174"/>
      <c r="G25" s="165"/>
      <c r="H25" s="165"/>
      <c r="I25" s="165"/>
      <c r="J25" s="165"/>
      <c r="K25" s="170"/>
      <c r="L25" s="165"/>
      <c r="M25" s="165"/>
      <c r="N25" s="165"/>
      <c r="O25" s="165"/>
      <c r="P25" s="171"/>
    </row>
    <row r="26" spans="1:16" s="175" customFormat="1" ht="23.25" customHeight="1">
      <c r="A26" s="300"/>
      <c r="B26" s="337"/>
      <c r="C26" s="338"/>
      <c r="D26" s="338"/>
      <c r="E26" s="338"/>
      <c r="F26" s="176"/>
      <c r="G26" s="165"/>
      <c r="H26" s="165"/>
      <c r="I26" s="165"/>
      <c r="J26" s="165"/>
      <c r="K26" s="170"/>
      <c r="L26" s="165"/>
      <c r="M26" s="165"/>
      <c r="N26" s="165"/>
      <c r="O26" s="165"/>
      <c r="P26" s="171"/>
    </row>
    <row r="27" spans="1:16" s="181" customFormat="1" ht="23.25" customHeight="1">
      <c r="A27" s="300"/>
      <c r="B27" s="337"/>
      <c r="C27" s="338"/>
      <c r="D27" s="338"/>
      <c r="E27" s="338"/>
      <c r="F27" s="177"/>
      <c r="G27" s="178"/>
      <c r="H27" s="178"/>
      <c r="I27" s="178"/>
      <c r="J27" s="178"/>
      <c r="K27" s="179"/>
      <c r="L27" s="178"/>
      <c r="M27" s="178"/>
      <c r="N27" s="178"/>
      <c r="O27" s="178"/>
      <c r="P27" s="180"/>
    </row>
    <row r="28" spans="1:16" s="181" customFormat="1" ht="23.25" customHeight="1">
      <c r="A28" s="300"/>
      <c r="B28" s="337"/>
      <c r="C28" s="338"/>
      <c r="D28" s="338"/>
      <c r="E28" s="338"/>
      <c r="F28" s="177"/>
      <c r="G28" s="178"/>
      <c r="H28" s="178"/>
      <c r="I28" s="178"/>
      <c r="J28" s="178"/>
      <c r="K28" s="179"/>
      <c r="L28" s="178"/>
      <c r="M28" s="178"/>
      <c r="N28" s="178"/>
      <c r="O28" s="178"/>
      <c r="P28" s="180"/>
    </row>
    <row r="29" spans="1:16" s="182" customFormat="1" ht="23.25" customHeight="1">
      <c r="A29" s="340"/>
      <c r="B29" s="338"/>
      <c r="C29" s="338"/>
      <c r="D29" s="338"/>
      <c r="E29" s="338"/>
      <c r="F29" s="176"/>
      <c r="G29" s="165"/>
      <c r="H29" s="165"/>
      <c r="I29" s="165"/>
      <c r="J29" s="165"/>
      <c r="K29" s="170"/>
      <c r="L29" s="165"/>
      <c r="M29" s="165"/>
      <c r="N29" s="165"/>
      <c r="O29" s="165"/>
      <c r="P29" s="171"/>
    </row>
    <row r="30" spans="1:16" s="182" customFormat="1" ht="23.25" customHeight="1">
      <c r="A30" s="340"/>
      <c r="B30" s="338"/>
      <c r="C30" s="338"/>
      <c r="D30" s="338"/>
      <c r="E30" s="338"/>
      <c r="F30" s="176"/>
      <c r="G30" s="165"/>
      <c r="H30" s="165"/>
      <c r="I30" s="165"/>
      <c r="J30" s="165"/>
      <c r="K30" s="170"/>
      <c r="L30" s="165"/>
      <c r="M30" s="165"/>
      <c r="N30" s="165"/>
      <c r="O30" s="165"/>
      <c r="P30" s="171"/>
    </row>
    <row r="31" spans="1:16" s="182" customFormat="1" ht="23.25" customHeight="1">
      <c r="A31" s="340"/>
      <c r="B31" s="338"/>
      <c r="C31" s="338"/>
      <c r="D31" s="338"/>
      <c r="E31" s="338"/>
      <c r="F31" s="174"/>
      <c r="G31" s="165"/>
      <c r="H31" s="165"/>
      <c r="I31" s="165"/>
      <c r="J31" s="165"/>
      <c r="K31" s="170"/>
      <c r="L31" s="165"/>
      <c r="M31" s="165"/>
      <c r="N31" s="165"/>
      <c r="O31" s="165"/>
      <c r="P31" s="171"/>
    </row>
    <row r="32" spans="1:16" s="182" customFormat="1" ht="23.25" customHeight="1">
      <c r="A32" s="340"/>
      <c r="B32" s="338"/>
      <c r="C32" s="338"/>
      <c r="D32" s="338"/>
      <c r="E32" s="338"/>
      <c r="F32" s="176"/>
      <c r="G32" s="165"/>
      <c r="H32" s="165"/>
      <c r="I32" s="165"/>
      <c r="J32" s="165"/>
      <c r="K32" s="170"/>
      <c r="L32" s="165"/>
      <c r="M32" s="165"/>
      <c r="N32" s="165"/>
      <c r="O32" s="165"/>
      <c r="P32" s="171"/>
    </row>
    <row r="33" spans="1:16" s="156" customFormat="1" ht="23.25" customHeight="1" thickBot="1">
      <c r="A33" s="341"/>
      <c r="B33" s="342"/>
      <c r="C33" s="342"/>
      <c r="D33" s="343"/>
      <c r="E33" s="342"/>
      <c r="F33" s="183"/>
      <c r="G33" s="184"/>
      <c r="H33" s="184"/>
      <c r="I33" s="184"/>
      <c r="J33" s="184"/>
      <c r="K33" s="185"/>
      <c r="L33" s="184"/>
      <c r="M33" s="184"/>
      <c r="N33" s="184"/>
      <c r="O33" s="184"/>
      <c r="P33" s="186"/>
    </row>
  </sheetData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SheetLayoutView="100" workbookViewId="0" topLeftCell="A1">
      <selection activeCell="G16" sqref="G16"/>
    </sheetView>
  </sheetViews>
  <sheetFormatPr defaultColWidth="9.00390625" defaultRowHeight="16.5"/>
  <cols>
    <col min="1" max="1" width="3.00390625" style="340" customWidth="1"/>
    <col min="2" max="5" width="2.625" style="340" customWidth="1"/>
    <col min="6" max="6" width="20.625" style="187" customWidth="1"/>
    <col min="7" max="10" width="14.125" style="160" customWidth="1"/>
    <col min="11" max="16" width="14.75390625" style="160" customWidth="1"/>
    <col min="17" max="16384" width="9.00390625" style="160" customWidth="1"/>
  </cols>
  <sheetData>
    <row r="1" spans="1:11" s="151" customFormat="1" ht="15.75" customHeight="1">
      <c r="A1" s="289"/>
      <c r="B1" s="290"/>
      <c r="C1" s="290"/>
      <c r="D1" s="290"/>
      <c r="E1" s="290"/>
      <c r="F1" s="148"/>
      <c r="G1" s="148"/>
      <c r="H1" s="148"/>
      <c r="I1" s="148"/>
      <c r="J1" s="149" t="s">
        <v>92</v>
      </c>
      <c r="K1" s="150" t="s">
        <v>18</v>
      </c>
    </row>
    <row r="2" spans="1:11" s="154" customFormat="1" ht="25.5" customHeight="1">
      <c r="A2" s="289"/>
      <c r="B2" s="289"/>
      <c r="C2" s="289"/>
      <c r="D2" s="289"/>
      <c r="E2" s="289"/>
      <c r="F2" s="37"/>
      <c r="G2" s="37"/>
      <c r="H2" s="37"/>
      <c r="I2" s="37"/>
      <c r="J2" s="152" t="s">
        <v>16</v>
      </c>
      <c r="K2" s="36" t="s">
        <v>188</v>
      </c>
    </row>
    <row r="3" spans="1:11" s="154" customFormat="1" ht="25.5" customHeight="1">
      <c r="A3" s="289"/>
      <c r="B3" s="289"/>
      <c r="C3" s="289"/>
      <c r="D3" s="289"/>
      <c r="E3" s="289"/>
      <c r="F3" s="37"/>
      <c r="G3" s="37"/>
      <c r="H3" s="155"/>
      <c r="J3" s="152" t="s">
        <v>103</v>
      </c>
      <c r="K3" s="153" t="s">
        <v>104</v>
      </c>
    </row>
    <row r="4" spans="1:16" s="156" customFormat="1" ht="16.5" customHeight="1" thickBot="1">
      <c r="A4" s="412" t="s">
        <v>98</v>
      </c>
      <c r="B4" s="412"/>
      <c r="C4" s="412"/>
      <c r="D4" s="412"/>
      <c r="E4" s="412"/>
      <c r="G4" s="157"/>
      <c r="H4" s="157"/>
      <c r="I4" s="157"/>
      <c r="J4" s="158" t="s">
        <v>93</v>
      </c>
      <c r="K4" s="159" t="s">
        <v>101</v>
      </c>
      <c r="P4" s="158" t="s">
        <v>1</v>
      </c>
    </row>
    <row r="5" spans="1:16" ht="24" customHeight="1">
      <c r="A5" s="407" t="s">
        <v>0</v>
      </c>
      <c r="B5" s="409" t="s">
        <v>183</v>
      </c>
      <c r="C5" s="410"/>
      <c r="D5" s="410"/>
      <c r="E5" s="410"/>
      <c r="F5" s="411"/>
      <c r="G5" s="413" t="s">
        <v>2</v>
      </c>
      <c r="H5" s="415"/>
      <c r="I5" s="413" t="s">
        <v>25</v>
      </c>
      <c r="J5" s="415"/>
      <c r="K5" s="414" t="s">
        <v>3</v>
      </c>
      <c r="L5" s="415"/>
      <c r="M5" s="413" t="s">
        <v>9</v>
      </c>
      <c r="N5" s="415"/>
      <c r="O5" s="413" t="s">
        <v>4</v>
      </c>
      <c r="P5" s="414"/>
    </row>
    <row r="6" spans="1:16" ht="24" customHeight="1">
      <c r="A6" s="408"/>
      <c r="B6" s="331" t="s">
        <v>10</v>
      </c>
      <c r="C6" s="331" t="s">
        <v>11</v>
      </c>
      <c r="D6" s="331" t="s">
        <v>12</v>
      </c>
      <c r="E6" s="331" t="s">
        <v>13</v>
      </c>
      <c r="F6" s="43" t="s">
        <v>182</v>
      </c>
      <c r="G6" s="161" t="s">
        <v>105</v>
      </c>
      <c r="H6" s="161" t="s">
        <v>15</v>
      </c>
      <c r="I6" s="161" t="s">
        <v>105</v>
      </c>
      <c r="J6" s="162" t="s">
        <v>15</v>
      </c>
      <c r="K6" s="163" t="s">
        <v>105</v>
      </c>
      <c r="L6" s="161" t="s">
        <v>15</v>
      </c>
      <c r="M6" s="161" t="s">
        <v>105</v>
      </c>
      <c r="N6" s="161" t="s">
        <v>15</v>
      </c>
      <c r="O6" s="161" t="s">
        <v>105</v>
      </c>
      <c r="P6" s="164" t="s">
        <v>15</v>
      </c>
    </row>
    <row r="7" spans="1:16" s="169" customFormat="1" ht="23.25" customHeight="1">
      <c r="A7" s="334">
        <v>95</v>
      </c>
      <c r="B7" s="335"/>
      <c r="C7" s="336"/>
      <c r="D7" s="336"/>
      <c r="E7" s="336"/>
      <c r="F7" s="330" t="s">
        <v>180</v>
      </c>
      <c r="G7" s="165">
        <f>G8+G12+G9+G10+G11</f>
        <v>8651343</v>
      </c>
      <c r="H7" s="165">
        <f aca="true" t="shared" si="0" ref="H7:P7">H8+H12+H9+H10+H11</f>
        <v>8857771095</v>
      </c>
      <c r="I7" s="165">
        <f t="shared" si="0"/>
        <v>0</v>
      </c>
      <c r="J7" s="166">
        <f t="shared" si="0"/>
        <v>56151433</v>
      </c>
      <c r="K7" s="167">
        <f t="shared" si="0"/>
        <v>8651343</v>
      </c>
      <c r="L7" s="165">
        <f t="shared" si="0"/>
        <v>7287688145</v>
      </c>
      <c r="M7" s="359">
        <f t="shared" si="0"/>
        <v>1890000</v>
      </c>
      <c r="N7" s="359">
        <f t="shared" si="0"/>
        <v>-1890000</v>
      </c>
      <c r="O7" s="165">
        <f t="shared" si="0"/>
        <v>1890000</v>
      </c>
      <c r="P7" s="168">
        <f t="shared" si="0"/>
        <v>1512041517</v>
      </c>
    </row>
    <row r="8" spans="1:16" s="172" customFormat="1" ht="23.25" customHeight="1">
      <c r="A8" s="300"/>
      <c r="B8" s="337">
        <v>1</v>
      </c>
      <c r="C8" s="338"/>
      <c r="D8" s="338"/>
      <c r="E8" s="338"/>
      <c r="F8" s="174" t="s">
        <v>168</v>
      </c>
      <c r="G8" s="165">
        <f>'歲出明細'!G13</f>
        <v>0</v>
      </c>
      <c r="H8" s="165">
        <f>'歲出明細'!H13</f>
        <v>617650762</v>
      </c>
      <c r="I8" s="165">
        <f>'歲出明細'!I13</f>
        <v>0</v>
      </c>
      <c r="J8" s="165">
        <f>'歲出明細'!J13</f>
        <v>19005682</v>
      </c>
      <c r="K8" s="170">
        <f>'歲出明細'!K13</f>
        <v>0</v>
      </c>
      <c r="L8" s="165">
        <f>'歲出明細'!L13</f>
        <v>122265555</v>
      </c>
      <c r="M8" s="359">
        <f>'歲出明細'!M13</f>
        <v>1890000</v>
      </c>
      <c r="N8" s="359">
        <f>'歲出明細'!N13</f>
        <v>-1890000</v>
      </c>
      <c r="O8" s="165">
        <f>G8-I8-K8+M8</f>
        <v>1890000</v>
      </c>
      <c r="P8" s="171">
        <f>H8-J8-L8+N8</f>
        <v>474489525</v>
      </c>
    </row>
    <row r="9" spans="1:16" s="172" customFormat="1" ht="23.25" customHeight="1">
      <c r="A9" s="300"/>
      <c r="B9" s="337">
        <v>2</v>
      </c>
      <c r="C9" s="338"/>
      <c r="D9" s="338"/>
      <c r="E9" s="338"/>
      <c r="F9" s="174" t="s">
        <v>134</v>
      </c>
      <c r="G9" s="165">
        <f>'歲出明細'!G41</f>
        <v>0</v>
      </c>
      <c r="H9" s="165">
        <f>'歲出明細'!H41</f>
        <v>48943188</v>
      </c>
      <c r="I9" s="165">
        <f>'歲出明細'!I41</f>
        <v>0</v>
      </c>
      <c r="J9" s="165">
        <f>'歲出明細'!J41</f>
        <v>504277</v>
      </c>
      <c r="K9" s="170">
        <f>'歲出明細'!K41</f>
        <v>0</v>
      </c>
      <c r="L9" s="165">
        <f>'歲出明細'!L41</f>
        <v>28767211</v>
      </c>
      <c r="M9" s="359">
        <f>'歲出明細'!M41</f>
        <v>0</v>
      </c>
      <c r="N9" s="359">
        <f>'歲出明細'!N41</f>
        <v>0</v>
      </c>
      <c r="O9" s="165">
        <f aca="true" t="shared" si="1" ref="O9:P11">G9-I9-K9+M9</f>
        <v>0</v>
      </c>
      <c r="P9" s="171">
        <f t="shared" si="1"/>
        <v>19671700</v>
      </c>
    </row>
    <row r="10" spans="1:16" s="172" customFormat="1" ht="23.25" customHeight="1">
      <c r="A10" s="300"/>
      <c r="B10" s="337">
        <v>3</v>
      </c>
      <c r="C10" s="338"/>
      <c r="D10" s="338"/>
      <c r="E10" s="338"/>
      <c r="F10" s="174" t="s">
        <v>169</v>
      </c>
      <c r="G10" s="165">
        <f>'歲出明細'!G55</f>
        <v>0</v>
      </c>
      <c r="H10" s="165">
        <f>'歲出明細'!H55</f>
        <v>7422555510</v>
      </c>
      <c r="I10" s="165">
        <f>'歲出明細'!I55</f>
        <v>0</v>
      </c>
      <c r="J10" s="165">
        <f>'歲出明細'!J55</f>
        <v>0</v>
      </c>
      <c r="K10" s="170">
        <f>'歲出明細'!K55</f>
        <v>0</v>
      </c>
      <c r="L10" s="165">
        <f>'歲出明細'!L55</f>
        <v>6646579287</v>
      </c>
      <c r="M10" s="359">
        <f>'歲出明細'!M55</f>
        <v>0</v>
      </c>
      <c r="N10" s="359">
        <f>'歲出明細'!N55</f>
        <v>0</v>
      </c>
      <c r="O10" s="165">
        <f t="shared" si="1"/>
        <v>0</v>
      </c>
      <c r="P10" s="171">
        <f t="shared" si="1"/>
        <v>775976223</v>
      </c>
    </row>
    <row r="11" spans="1:16" s="173" customFormat="1" ht="23.25" customHeight="1">
      <c r="A11" s="300"/>
      <c r="B11" s="337">
        <v>4</v>
      </c>
      <c r="C11" s="338"/>
      <c r="D11" s="338"/>
      <c r="E11" s="338"/>
      <c r="F11" s="174" t="s">
        <v>146</v>
      </c>
      <c r="G11" s="165">
        <f>'歲出明細'!G65</f>
        <v>8651343</v>
      </c>
      <c r="H11" s="165">
        <f>'歲出明細'!H65</f>
        <v>764621635</v>
      </c>
      <c r="I11" s="165">
        <f>'歲出明細'!I65</f>
        <v>0</v>
      </c>
      <c r="J11" s="165">
        <f>'歲出明細'!J65</f>
        <v>36578735</v>
      </c>
      <c r="K11" s="170">
        <f>'歲出明細'!K65</f>
        <v>8651343</v>
      </c>
      <c r="L11" s="165">
        <f>'歲出明細'!L65</f>
        <v>486138831</v>
      </c>
      <c r="M11" s="359">
        <f>'歲出明細'!M65</f>
        <v>0</v>
      </c>
      <c r="N11" s="359">
        <f>'歲出明細'!N65</f>
        <v>0</v>
      </c>
      <c r="O11" s="165">
        <f t="shared" si="1"/>
        <v>0</v>
      </c>
      <c r="P11" s="171">
        <f t="shared" si="1"/>
        <v>241904069</v>
      </c>
    </row>
    <row r="12" spans="1:16" s="173" customFormat="1" ht="23.25" customHeight="1">
      <c r="A12" s="300"/>
      <c r="B12" s="337">
        <v>5</v>
      </c>
      <c r="C12" s="338"/>
      <c r="D12" s="338"/>
      <c r="E12" s="338"/>
      <c r="F12" s="174" t="s">
        <v>170</v>
      </c>
      <c r="G12" s="165">
        <f>'歲出明細'!G80</f>
        <v>0</v>
      </c>
      <c r="H12" s="165">
        <f>'歲出明細'!H80</f>
        <v>4000000</v>
      </c>
      <c r="I12" s="165">
        <f>'歲出明細'!I80</f>
        <v>0</v>
      </c>
      <c r="J12" s="165">
        <f>'歲出明細'!J80</f>
        <v>62739</v>
      </c>
      <c r="K12" s="170">
        <f>'歲出明細'!K80</f>
        <v>0</v>
      </c>
      <c r="L12" s="165">
        <f>'歲出明細'!L80</f>
        <v>3937261</v>
      </c>
      <c r="M12" s="359">
        <f>'歲出明細'!M80</f>
        <v>0</v>
      </c>
      <c r="N12" s="359">
        <f>'歲出明細'!N80</f>
        <v>0</v>
      </c>
      <c r="O12" s="165">
        <f>G12-I12-K12+M12</f>
        <v>0</v>
      </c>
      <c r="P12" s="171">
        <f>H12-J12-L12+N12</f>
        <v>0</v>
      </c>
    </row>
    <row r="13" spans="1:16" s="175" customFormat="1" ht="23.25" customHeight="1">
      <c r="A13" s="300"/>
      <c r="B13" s="337"/>
      <c r="C13" s="338"/>
      <c r="D13" s="338"/>
      <c r="E13" s="338"/>
      <c r="F13" s="301"/>
      <c r="G13" s="165"/>
      <c r="H13" s="165"/>
      <c r="I13" s="165"/>
      <c r="J13" s="165"/>
      <c r="K13" s="170"/>
      <c r="L13" s="165"/>
      <c r="M13" s="165"/>
      <c r="N13" s="165"/>
      <c r="O13" s="165"/>
      <c r="P13" s="171"/>
    </row>
    <row r="14" spans="1:16" s="181" customFormat="1" ht="23.25" customHeight="1">
      <c r="A14" s="300"/>
      <c r="B14" s="337"/>
      <c r="C14" s="338"/>
      <c r="D14" s="338"/>
      <c r="E14" s="338"/>
      <c r="F14" s="177"/>
      <c r="G14" s="178"/>
      <c r="H14" s="178"/>
      <c r="I14" s="178"/>
      <c r="J14" s="178"/>
      <c r="K14" s="179"/>
      <c r="L14" s="178"/>
      <c r="M14" s="178"/>
      <c r="N14" s="178"/>
      <c r="O14" s="178"/>
      <c r="P14" s="180"/>
    </row>
    <row r="15" spans="1:16" s="181" customFormat="1" ht="23.25" customHeight="1">
      <c r="A15" s="300"/>
      <c r="B15" s="337"/>
      <c r="C15" s="338"/>
      <c r="D15" s="338"/>
      <c r="E15" s="338"/>
      <c r="F15" s="177"/>
      <c r="G15" s="178"/>
      <c r="H15" s="178"/>
      <c r="I15" s="178"/>
      <c r="J15" s="178"/>
      <c r="K15" s="179"/>
      <c r="L15" s="178"/>
      <c r="M15" s="178"/>
      <c r="N15" s="178"/>
      <c r="O15" s="178"/>
      <c r="P15" s="180"/>
    </row>
    <row r="16" spans="1:16" s="181" customFormat="1" ht="23.25" customHeight="1">
      <c r="A16" s="300"/>
      <c r="B16" s="337"/>
      <c r="C16" s="338"/>
      <c r="D16" s="338"/>
      <c r="E16" s="338"/>
      <c r="F16" s="177"/>
      <c r="G16" s="178"/>
      <c r="H16" s="178"/>
      <c r="I16" s="178"/>
      <c r="J16" s="178"/>
      <c r="K16" s="179"/>
      <c r="L16" s="178"/>
      <c r="M16" s="178"/>
      <c r="N16" s="178"/>
      <c r="O16" s="178"/>
      <c r="P16" s="180"/>
    </row>
    <row r="17" spans="1:16" s="175" customFormat="1" ht="23.25" customHeight="1">
      <c r="A17" s="300"/>
      <c r="B17" s="337"/>
      <c r="C17" s="338"/>
      <c r="D17" s="338"/>
      <c r="E17" s="338"/>
      <c r="F17" s="176"/>
      <c r="G17" s="165"/>
      <c r="H17" s="165"/>
      <c r="I17" s="165"/>
      <c r="J17" s="165"/>
      <c r="K17" s="170"/>
      <c r="L17" s="165"/>
      <c r="M17" s="165"/>
      <c r="N17" s="165"/>
      <c r="O17" s="165"/>
      <c r="P17" s="171"/>
    </row>
    <row r="18" spans="1:16" s="175" customFormat="1" ht="23.25" customHeight="1">
      <c r="A18" s="300"/>
      <c r="B18" s="337"/>
      <c r="C18" s="338"/>
      <c r="D18" s="338"/>
      <c r="E18" s="338"/>
      <c r="F18" s="174"/>
      <c r="G18" s="165"/>
      <c r="H18" s="165"/>
      <c r="I18" s="165"/>
      <c r="J18" s="165"/>
      <c r="K18" s="170"/>
      <c r="L18" s="165"/>
      <c r="M18" s="165"/>
      <c r="N18" s="165"/>
      <c r="O18" s="165"/>
      <c r="P18" s="171"/>
    </row>
    <row r="19" spans="1:16" s="175" customFormat="1" ht="23.25" customHeight="1">
      <c r="A19" s="300"/>
      <c r="B19" s="337"/>
      <c r="C19" s="338"/>
      <c r="D19" s="338"/>
      <c r="E19" s="338"/>
      <c r="F19" s="176"/>
      <c r="G19" s="165"/>
      <c r="H19" s="165"/>
      <c r="I19" s="165"/>
      <c r="J19" s="165"/>
      <c r="K19" s="170"/>
      <c r="L19" s="165"/>
      <c r="M19" s="165"/>
      <c r="N19" s="165"/>
      <c r="O19" s="165"/>
      <c r="P19" s="171"/>
    </row>
    <row r="20" spans="1:16" s="181" customFormat="1" ht="23.25" customHeight="1">
      <c r="A20" s="300"/>
      <c r="B20" s="337"/>
      <c r="C20" s="338"/>
      <c r="D20" s="338"/>
      <c r="E20" s="338"/>
      <c r="F20" s="177"/>
      <c r="G20" s="178"/>
      <c r="H20" s="178"/>
      <c r="I20" s="178"/>
      <c r="J20" s="178"/>
      <c r="K20" s="179"/>
      <c r="L20" s="178"/>
      <c r="M20" s="178"/>
      <c r="N20" s="178"/>
      <c r="O20" s="178"/>
      <c r="P20" s="180"/>
    </row>
    <row r="21" spans="1:16" s="175" customFormat="1" ht="23.25" customHeight="1">
      <c r="A21" s="300"/>
      <c r="B21" s="337"/>
      <c r="C21" s="338"/>
      <c r="D21" s="338"/>
      <c r="E21" s="338"/>
      <c r="F21" s="176"/>
      <c r="G21" s="165"/>
      <c r="H21" s="165"/>
      <c r="I21" s="165"/>
      <c r="J21" s="165"/>
      <c r="K21" s="170"/>
      <c r="L21" s="165"/>
      <c r="M21" s="165"/>
      <c r="N21" s="165"/>
      <c r="O21" s="165"/>
      <c r="P21" s="171"/>
    </row>
    <row r="22" spans="1:16" s="181" customFormat="1" ht="23.25" customHeight="1">
      <c r="A22" s="300"/>
      <c r="B22" s="337"/>
      <c r="C22" s="338"/>
      <c r="D22" s="338"/>
      <c r="E22" s="338"/>
      <c r="F22" s="177"/>
      <c r="G22" s="178"/>
      <c r="H22" s="178"/>
      <c r="I22" s="178"/>
      <c r="J22" s="178"/>
      <c r="K22" s="179"/>
      <c r="L22" s="178"/>
      <c r="M22" s="178"/>
      <c r="N22" s="178"/>
      <c r="O22" s="178"/>
      <c r="P22" s="180"/>
    </row>
    <row r="23" spans="1:16" s="181" customFormat="1" ht="23.25" customHeight="1">
      <c r="A23" s="300"/>
      <c r="B23" s="337"/>
      <c r="C23" s="338"/>
      <c r="D23" s="338"/>
      <c r="E23" s="338"/>
      <c r="F23" s="177"/>
      <c r="G23" s="178"/>
      <c r="H23" s="178"/>
      <c r="I23" s="178"/>
      <c r="J23" s="178"/>
      <c r="K23" s="179"/>
      <c r="L23" s="178"/>
      <c r="M23" s="178"/>
      <c r="N23" s="178"/>
      <c r="O23" s="178"/>
      <c r="P23" s="180"/>
    </row>
    <row r="24" spans="1:16" s="175" customFormat="1" ht="23.25" customHeight="1">
      <c r="A24" s="300"/>
      <c r="B24" s="337"/>
      <c r="C24" s="338"/>
      <c r="D24" s="338"/>
      <c r="E24" s="338"/>
      <c r="F24" s="176"/>
      <c r="G24" s="165"/>
      <c r="H24" s="165"/>
      <c r="I24" s="165"/>
      <c r="J24" s="165"/>
      <c r="K24" s="170"/>
      <c r="L24" s="165"/>
      <c r="M24" s="165"/>
      <c r="N24" s="165"/>
      <c r="O24" s="165"/>
      <c r="P24" s="171"/>
    </row>
    <row r="25" spans="1:16" s="175" customFormat="1" ht="23.25" customHeight="1">
      <c r="A25" s="300"/>
      <c r="B25" s="337"/>
      <c r="C25" s="338"/>
      <c r="D25" s="338"/>
      <c r="E25" s="338"/>
      <c r="F25" s="174"/>
      <c r="G25" s="165"/>
      <c r="H25" s="165"/>
      <c r="I25" s="165"/>
      <c r="J25" s="165"/>
      <c r="K25" s="170"/>
      <c r="L25" s="165"/>
      <c r="M25" s="165"/>
      <c r="N25" s="165"/>
      <c r="O25" s="165"/>
      <c r="P25" s="171"/>
    </row>
    <row r="26" spans="1:16" s="175" customFormat="1" ht="23.25" customHeight="1">
      <c r="A26" s="300"/>
      <c r="B26" s="337"/>
      <c r="C26" s="338"/>
      <c r="D26" s="338"/>
      <c r="E26" s="338"/>
      <c r="F26" s="176"/>
      <c r="G26" s="165"/>
      <c r="H26" s="165"/>
      <c r="I26" s="165"/>
      <c r="J26" s="165"/>
      <c r="K26" s="170"/>
      <c r="L26" s="165"/>
      <c r="M26" s="165"/>
      <c r="N26" s="165"/>
      <c r="O26" s="165"/>
      <c r="P26" s="171"/>
    </row>
    <row r="27" spans="1:16" s="181" customFormat="1" ht="23.25" customHeight="1">
      <c r="A27" s="300"/>
      <c r="B27" s="337"/>
      <c r="C27" s="338"/>
      <c r="D27" s="338"/>
      <c r="E27" s="338"/>
      <c r="F27" s="177"/>
      <c r="G27" s="178"/>
      <c r="H27" s="178"/>
      <c r="I27" s="178"/>
      <c r="J27" s="178"/>
      <c r="K27" s="179"/>
      <c r="L27" s="178"/>
      <c r="M27" s="178"/>
      <c r="N27" s="178"/>
      <c r="O27" s="178"/>
      <c r="P27" s="180"/>
    </row>
    <row r="28" spans="1:16" s="181" customFormat="1" ht="23.25" customHeight="1">
      <c r="A28" s="300"/>
      <c r="B28" s="337"/>
      <c r="C28" s="338"/>
      <c r="D28" s="338"/>
      <c r="E28" s="338"/>
      <c r="F28" s="177"/>
      <c r="G28" s="178"/>
      <c r="H28" s="178"/>
      <c r="I28" s="178"/>
      <c r="J28" s="178"/>
      <c r="K28" s="179"/>
      <c r="L28" s="178"/>
      <c r="M28" s="178"/>
      <c r="N28" s="178"/>
      <c r="O28" s="178"/>
      <c r="P28" s="180"/>
    </row>
    <row r="29" spans="1:16" s="182" customFormat="1" ht="23.25" customHeight="1">
      <c r="A29" s="340"/>
      <c r="B29" s="338"/>
      <c r="C29" s="338"/>
      <c r="D29" s="338"/>
      <c r="E29" s="338"/>
      <c r="F29" s="176"/>
      <c r="G29" s="165"/>
      <c r="H29" s="165"/>
      <c r="I29" s="165"/>
      <c r="J29" s="165"/>
      <c r="K29" s="170"/>
      <c r="L29" s="165"/>
      <c r="M29" s="165"/>
      <c r="N29" s="165"/>
      <c r="O29" s="165"/>
      <c r="P29" s="171"/>
    </row>
    <row r="30" spans="1:16" s="182" customFormat="1" ht="23.25" customHeight="1">
      <c r="A30" s="340"/>
      <c r="B30" s="338"/>
      <c r="C30" s="338"/>
      <c r="D30" s="338"/>
      <c r="E30" s="338"/>
      <c r="F30" s="176"/>
      <c r="G30" s="165"/>
      <c r="H30" s="165"/>
      <c r="I30" s="165"/>
      <c r="J30" s="165"/>
      <c r="K30" s="170"/>
      <c r="L30" s="165"/>
      <c r="M30" s="165"/>
      <c r="N30" s="165"/>
      <c r="O30" s="165"/>
      <c r="P30" s="171"/>
    </row>
    <row r="31" spans="1:16" s="182" customFormat="1" ht="23.25" customHeight="1">
      <c r="A31" s="340"/>
      <c r="B31" s="338"/>
      <c r="C31" s="338"/>
      <c r="D31" s="338"/>
      <c r="E31" s="338"/>
      <c r="F31" s="176"/>
      <c r="G31" s="165"/>
      <c r="H31" s="165"/>
      <c r="I31" s="165"/>
      <c r="J31" s="165"/>
      <c r="K31" s="170"/>
      <c r="L31" s="165"/>
      <c r="M31" s="165"/>
      <c r="N31" s="165"/>
      <c r="O31" s="165"/>
      <c r="P31" s="171"/>
    </row>
    <row r="32" spans="1:16" s="182" customFormat="1" ht="23.25" customHeight="1">
      <c r="A32" s="340"/>
      <c r="B32" s="338"/>
      <c r="C32" s="338"/>
      <c r="D32" s="338"/>
      <c r="E32" s="338"/>
      <c r="F32" s="174"/>
      <c r="G32" s="165"/>
      <c r="H32" s="165"/>
      <c r="I32" s="165"/>
      <c r="J32" s="165"/>
      <c r="K32" s="170"/>
      <c r="L32" s="165"/>
      <c r="M32" s="165"/>
      <c r="N32" s="165"/>
      <c r="O32" s="165"/>
      <c r="P32" s="171"/>
    </row>
    <row r="33" spans="1:16" s="156" customFormat="1" ht="23.25" customHeight="1" thickBot="1">
      <c r="A33" s="341"/>
      <c r="B33" s="342"/>
      <c r="C33" s="342"/>
      <c r="D33" s="343"/>
      <c r="E33" s="342"/>
      <c r="F33" s="183"/>
      <c r="G33" s="184"/>
      <c r="H33" s="184"/>
      <c r="I33" s="184"/>
      <c r="J33" s="184"/>
      <c r="K33" s="185"/>
      <c r="L33" s="184"/>
      <c r="M33" s="184"/>
      <c r="N33" s="184"/>
      <c r="O33" s="184"/>
      <c r="P33" s="186"/>
    </row>
  </sheetData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G16" sqref="G16"/>
    </sheetView>
  </sheetViews>
  <sheetFormatPr defaultColWidth="9.00390625" defaultRowHeight="16.5"/>
  <cols>
    <col min="1" max="1" width="2.875" style="340" customWidth="1"/>
    <col min="2" max="2" width="2.75390625" style="340" customWidth="1"/>
    <col min="3" max="5" width="2.625" style="340" customWidth="1"/>
    <col min="6" max="6" width="20.625" style="187" customWidth="1"/>
    <col min="7" max="7" width="13.875" style="160" customWidth="1"/>
    <col min="8" max="8" width="14.875" style="160" customWidth="1"/>
    <col min="9" max="10" width="13.875" style="160" customWidth="1"/>
    <col min="11" max="16" width="14.75390625" style="160" customWidth="1"/>
    <col min="17" max="17" width="9.00390625" style="160" hidden="1" customWidth="1"/>
    <col min="18" max="16384" width="9.00390625" style="160" customWidth="1"/>
  </cols>
  <sheetData>
    <row r="1" spans="1:11" s="151" customFormat="1" ht="15.75" customHeight="1">
      <c r="A1" s="289"/>
      <c r="B1" s="290"/>
      <c r="C1" s="290"/>
      <c r="D1" s="290"/>
      <c r="E1" s="290"/>
      <c r="F1" s="148"/>
      <c r="G1" s="148"/>
      <c r="H1" s="148"/>
      <c r="I1" s="148"/>
      <c r="J1" s="149" t="s">
        <v>92</v>
      </c>
      <c r="K1" s="150" t="s">
        <v>18</v>
      </c>
    </row>
    <row r="2" spans="1:11" s="154" customFormat="1" ht="25.5" customHeight="1">
      <c r="A2" s="289"/>
      <c r="B2" s="289"/>
      <c r="C2" s="289"/>
      <c r="D2" s="289"/>
      <c r="E2" s="289"/>
      <c r="F2" s="37"/>
      <c r="G2" s="37"/>
      <c r="H2" s="37"/>
      <c r="I2" s="37"/>
      <c r="J2" s="152" t="s">
        <v>16</v>
      </c>
      <c r="K2" s="36" t="s">
        <v>188</v>
      </c>
    </row>
    <row r="3" spans="1:11" s="154" customFormat="1" ht="25.5" customHeight="1">
      <c r="A3" s="289"/>
      <c r="B3" s="289"/>
      <c r="C3" s="289"/>
      <c r="D3" s="289"/>
      <c r="E3" s="289"/>
      <c r="F3" s="37"/>
      <c r="G3" s="37"/>
      <c r="H3" s="155"/>
      <c r="J3" s="152" t="s">
        <v>103</v>
      </c>
      <c r="K3" s="153" t="s">
        <v>104</v>
      </c>
    </row>
    <row r="4" spans="1:16" s="156" customFormat="1" ht="16.5" customHeight="1" thickBot="1">
      <c r="A4" s="412" t="s">
        <v>190</v>
      </c>
      <c r="B4" s="412"/>
      <c r="C4" s="412"/>
      <c r="D4" s="412"/>
      <c r="E4" s="412"/>
      <c r="G4" s="157"/>
      <c r="J4" s="188" t="s">
        <v>99</v>
      </c>
      <c r="K4" s="159" t="s">
        <v>101</v>
      </c>
      <c r="P4" s="158" t="s">
        <v>1</v>
      </c>
    </row>
    <row r="5" spans="1:16" ht="24" customHeight="1">
      <c r="A5" s="407" t="s">
        <v>0</v>
      </c>
      <c r="B5" s="409" t="s">
        <v>181</v>
      </c>
      <c r="C5" s="410"/>
      <c r="D5" s="410"/>
      <c r="E5" s="410"/>
      <c r="F5" s="411"/>
      <c r="G5" s="413" t="s">
        <v>2</v>
      </c>
      <c r="H5" s="415"/>
      <c r="I5" s="413" t="s">
        <v>25</v>
      </c>
      <c r="J5" s="415"/>
      <c r="K5" s="414" t="s">
        <v>3</v>
      </c>
      <c r="L5" s="415"/>
      <c r="M5" s="413" t="s">
        <v>9</v>
      </c>
      <c r="N5" s="415"/>
      <c r="O5" s="413" t="s">
        <v>4</v>
      </c>
      <c r="P5" s="414"/>
    </row>
    <row r="6" spans="1:16" ht="24" customHeight="1">
      <c r="A6" s="408"/>
      <c r="B6" s="331" t="s">
        <v>10</v>
      </c>
      <c r="C6" s="331" t="s">
        <v>11</v>
      </c>
      <c r="D6" s="331" t="s">
        <v>12</v>
      </c>
      <c r="E6" s="331" t="s">
        <v>13</v>
      </c>
      <c r="F6" s="43" t="s">
        <v>182</v>
      </c>
      <c r="G6" s="161" t="s">
        <v>105</v>
      </c>
      <c r="H6" s="161" t="s">
        <v>15</v>
      </c>
      <c r="I6" s="161" t="s">
        <v>105</v>
      </c>
      <c r="J6" s="162" t="s">
        <v>15</v>
      </c>
      <c r="K6" s="163" t="s">
        <v>105</v>
      </c>
      <c r="L6" s="161" t="s">
        <v>15</v>
      </c>
      <c r="M6" s="161" t="s">
        <v>105</v>
      </c>
      <c r="N6" s="161" t="s">
        <v>15</v>
      </c>
      <c r="O6" s="161" t="s">
        <v>105</v>
      </c>
      <c r="P6" s="164" t="s">
        <v>15</v>
      </c>
    </row>
    <row r="7" spans="1:17" s="169" customFormat="1" ht="23.25" customHeight="1">
      <c r="A7" s="334">
        <v>95</v>
      </c>
      <c r="B7" s="335"/>
      <c r="C7" s="336"/>
      <c r="D7" s="336"/>
      <c r="E7" s="336"/>
      <c r="F7" s="330" t="s">
        <v>180</v>
      </c>
      <c r="G7" s="165">
        <f aca="true" t="shared" si="0" ref="G7:P7">G8+G9+G10+G11+G12</f>
        <v>244958351</v>
      </c>
      <c r="H7" s="165">
        <f t="shared" si="0"/>
        <v>50725456995</v>
      </c>
      <c r="I7" s="165">
        <f t="shared" si="0"/>
        <v>271826</v>
      </c>
      <c r="J7" s="166">
        <f t="shared" si="0"/>
        <v>1126960459</v>
      </c>
      <c r="K7" s="167">
        <f t="shared" si="0"/>
        <v>197266613</v>
      </c>
      <c r="L7" s="165">
        <f t="shared" si="0"/>
        <v>26358700416</v>
      </c>
      <c r="M7" s="359">
        <f t="shared" si="0"/>
        <v>1614042543</v>
      </c>
      <c r="N7" s="359">
        <f t="shared" si="0"/>
        <v>-1614042543</v>
      </c>
      <c r="O7" s="165">
        <f t="shared" si="0"/>
        <v>1661462455</v>
      </c>
      <c r="P7" s="168">
        <f t="shared" si="0"/>
        <v>21625753577</v>
      </c>
      <c r="Q7" s="189">
        <f>Q8+Q12+Q18+Q22+Q26</f>
        <v>30</v>
      </c>
    </row>
    <row r="8" spans="1:16" s="172" customFormat="1" ht="23.25" customHeight="1">
      <c r="A8" s="300"/>
      <c r="B8" s="337">
        <v>1</v>
      </c>
      <c r="C8" s="338"/>
      <c r="D8" s="338"/>
      <c r="E8" s="338"/>
      <c r="F8" s="174" t="s">
        <v>163</v>
      </c>
      <c r="G8" s="165">
        <f>'歲出明細'!G14</f>
        <v>37825568</v>
      </c>
      <c r="H8" s="165">
        <f>'歲出明細'!H14</f>
        <v>5539935157</v>
      </c>
      <c r="I8" s="165">
        <f>'歲出明細'!I14</f>
        <v>271826</v>
      </c>
      <c r="J8" s="165">
        <f>'歲出明細'!J14</f>
        <v>738424504</v>
      </c>
      <c r="K8" s="170">
        <f>'歲出明細'!K14</f>
        <v>37553742</v>
      </c>
      <c r="L8" s="165">
        <f>'歲出明細'!L14</f>
        <v>410296530</v>
      </c>
      <c r="M8" s="359">
        <f>'歲出明細'!M14</f>
        <v>1753460</v>
      </c>
      <c r="N8" s="359">
        <f>'歲出明細'!N14</f>
        <v>-1753460</v>
      </c>
      <c r="O8" s="165">
        <f aca="true" t="shared" si="1" ref="O8:P12">G8-I8-K8+M8</f>
        <v>1753460</v>
      </c>
      <c r="P8" s="171">
        <f t="shared" si="1"/>
        <v>4389460663</v>
      </c>
    </row>
    <row r="9" spans="1:16" s="172" customFormat="1" ht="23.25" customHeight="1">
      <c r="A9" s="300"/>
      <c r="B9" s="337">
        <v>2</v>
      </c>
      <c r="C9" s="338"/>
      <c r="D9" s="338"/>
      <c r="E9" s="338"/>
      <c r="F9" s="174" t="s">
        <v>164</v>
      </c>
      <c r="G9" s="165">
        <f>'歲出明細'!G42</f>
        <v>0</v>
      </c>
      <c r="H9" s="165">
        <f>'歲出明細'!H42</f>
        <v>3598428071</v>
      </c>
      <c r="I9" s="165">
        <f>'歲出明細'!I42</f>
        <v>0</v>
      </c>
      <c r="J9" s="165">
        <f>'歲出明細'!J42</f>
        <v>101887752</v>
      </c>
      <c r="K9" s="170">
        <f>'歲出明細'!K42</f>
        <v>0</v>
      </c>
      <c r="L9" s="165">
        <f>'歲出明細'!L42</f>
        <v>3393185426</v>
      </c>
      <c r="M9" s="359">
        <f>'歲出明細'!M42</f>
        <v>0</v>
      </c>
      <c r="N9" s="359">
        <f>'歲出明細'!N42</f>
        <v>0</v>
      </c>
      <c r="O9" s="165">
        <f t="shared" si="1"/>
        <v>0</v>
      </c>
      <c r="P9" s="171">
        <f t="shared" si="1"/>
        <v>103354893</v>
      </c>
    </row>
    <row r="10" spans="1:16" s="172" customFormat="1" ht="23.25" customHeight="1">
      <c r="A10" s="300"/>
      <c r="B10" s="337">
        <v>3</v>
      </c>
      <c r="C10" s="338"/>
      <c r="D10" s="338"/>
      <c r="E10" s="338"/>
      <c r="F10" s="174" t="s">
        <v>165</v>
      </c>
      <c r="G10" s="165">
        <f>'歲出明細'!G56</f>
        <v>0</v>
      </c>
      <c r="H10" s="165">
        <f>'歲出明細'!H56</f>
        <v>4966453000</v>
      </c>
      <c r="I10" s="165">
        <f>'歲出明細'!I56</f>
        <v>0</v>
      </c>
      <c r="J10" s="165">
        <f>'歲出明細'!J56</f>
        <v>0</v>
      </c>
      <c r="K10" s="170">
        <f>'歲出明細'!K56</f>
        <v>0</v>
      </c>
      <c r="L10" s="165">
        <f>'歲出明細'!L56</f>
        <v>4499899261</v>
      </c>
      <c r="M10" s="359">
        <f>'歲出明細'!M56</f>
        <v>0</v>
      </c>
      <c r="N10" s="359">
        <f>'歲出明細'!N56</f>
        <v>0</v>
      </c>
      <c r="O10" s="165">
        <f t="shared" si="1"/>
        <v>0</v>
      </c>
      <c r="P10" s="171">
        <f t="shared" si="1"/>
        <v>466553739</v>
      </c>
    </row>
    <row r="11" spans="1:16" s="173" customFormat="1" ht="23.25" customHeight="1">
      <c r="A11" s="300"/>
      <c r="B11" s="337">
        <v>4</v>
      </c>
      <c r="C11" s="338"/>
      <c r="D11" s="338"/>
      <c r="E11" s="338"/>
      <c r="F11" s="174" t="s">
        <v>166</v>
      </c>
      <c r="G11" s="165">
        <f>'歲出明細'!G66</f>
        <v>0</v>
      </c>
      <c r="H11" s="165">
        <f>'歲出明細'!H66</f>
        <v>2559113746</v>
      </c>
      <c r="I11" s="165">
        <f>'歲出明細'!I66</f>
        <v>0</v>
      </c>
      <c r="J11" s="165">
        <f>'歲出明細'!J66</f>
        <v>85002437</v>
      </c>
      <c r="K11" s="170">
        <f>'歲出明細'!K66</f>
        <v>0</v>
      </c>
      <c r="L11" s="165">
        <f>'歲出明細'!L66</f>
        <v>1331744595</v>
      </c>
      <c r="M11" s="359">
        <f>'歲出明細'!M66</f>
        <v>4353000</v>
      </c>
      <c r="N11" s="359">
        <f>'歲出明細'!N66</f>
        <v>-4353000</v>
      </c>
      <c r="O11" s="165">
        <f t="shared" si="1"/>
        <v>4353000</v>
      </c>
      <c r="P11" s="171">
        <f t="shared" si="1"/>
        <v>1138013714</v>
      </c>
    </row>
    <row r="12" spans="1:17" s="173" customFormat="1" ht="23.25" customHeight="1">
      <c r="A12" s="300"/>
      <c r="B12" s="337">
        <v>5</v>
      </c>
      <c r="C12" s="338"/>
      <c r="D12" s="338"/>
      <c r="E12" s="339"/>
      <c r="F12" s="174" t="s">
        <v>167</v>
      </c>
      <c r="G12" s="165">
        <f>'歲出明細'!G81</f>
        <v>207132783</v>
      </c>
      <c r="H12" s="165">
        <f>'歲出明細'!H81</f>
        <v>34061527021</v>
      </c>
      <c r="I12" s="165">
        <f>'歲出明細'!I81</f>
        <v>0</v>
      </c>
      <c r="J12" s="165">
        <f>'歲出明細'!J81</f>
        <v>201645766</v>
      </c>
      <c r="K12" s="170">
        <f>'歲出明細'!K81</f>
        <v>159712871</v>
      </c>
      <c r="L12" s="165">
        <f>'歲出明細'!L81</f>
        <v>16723574604</v>
      </c>
      <c r="M12" s="359">
        <f>'歲出明細'!M81</f>
        <v>1607936083</v>
      </c>
      <c r="N12" s="359">
        <f>'歲出明細'!N81</f>
        <v>-1607936083</v>
      </c>
      <c r="O12" s="165">
        <f t="shared" si="1"/>
        <v>1655355995</v>
      </c>
      <c r="P12" s="171">
        <f t="shared" si="1"/>
        <v>15528370568</v>
      </c>
      <c r="Q12" s="179">
        <f>Q13</f>
        <v>20</v>
      </c>
    </row>
    <row r="13" spans="1:17" s="175" customFormat="1" ht="23.25" customHeight="1">
      <c r="A13" s="300"/>
      <c r="B13" s="337"/>
      <c r="C13" s="338"/>
      <c r="D13" s="338"/>
      <c r="E13" s="338"/>
      <c r="F13" s="174"/>
      <c r="G13" s="165"/>
      <c r="H13" s="165"/>
      <c r="I13" s="165"/>
      <c r="J13" s="165"/>
      <c r="K13" s="170"/>
      <c r="L13" s="165"/>
      <c r="M13" s="165"/>
      <c r="N13" s="165"/>
      <c r="O13" s="165"/>
      <c r="P13" s="171"/>
      <c r="Q13" s="170">
        <f>Q14+Q16</f>
        <v>20</v>
      </c>
    </row>
    <row r="14" spans="1:17" s="175" customFormat="1" ht="23.25" customHeight="1">
      <c r="A14" s="300"/>
      <c r="B14" s="337"/>
      <c r="C14" s="338"/>
      <c r="D14" s="338"/>
      <c r="E14" s="338"/>
      <c r="F14" s="176"/>
      <c r="G14" s="165"/>
      <c r="H14" s="165"/>
      <c r="I14" s="165"/>
      <c r="J14" s="165"/>
      <c r="K14" s="170"/>
      <c r="L14" s="165"/>
      <c r="M14" s="165"/>
      <c r="N14" s="165"/>
      <c r="O14" s="165"/>
      <c r="P14" s="171"/>
      <c r="Q14" s="170">
        <f>Q15</f>
        <v>10</v>
      </c>
    </row>
    <row r="15" spans="1:17" s="181" customFormat="1" ht="23.25" customHeight="1">
      <c r="A15" s="300"/>
      <c r="B15" s="337"/>
      <c r="C15" s="338"/>
      <c r="D15" s="338"/>
      <c r="E15" s="338"/>
      <c r="F15" s="177"/>
      <c r="G15" s="178"/>
      <c r="H15" s="178"/>
      <c r="I15" s="178"/>
      <c r="J15" s="178"/>
      <c r="K15" s="179"/>
      <c r="L15" s="178"/>
      <c r="M15" s="178"/>
      <c r="N15" s="178"/>
      <c r="O15" s="178"/>
      <c r="P15" s="180"/>
      <c r="Q15" s="179">
        <v>10</v>
      </c>
    </row>
    <row r="16" spans="1:17" s="181" customFormat="1" ht="23.25" customHeight="1">
      <c r="A16" s="300"/>
      <c r="B16" s="337"/>
      <c r="C16" s="338"/>
      <c r="D16" s="338"/>
      <c r="E16" s="338"/>
      <c r="F16" s="177"/>
      <c r="G16" s="178"/>
      <c r="H16" s="178"/>
      <c r="I16" s="178"/>
      <c r="J16" s="178"/>
      <c r="K16" s="179"/>
      <c r="L16" s="178"/>
      <c r="M16" s="178"/>
      <c r="N16" s="178"/>
      <c r="O16" s="178"/>
      <c r="P16" s="180"/>
      <c r="Q16" s="179">
        <f>Q17</f>
        <v>10</v>
      </c>
    </row>
    <row r="17" spans="1:17" s="175" customFormat="1" ht="23.25" customHeight="1">
      <c r="A17" s="300"/>
      <c r="B17" s="337"/>
      <c r="C17" s="338"/>
      <c r="D17" s="338"/>
      <c r="E17" s="338"/>
      <c r="F17" s="176"/>
      <c r="G17" s="165"/>
      <c r="H17" s="165"/>
      <c r="I17" s="165"/>
      <c r="J17" s="165"/>
      <c r="K17" s="170"/>
      <c r="L17" s="165"/>
      <c r="M17" s="165"/>
      <c r="N17" s="165"/>
      <c r="O17" s="165"/>
      <c r="P17" s="171"/>
      <c r="Q17" s="170">
        <f>Q18</f>
        <v>10</v>
      </c>
    </row>
    <row r="18" spans="1:17" s="175" customFormat="1" ht="23.25" customHeight="1">
      <c r="A18" s="300"/>
      <c r="B18" s="337"/>
      <c r="C18" s="338"/>
      <c r="D18" s="338"/>
      <c r="E18" s="338"/>
      <c r="F18" s="174"/>
      <c r="G18" s="165"/>
      <c r="H18" s="165"/>
      <c r="I18" s="165"/>
      <c r="J18" s="165"/>
      <c r="K18" s="170"/>
      <c r="L18" s="165"/>
      <c r="M18" s="165"/>
      <c r="N18" s="165"/>
      <c r="O18" s="165"/>
      <c r="P18" s="171"/>
      <c r="Q18" s="170">
        <f>Q19</f>
        <v>10</v>
      </c>
    </row>
    <row r="19" spans="1:17" s="175" customFormat="1" ht="23.25" customHeight="1">
      <c r="A19" s="300"/>
      <c r="B19" s="337"/>
      <c r="C19" s="338"/>
      <c r="D19" s="338"/>
      <c r="E19" s="338"/>
      <c r="F19" s="176"/>
      <c r="G19" s="165"/>
      <c r="H19" s="165"/>
      <c r="I19" s="165"/>
      <c r="J19" s="165"/>
      <c r="K19" s="170"/>
      <c r="L19" s="165"/>
      <c r="M19" s="165"/>
      <c r="N19" s="165"/>
      <c r="O19" s="165"/>
      <c r="P19" s="171"/>
      <c r="Q19" s="170">
        <f>Q20</f>
        <v>10</v>
      </c>
    </row>
    <row r="20" spans="1:17" s="181" customFormat="1" ht="23.25" customHeight="1">
      <c r="A20" s="300"/>
      <c r="B20" s="337"/>
      <c r="C20" s="338"/>
      <c r="D20" s="338"/>
      <c r="E20" s="338"/>
      <c r="F20" s="177"/>
      <c r="G20" s="178"/>
      <c r="H20" s="178"/>
      <c r="I20" s="178"/>
      <c r="J20" s="178"/>
      <c r="K20" s="179"/>
      <c r="L20" s="178"/>
      <c r="M20" s="178"/>
      <c r="N20" s="178"/>
      <c r="O20" s="178"/>
      <c r="P20" s="180"/>
      <c r="Q20" s="179">
        <f>Q21</f>
        <v>10</v>
      </c>
    </row>
    <row r="21" spans="1:17" s="175" customFormat="1" ht="23.25" customHeight="1">
      <c r="A21" s="300"/>
      <c r="B21" s="337"/>
      <c r="C21" s="338"/>
      <c r="D21" s="338"/>
      <c r="E21" s="338"/>
      <c r="F21" s="176"/>
      <c r="G21" s="165"/>
      <c r="H21" s="165"/>
      <c r="I21" s="165"/>
      <c r="J21" s="165"/>
      <c r="K21" s="170"/>
      <c r="L21" s="165"/>
      <c r="M21" s="165"/>
      <c r="N21" s="165"/>
      <c r="O21" s="165"/>
      <c r="P21" s="171"/>
      <c r="Q21" s="170">
        <v>10</v>
      </c>
    </row>
    <row r="22" spans="1:17" s="181" customFormat="1" ht="23.25" customHeight="1">
      <c r="A22" s="300"/>
      <c r="B22" s="337"/>
      <c r="C22" s="338"/>
      <c r="D22" s="338"/>
      <c r="E22" s="338"/>
      <c r="F22" s="177"/>
      <c r="G22" s="178"/>
      <c r="H22" s="178"/>
      <c r="I22" s="178"/>
      <c r="J22" s="178"/>
      <c r="K22" s="179"/>
      <c r="L22" s="178"/>
      <c r="M22" s="178"/>
      <c r="N22" s="178"/>
      <c r="O22" s="178"/>
      <c r="P22" s="180"/>
      <c r="Q22" s="179"/>
    </row>
    <row r="23" spans="1:17" s="181" customFormat="1" ht="23.25" customHeight="1">
      <c r="A23" s="300"/>
      <c r="B23" s="337"/>
      <c r="C23" s="338"/>
      <c r="D23" s="338"/>
      <c r="E23" s="338"/>
      <c r="F23" s="177"/>
      <c r="G23" s="178"/>
      <c r="H23" s="178"/>
      <c r="I23" s="178"/>
      <c r="J23" s="178"/>
      <c r="K23" s="179"/>
      <c r="L23" s="178"/>
      <c r="M23" s="178"/>
      <c r="N23" s="178"/>
      <c r="O23" s="178"/>
      <c r="P23" s="180"/>
      <c r="Q23" s="179"/>
    </row>
    <row r="24" spans="1:17" s="175" customFormat="1" ht="23.25" customHeight="1">
      <c r="A24" s="300"/>
      <c r="B24" s="337"/>
      <c r="C24" s="338"/>
      <c r="D24" s="338"/>
      <c r="E24" s="338"/>
      <c r="F24" s="176"/>
      <c r="G24" s="165"/>
      <c r="H24" s="165"/>
      <c r="I24" s="165"/>
      <c r="J24" s="165"/>
      <c r="K24" s="170"/>
      <c r="L24" s="165"/>
      <c r="M24" s="165"/>
      <c r="N24" s="165"/>
      <c r="O24" s="165"/>
      <c r="P24" s="171"/>
      <c r="Q24" s="170">
        <f>Q25</f>
        <v>0</v>
      </c>
    </row>
    <row r="25" spans="1:17" s="175" customFormat="1" ht="23.25" customHeight="1">
      <c r="A25" s="300"/>
      <c r="B25" s="337"/>
      <c r="C25" s="338"/>
      <c r="D25" s="338"/>
      <c r="E25" s="338"/>
      <c r="F25" s="174"/>
      <c r="G25" s="165"/>
      <c r="H25" s="165"/>
      <c r="I25" s="165"/>
      <c r="J25" s="165"/>
      <c r="K25" s="170"/>
      <c r="L25" s="165"/>
      <c r="M25" s="165"/>
      <c r="N25" s="165"/>
      <c r="O25" s="165"/>
      <c r="P25" s="171"/>
      <c r="Q25" s="170"/>
    </row>
    <row r="26" spans="1:17" s="175" customFormat="1" ht="23.25" customHeight="1">
      <c r="A26" s="300"/>
      <c r="B26" s="337"/>
      <c r="C26" s="338"/>
      <c r="D26" s="338"/>
      <c r="E26" s="338"/>
      <c r="F26" s="176"/>
      <c r="G26" s="165"/>
      <c r="H26" s="165"/>
      <c r="I26" s="165"/>
      <c r="J26" s="165"/>
      <c r="K26" s="170"/>
      <c r="L26" s="165"/>
      <c r="M26" s="165"/>
      <c r="N26" s="165"/>
      <c r="O26" s="165"/>
      <c r="P26" s="171"/>
      <c r="Q26" s="170"/>
    </row>
    <row r="27" spans="1:17" s="181" customFormat="1" ht="23.25" customHeight="1">
      <c r="A27" s="300"/>
      <c r="B27" s="337"/>
      <c r="C27" s="338"/>
      <c r="D27" s="338"/>
      <c r="E27" s="338"/>
      <c r="F27" s="177"/>
      <c r="G27" s="178"/>
      <c r="H27" s="178"/>
      <c r="I27" s="178"/>
      <c r="J27" s="178"/>
      <c r="K27" s="179"/>
      <c r="L27" s="178"/>
      <c r="M27" s="178"/>
      <c r="N27" s="178"/>
      <c r="O27" s="178"/>
      <c r="P27" s="180"/>
      <c r="Q27" s="179"/>
    </row>
    <row r="28" spans="1:17" s="181" customFormat="1" ht="23.25" customHeight="1">
      <c r="A28" s="300"/>
      <c r="B28" s="337"/>
      <c r="C28" s="338"/>
      <c r="D28" s="338"/>
      <c r="E28" s="338"/>
      <c r="F28" s="177"/>
      <c r="G28" s="178"/>
      <c r="H28" s="178"/>
      <c r="I28" s="178"/>
      <c r="J28" s="178"/>
      <c r="K28" s="179"/>
      <c r="L28" s="178"/>
      <c r="M28" s="178"/>
      <c r="N28" s="178"/>
      <c r="O28" s="178"/>
      <c r="P28" s="180"/>
      <c r="Q28" s="179">
        <v>0</v>
      </c>
    </row>
    <row r="29" spans="1:16" s="182" customFormat="1" ht="23.25" customHeight="1">
      <c r="A29" s="340"/>
      <c r="B29" s="338"/>
      <c r="C29" s="338"/>
      <c r="D29" s="338"/>
      <c r="E29" s="338"/>
      <c r="F29" s="176"/>
      <c r="G29" s="165"/>
      <c r="H29" s="165"/>
      <c r="I29" s="165"/>
      <c r="J29" s="165"/>
      <c r="K29" s="170"/>
      <c r="L29" s="165"/>
      <c r="M29" s="165"/>
      <c r="N29" s="165"/>
      <c r="O29" s="165"/>
      <c r="P29" s="171"/>
    </row>
    <row r="30" spans="1:16" s="182" customFormat="1" ht="23.25" customHeight="1">
      <c r="A30" s="340"/>
      <c r="B30" s="338"/>
      <c r="C30" s="338"/>
      <c r="D30" s="338"/>
      <c r="E30" s="338"/>
      <c r="F30" s="176"/>
      <c r="G30" s="165"/>
      <c r="H30" s="165"/>
      <c r="I30" s="165"/>
      <c r="J30" s="165"/>
      <c r="K30" s="170"/>
      <c r="L30" s="165"/>
      <c r="M30" s="165"/>
      <c r="N30" s="165"/>
      <c r="O30" s="165"/>
      <c r="P30" s="171"/>
    </row>
    <row r="31" spans="1:16" s="182" customFormat="1" ht="23.25" customHeight="1">
      <c r="A31" s="340"/>
      <c r="B31" s="338"/>
      <c r="C31" s="338"/>
      <c r="D31" s="338"/>
      <c r="E31" s="338"/>
      <c r="F31" s="174"/>
      <c r="G31" s="165"/>
      <c r="H31" s="165"/>
      <c r="I31" s="165"/>
      <c r="J31" s="165"/>
      <c r="K31" s="170"/>
      <c r="L31" s="165"/>
      <c r="M31" s="165"/>
      <c r="N31" s="165"/>
      <c r="O31" s="165"/>
      <c r="P31" s="171"/>
    </row>
    <row r="32" spans="1:16" s="182" customFormat="1" ht="23.25" customHeight="1">
      <c r="A32" s="340"/>
      <c r="B32" s="338"/>
      <c r="C32" s="338"/>
      <c r="D32" s="338"/>
      <c r="E32" s="338"/>
      <c r="F32" s="176"/>
      <c r="G32" s="165"/>
      <c r="H32" s="165"/>
      <c r="I32" s="165"/>
      <c r="J32" s="165"/>
      <c r="K32" s="170"/>
      <c r="L32" s="165"/>
      <c r="M32" s="165"/>
      <c r="N32" s="165"/>
      <c r="O32" s="165"/>
      <c r="P32" s="171"/>
    </row>
    <row r="33" spans="1:17" s="156" customFormat="1" ht="23.25" customHeight="1" thickBot="1">
      <c r="A33" s="341"/>
      <c r="B33" s="342"/>
      <c r="C33" s="342"/>
      <c r="D33" s="343"/>
      <c r="E33" s="342"/>
      <c r="F33" s="183"/>
      <c r="G33" s="184"/>
      <c r="H33" s="184"/>
      <c r="I33" s="184"/>
      <c r="J33" s="184"/>
      <c r="K33" s="185"/>
      <c r="L33" s="184"/>
      <c r="M33" s="184"/>
      <c r="N33" s="184"/>
      <c r="O33" s="184"/>
      <c r="P33" s="186"/>
      <c r="Q33" s="179">
        <v>0</v>
      </c>
    </row>
    <row r="34" spans="1:16" s="182" customFormat="1" ht="23.25" customHeight="1">
      <c r="A34" s="344"/>
      <c r="B34" s="345"/>
      <c r="C34" s="345"/>
      <c r="D34" s="345"/>
      <c r="E34" s="345"/>
      <c r="F34" s="190"/>
      <c r="G34" s="191"/>
      <c r="H34" s="191"/>
      <c r="I34" s="191"/>
      <c r="J34" s="191"/>
      <c r="K34" s="191"/>
      <c r="L34" s="191"/>
      <c r="M34" s="191"/>
      <c r="N34" s="191"/>
      <c r="O34" s="191"/>
      <c r="P34" s="191"/>
    </row>
    <row r="35" spans="1:16" s="182" customFormat="1" ht="23.25" customHeight="1">
      <c r="A35" s="346"/>
      <c r="B35" s="347"/>
      <c r="C35" s="347"/>
      <c r="D35" s="347"/>
      <c r="E35" s="347"/>
      <c r="F35" s="192"/>
      <c r="G35" s="193"/>
      <c r="H35" s="193"/>
      <c r="I35" s="193"/>
      <c r="J35" s="193"/>
      <c r="K35" s="193"/>
      <c r="L35" s="193"/>
      <c r="M35" s="193"/>
      <c r="N35" s="193"/>
      <c r="O35" s="193"/>
      <c r="P35" s="193"/>
    </row>
    <row r="36" spans="1:16" s="156" customFormat="1" ht="20.25" customHeight="1">
      <c r="A36" s="346"/>
      <c r="B36" s="347"/>
      <c r="C36" s="347"/>
      <c r="D36" s="347"/>
      <c r="E36" s="347"/>
      <c r="F36" s="194"/>
      <c r="G36" s="195"/>
      <c r="H36" s="195"/>
      <c r="I36" s="195"/>
      <c r="J36" s="195"/>
      <c r="K36" s="195"/>
      <c r="L36" s="195"/>
      <c r="M36" s="195"/>
      <c r="N36" s="195"/>
      <c r="O36" s="195"/>
      <c r="P36" s="195"/>
    </row>
    <row r="37" spans="1:16" s="156" customFormat="1" ht="20.25" customHeight="1">
      <c r="A37" s="346"/>
      <c r="B37" s="347"/>
      <c r="C37" s="347"/>
      <c r="D37" s="347"/>
      <c r="E37" s="347"/>
      <c r="F37" s="194"/>
      <c r="G37" s="195"/>
      <c r="H37" s="195"/>
      <c r="I37" s="195"/>
      <c r="J37" s="195"/>
      <c r="K37" s="195"/>
      <c r="L37" s="195"/>
      <c r="M37" s="195"/>
      <c r="N37" s="195"/>
      <c r="O37" s="195"/>
      <c r="P37" s="195"/>
    </row>
    <row r="38" spans="1:16" s="182" customFormat="1" ht="20.25" customHeight="1">
      <c r="A38" s="346"/>
      <c r="B38" s="347"/>
      <c r="C38" s="347"/>
      <c r="D38" s="347"/>
      <c r="E38" s="347"/>
      <c r="F38" s="192"/>
      <c r="G38" s="193"/>
      <c r="H38" s="193"/>
      <c r="I38" s="193"/>
      <c r="J38" s="193"/>
      <c r="K38" s="193"/>
      <c r="L38" s="193"/>
      <c r="M38" s="193"/>
      <c r="N38" s="193"/>
      <c r="O38" s="193"/>
      <c r="P38" s="193"/>
    </row>
    <row r="39" spans="1:16" s="182" customFormat="1" ht="20.25" customHeight="1">
      <c r="A39" s="346"/>
      <c r="B39" s="347"/>
      <c r="C39" s="347"/>
      <c r="D39" s="347"/>
      <c r="E39" s="347"/>
      <c r="F39" s="196"/>
      <c r="G39" s="193"/>
      <c r="H39" s="193"/>
      <c r="I39" s="193"/>
      <c r="J39" s="193"/>
      <c r="K39" s="193"/>
      <c r="L39" s="193"/>
      <c r="M39" s="193"/>
      <c r="N39" s="193"/>
      <c r="O39" s="193"/>
      <c r="P39" s="193"/>
    </row>
    <row r="40" spans="1:16" s="182" customFormat="1" ht="20.25" customHeight="1">
      <c r="A40" s="346"/>
      <c r="B40" s="347"/>
      <c r="C40" s="347"/>
      <c r="D40" s="347"/>
      <c r="E40" s="347"/>
      <c r="F40" s="192"/>
      <c r="G40" s="193"/>
      <c r="H40" s="193"/>
      <c r="I40" s="193"/>
      <c r="J40" s="193"/>
      <c r="K40" s="193"/>
      <c r="L40" s="193"/>
      <c r="M40" s="193"/>
      <c r="N40" s="193"/>
      <c r="O40" s="193"/>
      <c r="P40" s="193"/>
    </row>
    <row r="41" spans="1:16" s="156" customFormat="1" ht="36" customHeight="1">
      <c r="A41" s="346"/>
      <c r="B41" s="347"/>
      <c r="C41" s="347"/>
      <c r="D41" s="347"/>
      <c r="E41" s="347"/>
      <c r="F41" s="194"/>
      <c r="G41" s="195"/>
      <c r="H41" s="195"/>
      <c r="I41" s="195"/>
      <c r="J41" s="195"/>
      <c r="K41" s="195"/>
      <c r="L41" s="195"/>
      <c r="M41" s="195"/>
      <c r="N41" s="195"/>
      <c r="O41" s="195"/>
      <c r="P41" s="195"/>
    </row>
    <row r="42" spans="1:16" s="156" customFormat="1" ht="20.25" customHeight="1">
      <c r="A42" s="346"/>
      <c r="B42" s="347"/>
      <c r="C42" s="347"/>
      <c r="D42" s="347"/>
      <c r="E42" s="347"/>
      <c r="F42" s="194"/>
      <c r="G42" s="195"/>
      <c r="H42" s="195"/>
      <c r="I42" s="195"/>
      <c r="J42" s="195"/>
      <c r="K42" s="195"/>
      <c r="L42" s="195"/>
      <c r="M42" s="195"/>
      <c r="N42" s="195"/>
      <c r="O42" s="195"/>
      <c r="P42" s="195"/>
    </row>
    <row r="43" spans="1:16" s="156" customFormat="1" ht="20.25" customHeight="1">
      <c r="A43" s="346"/>
      <c r="B43" s="347"/>
      <c r="C43" s="347"/>
      <c r="D43" s="347"/>
      <c r="E43" s="347"/>
      <c r="F43" s="194"/>
      <c r="G43" s="195"/>
      <c r="H43" s="195"/>
      <c r="I43" s="195"/>
      <c r="J43" s="195"/>
      <c r="K43" s="195"/>
      <c r="L43" s="195"/>
      <c r="M43" s="195"/>
      <c r="N43" s="195"/>
      <c r="O43" s="195"/>
      <c r="P43" s="195"/>
    </row>
    <row r="44" spans="1:16" s="156" customFormat="1" ht="20.25" customHeight="1">
      <c r="A44" s="346"/>
      <c r="B44" s="347"/>
      <c r="C44" s="347"/>
      <c r="D44" s="347"/>
      <c r="E44" s="347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</row>
    <row r="45" spans="1:16" s="156" customFormat="1" ht="20.25" customHeight="1">
      <c r="A45" s="346"/>
      <c r="B45" s="347"/>
      <c r="C45" s="347"/>
      <c r="D45" s="347"/>
      <c r="E45" s="347"/>
      <c r="F45" s="194"/>
      <c r="G45" s="195"/>
      <c r="H45" s="195"/>
      <c r="I45" s="195"/>
      <c r="J45" s="195"/>
      <c r="K45" s="195"/>
      <c r="L45" s="195"/>
      <c r="M45" s="195"/>
      <c r="N45" s="195"/>
      <c r="O45" s="195"/>
      <c r="P45" s="195"/>
    </row>
    <row r="46" spans="1:17" s="156" customFormat="1" ht="35.25" customHeight="1">
      <c r="A46" s="346"/>
      <c r="B46" s="347"/>
      <c r="C46" s="347"/>
      <c r="D46" s="347"/>
      <c r="E46" s="347"/>
      <c r="F46" s="194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79">
        <v>0</v>
      </c>
    </row>
    <row r="47" spans="1:16" s="156" customFormat="1" ht="20.25" customHeight="1">
      <c r="A47" s="346"/>
      <c r="B47" s="347"/>
      <c r="C47" s="347"/>
      <c r="D47" s="347"/>
      <c r="E47" s="347"/>
      <c r="F47" s="194"/>
      <c r="G47" s="195"/>
      <c r="H47" s="195"/>
      <c r="I47" s="195"/>
      <c r="J47" s="195"/>
      <c r="K47" s="195"/>
      <c r="L47" s="195"/>
      <c r="M47" s="195"/>
      <c r="N47" s="195"/>
      <c r="O47" s="195"/>
      <c r="P47" s="195"/>
    </row>
    <row r="48" spans="1:16" s="156" customFormat="1" ht="20.25" customHeight="1">
      <c r="A48" s="346"/>
      <c r="B48" s="347"/>
      <c r="C48" s="347"/>
      <c r="D48" s="347"/>
      <c r="E48" s="347"/>
      <c r="F48" s="194"/>
      <c r="G48" s="195"/>
      <c r="H48" s="195"/>
      <c r="I48" s="195"/>
      <c r="J48" s="195"/>
      <c r="K48" s="195"/>
      <c r="L48" s="195"/>
      <c r="M48" s="195"/>
      <c r="N48" s="195"/>
      <c r="O48" s="195"/>
      <c r="P48" s="195"/>
    </row>
    <row r="49" spans="1:16" s="182" customFormat="1" ht="20.25" customHeight="1">
      <c r="A49" s="346"/>
      <c r="B49" s="347"/>
      <c r="C49" s="347"/>
      <c r="D49" s="347"/>
      <c r="E49" s="347"/>
      <c r="F49" s="196"/>
      <c r="G49" s="193"/>
      <c r="H49" s="193"/>
      <c r="I49" s="193"/>
      <c r="J49" s="193"/>
      <c r="K49" s="193"/>
      <c r="L49" s="193"/>
      <c r="M49" s="193"/>
      <c r="N49" s="193"/>
      <c r="O49" s="193"/>
      <c r="P49" s="193"/>
    </row>
    <row r="50" spans="1:17" s="182" customFormat="1" ht="20.25" customHeight="1">
      <c r="A50" s="346"/>
      <c r="B50" s="347"/>
      <c r="C50" s="347"/>
      <c r="D50" s="347"/>
      <c r="E50" s="347"/>
      <c r="F50" s="192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70">
        <f>Q51</f>
        <v>0</v>
      </c>
    </row>
    <row r="51" spans="1:16" s="156" customFormat="1" ht="20.25" customHeight="1">
      <c r="A51" s="346"/>
      <c r="B51" s="347"/>
      <c r="C51" s="347"/>
      <c r="D51" s="347"/>
      <c r="E51" s="347"/>
      <c r="F51" s="194"/>
      <c r="G51" s="195"/>
      <c r="H51" s="195"/>
      <c r="I51" s="195"/>
      <c r="J51" s="195"/>
      <c r="K51" s="195"/>
      <c r="L51" s="195"/>
      <c r="M51" s="195"/>
      <c r="N51" s="195"/>
      <c r="O51" s="195"/>
      <c r="P51" s="195"/>
    </row>
    <row r="52" spans="1:16" s="156" customFormat="1" ht="22.5" customHeight="1">
      <c r="A52" s="346"/>
      <c r="B52" s="347"/>
      <c r="C52" s="347"/>
      <c r="D52" s="347"/>
      <c r="E52" s="347"/>
      <c r="F52" s="194"/>
      <c r="G52" s="195"/>
      <c r="H52" s="195"/>
      <c r="I52" s="195"/>
      <c r="J52" s="195"/>
      <c r="K52" s="195"/>
      <c r="L52" s="195"/>
      <c r="M52" s="195"/>
      <c r="N52" s="195"/>
      <c r="O52" s="195"/>
      <c r="P52" s="195"/>
    </row>
    <row r="53" spans="1:18" ht="23.25" customHeight="1">
      <c r="A53" s="346"/>
      <c r="B53" s="347"/>
      <c r="C53" s="347"/>
      <c r="D53" s="347"/>
      <c r="E53" s="347"/>
      <c r="F53" s="197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</row>
    <row r="54" spans="1:18" ht="22.5" customHeight="1">
      <c r="A54" s="346"/>
      <c r="B54" s="347"/>
      <c r="C54" s="347"/>
      <c r="D54" s="347"/>
      <c r="E54" s="34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</row>
    <row r="55" spans="1:18" ht="22.5" customHeight="1">
      <c r="A55" s="346"/>
      <c r="B55" s="346"/>
      <c r="C55" s="346"/>
      <c r="D55" s="346"/>
      <c r="E55" s="346"/>
      <c r="F55" s="199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</row>
    <row r="56" spans="1:18" ht="22.5" customHeight="1">
      <c r="A56" s="346"/>
      <c r="B56" s="346"/>
      <c r="C56" s="346"/>
      <c r="D56" s="346"/>
      <c r="E56" s="346"/>
      <c r="F56" s="199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</row>
    <row r="57" spans="1:16" ht="22.5" customHeight="1">
      <c r="A57" s="346"/>
      <c r="B57" s="346"/>
      <c r="C57" s="346"/>
      <c r="D57" s="346"/>
      <c r="E57" s="346"/>
      <c r="F57" s="199"/>
      <c r="G57" s="198"/>
      <c r="H57" s="198"/>
      <c r="I57" s="198"/>
      <c r="J57" s="198"/>
      <c r="K57" s="198"/>
      <c r="L57" s="198"/>
      <c r="M57" s="198"/>
      <c r="N57" s="198"/>
      <c r="O57" s="198"/>
      <c r="P57" s="198"/>
    </row>
    <row r="58" spans="1:16" ht="22.5" customHeight="1">
      <c r="A58" s="346"/>
      <c r="B58" s="346"/>
      <c r="C58" s="346"/>
      <c r="D58" s="346"/>
      <c r="E58" s="346"/>
      <c r="F58" s="199"/>
      <c r="G58" s="198"/>
      <c r="H58" s="198"/>
      <c r="I58" s="198"/>
      <c r="J58" s="198"/>
      <c r="K58" s="198"/>
      <c r="L58" s="198"/>
      <c r="M58" s="198"/>
      <c r="N58" s="198"/>
      <c r="O58" s="198"/>
      <c r="P58" s="198"/>
    </row>
    <row r="59" spans="1:16" ht="22.5" customHeight="1">
      <c r="A59" s="346"/>
      <c r="B59" s="346"/>
      <c r="C59" s="346"/>
      <c r="D59" s="346"/>
      <c r="E59" s="346"/>
      <c r="F59" s="199"/>
      <c r="G59" s="198"/>
      <c r="H59" s="198"/>
      <c r="I59" s="198"/>
      <c r="J59" s="198"/>
      <c r="K59" s="198"/>
      <c r="L59" s="198"/>
      <c r="M59" s="198"/>
      <c r="N59" s="198"/>
      <c r="O59" s="198"/>
      <c r="P59" s="198"/>
    </row>
    <row r="60" spans="1:16" ht="34.5" customHeight="1">
      <c r="A60" s="346"/>
      <c r="B60" s="346"/>
      <c r="C60" s="346"/>
      <c r="D60" s="346"/>
      <c r="E60" s="346"/>
      <c r="F60" s="199"/>
      <c r="G60" s="198"/>
      <c r="H60" s="198"/>
      <c r="I60" s="198"/>
      <c r="J60" s="198"/>
      <c r="K60" s="198"/>
      <c r="L60" s="198"/>
      <c r="M60" s="198"/>
      <c r="N60" s="198"/>
      <c r="O60" s="198"/>
      <c r="P60" s="198"/>
    </row>
    <row r="61" spans="1:16" ht="16.5">
      <c r="A61" s="346"/>
      <c r="B61" s="346"/>
      <c r="C61" s="346"/>
      <c r="D61" s="346"/>
      <c r="E61" s="346"/>
      <c r="F61" s="199"/>
      <c r="G61" s="198"/>
      <c r="H61" s="198"/>
      <c r="I61" s="198"/>
      <c r="J61" s="198"/>
      <c r="K61" s="198"/>
      <c r="L61" s="198"/>
      <c r="M61" s="198"/>
      <c r="N61" s="198"/>
      <c r="O61" s="198"/>
      <c r="P61" s="198"/>
    </row>
  </sheetData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60" t="s">
        <v>73</v>
      </c>
      <c r="K1" s="35" t="s">
        <v>74</v>
      </c>
    </row>
    <row r="2" spans="1:11" s="8" customFormat="1" ht="25.5" customHeight="1">
      <c r="A2" s="28"/>
      <c r="B2" s="28"/>
      <c r="C2" s="28"/>
      <c r="D2" s="28"/>
      <c r="E2" s="28"/>
      <c r="F2" s="28"/>
      <c r="H2" s="429" t="s">
        <v>75</v>
      </c>
      <c r="I2" s="430"/>
      <c r="J2" s="430"/>
      <c r="K2" s="61" t="s">
        <v>90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62"/>
      <c r="J3" s="2" t="s">
        <v>76</v>
      </c>
      <c r="K3" s="36" t="s">
        <v>77</v>
      </c>
    </row>
    <row r="4" spans="5:16" s="38" customFormat="1" ht="16.5" customHeight="1" thickBot="1">
      <c r="E4" s="39"/>
      <c r="G4" s="40"/>
      <c r="J4" s="63" t="s">
        <v>78</v>
      </c>
      <c r="K4" s="42" t="s">
        <v>79</v>
      </c>
      <c r="P4" s="41" t="s">
        <v>1</v>
      </c>
    </row>
    <row r="5" spans="1:16" ht="20.25" customHeight="1" thickTop="1">
      <c r="A5" s="98" t="s">
        <v>80</v>
      </c>
      <c r="B5" s="424" t="s">
        <v>81</v>
      </c>
      <c r="C5" s="424"/>
      <c r="D5" s="424"/>
      <c r="E5" s="424"/>
      <c r="F5" s="424"/>
      <c r="G5" s="427" t="s">
        <v>2</v>
      </c>
      <c r="H5" s="428"/>
      <c r="I5" s="422" t="s">
        <v>82</v>
      </c>
      <c r="J5" s="425"/>
      <c r="K5" s="423" t="s">
        <v>3</v>
      </c>
      <c r="L5" s="426"/>
      <c r="M5" s="422" t="s">
        <v>9</v>
      </c>
      <c r="N5" s="425"/>
      <c r="O5" s="422" t="s">
        <v>4</v>
      </c>
      <c r="P5" s="423"/>
    </row>
    <row r="6" spans="1:16" s="65" customFormat="1" ht="19.5" customHeight="1">
      <c r="A6" s="64" t="s">
        <v>83</v>
      </c>
      <c r="B6" s="431" t="s">
        <v>10</v>
      </c>
      <c r="C6" s="431" t="s">
        <v>11</v>
      </c>
      <c r="D6" s="431" t="s">
        <v>12</v>
      </c>
      <c r="E6" s="431" t="s">
        <v>13</v>
      </c>
      <c r="F6" s="418" t="s">
        <v>84</v>
      </c>
      <c r="G6" s="418" t="s">
        <v>85</v>
      </c>
      <c r="H6" s="418" t="s">
        <v>86</v>
      </c>
      <c r="I6" s="418" t="s">
        <v>87</v>
      </c>
      <c r="J6" s="418" t="s">
        <v>86</v>
      </c>
      <c r="K6" s="420" t="s">
        <v>85</v>
      </c>
      <c r="L6" s="418" t="s">
        <v>88</v>
      </c>
      <c r="M6" s="418" t="s">
        <v>87</v>
      </c>
      <c r="N6" s="418" t="s">
        <v>86</v>
      </c>
      <c r="O6" s="418" t="s">
        <v>85</v>
      </c>
      <c r="P6" s="416" t="s">
        <v>88</v>
      </c>
    </row>
    <row r="7" spans="1:16" ht="21" customHeight="1">
      <c r="A7" s="66" t="s">
        <v>89</v>
      </c>
      <c r="B7" s="432"/>
      <c r="C7" s="432"/>
      <c r="D7" s="432"/>
      <c r="E7" s="432"/>
      <c r="F7" s="419"/>
      <c r="G7" s="419"/>
      <c r="H7" s="419"/>
      <c r="I7" s="419"/>
      <c r="J7" s="419"/>
      <c r="K7" s="421"/>
      <c r="L7" s="419"/>
      <c r="M7" s="419"/>
      <c r="N7" s="419"/>
      <c r="O7" s="419"/>
      <c r="P7" s="417"/>
    </row>
    <row r="8" spans="1:17" s="27" customFormat="1" ht="21" customHeight="1">
      <c r="A8" s="115"/>
      <c r="B8" s="74"/>
      <c r="C8" s="75"/>
      <c r="D8" s="75"/>
      <c r="E8" s="75"/>
      <c r="F8" s="76" t="s">
        <v>33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69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9">
        <f t="shared" si="0"/>
        <v>1047619982</v>
      </c>
      <c r="Q8" s="67">
        <f>Q9+Q13+Q19+Q23+Q27</f>
        <v>30</v>
      </c>
    </row>
    <row r="9" spans="1:16" s="52" customFormat="1" ht="21" customHeight="1">
      <c r="A9" s="99">
        <v>94</v>
      </c>
      <c r="B9" s="68">
        <v>1</v>
      </c>
      <c r="C9" s="70"/>
      <c r="D9" s="70"/>
      <c r="E9" s="70"/>
      <c r="F9" s="77" t="s">
        <v>40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69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51">
        <f t="shared" si="1"/>
        <v>0</v>
      </c>
    </row>
    <row r="10" spans="1:16" s="52" customFormat="1" ht="21" customHeight="1">
      <c r="A10" s="23"/>
      <c r="B10" s="68"/>
      <c r="C10" s="70">
        <v>1</v>
      </c>
      <c r="D10" s="70"/>
      <c r="E10" s="70"/>
      <c r="F10" s="78" t="s">
        <v>41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69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51">
        <f t="shared" si="2"/>
        <v>0</v>
      </c>
    </row>
    <row r="11" spans="1:16" s="52" customFormat="1" ht="21" customHeight="1">
      <c r="A11" s="15"/>
      <c r="B11" s="68"/>
      <c r="C11" s="70"/>
      <c r="D11" s="70"/>
      <c r="E11" s="70"/>
      <c r="F11" s="77" t="s">
        <v>42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69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51">
        <f t="shared" si="2"/>
        <v>0</v>
      </c>
    </row>
    <row r="12" spans="1:16" s="20" customFormat="1" ht="21" customHeight="1">
      <c r="A12" s="15"/>
      <c r="B12" s="68"/>
      <c r="C12" s="70"/>
      <c r="D12" s="70">
        <v>1</v>
      </c>
      <c r="E12" s="70"/>
      <c r="F12" s="79" t="s">
        <v>43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71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53">
        <f t="shared" si="2"/>
        <v>0</v>
      </c>
    </row>
    <row r="13" spans="1:17" s="20" customFormat="1" ht="36" customHeight="1">
      <c r="A13" s="15"/>
      <c r="B13" s="68"/>
      <c r="C13" s="70"/>
      <c r="D13" s="70"/>
      <c r="E13" s="73">
        <v>1</v>
      </c>
      <c r="F13" s="79" t="s">
        <v>44</v>
      </c>
      <c r="G13" s="22">
        <v>0</v>
      </c>
      <c r="H13" s="22">
        <v>0</v>
      </c>
      <c r="I13" s="22">
        <v>0</v>
      </c>
      <c r="J13" s="22">
        <v>0</v>
      </c>
      <c r="K13" s="71">
        <v>0</v>
      </c>
      <c r="L13" s="22">
        <v>0</v>
      </c>
      <c r="M13" s="22">
        <v>0</v>
      </c>
      <c r="N13" s="22">
        <v>0</v>
      </c>
      <c r="O13" s="22">
        <v>0</v>
      </c>
      <c r="P13" s="53">
        <v>0</v>
      </c>
      <c r="Q13" s="71">
        <f>Q14</f>
        <v>20</v>
      </c>
    </row>
    <row r="14" spans="1:17" s="72" customFormat="1" ht="21" customHeight="1">
      <c r="A14" s="15"/>
      <c r="B14" s="68"/>
      <c r="C14" s="70">
        <v>2</v>
      </c>
      <c r="D14" s="70"/>
      <c r="E14" s="70"/>
      <c r="F14" s="78" t="s">
        <v>45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69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51">
        <f t="shared" si="3"/>
        <v>0</v>
      </c>
      <c r="Q14" s="69">
        <f t="shared" si="3"/>
        <v>20</v>
      </c>
    </row>
    <row r="15" spans="1:17" s="72" customFormat="1" ht="21" customHeight="1">
      <c r="A15" s="15"/>
      <c r="B15" s="68"/>
      <c r="C15" s="70"/>
      <c r="D15" s="70"/>
      <c r="E15" s="70"/>
      <c r="F15" s="77" t="s">
        <v>42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6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51">
        <f t="shared" si="4"/>
        <v>0</v>
      </c>
      <c r="Q15" s="69">
        <f t="shared" si="4"/>
        <v>10</v>
      </c>
    </row>
    <row r="16" spans="1:17" s="108" customFormat="1" ht="21" customHeight="1">
      <c r="A16" s="15"/>
      <c r="B16" s="68"/>
      <c r="C16" s="70"/>
      <c r="D16" s="70">
        <v>1</v>
      </c>
      <c r="E16" s="70"/>
      <c r="F16" s="79" t="s">
        <v>46</v>
      </c>
      <c r="G16" s="22">
        <v>0</v>
      </c>
      <c r="H16" s="22">
        <f>H17</f>
        <v>144015731</v>
      </c>
      <c r="I16" s="22">
        <v>0</v>
      </c>
      <c r="J16" s="22">
        <v>0</v>
      </c>
      <c r="K16" s="71">
        <v>0</v>
      </c>
      <c r="L16" s="22">
        <v>0</v>
      </c>
      <c r="M16" s="22">
        <v>0</v>
      </c>
      <c r="N16" s="22">
        <v>0</v>
      </c>
      <c r="O16" s="22">
        <v>0</v>
      </c>
      <c r="P16" s="53">
        <v>0</v>
      </c>
      <c r="Q16" s="71">
        <v>10</v>
      </c>
    </row>
    <row r="17" spans="1:17" s="108" customFormat="1" ht="36" customHeight="1">
      <c r="A17" s="15"/>
      <c r="B17" s="68"/>
      <c r="C17" s="70"/>
      <c r="D17" s="70"/>
      <c r="E17" s="70">
        <v>1</v>
      </c>
      <c r="F17" s="79" t="s">
        <v>91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71">
        <v>0</v>
      </c>
      <c r="L17" s="22">
        <v>140712172</v>
      </c>
      <c r="M17" s="22">
        <v>0</v>
      </c>
      <c r="N17" s="22">
        <v>0</v>
      </c>
      <c r="O17" s="22">
        <v>0</v>
      </c>
      <c r="P17" s="53">
        <v>0</v>
      </c>
      <c r="Q17" s="71">
        <f>Q18</f>
        <v>10</v>
      </c>
    </row>
    <row r="18" spans="1:17" s="72" customFormat="1" ht="21" customHeight="1">
      <c r="A18" s="15"/>
      <c r="B18" s="68">
        <v>2</v>
      </c>
      <c r="C18" s="70"/>
      <c r="D18" s="70"/>
      <c r="E18" s="70"/>
      <c r="F18" s="77" t="s">
        <v>34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69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51">
        <f t="shared" si="5"/>
        <v>6540931</v>
      </c>
      <c r="Q18" s="69">
        <f>Q19</f>
        <v>10</v>
      </c>
    </row>
    <row r="19" spans="1:17" s="72" customFormat="1" ht="21" customHeight="1">
      <c r="A19" s="15"/>
      <c r="B19" s="68"/>
      <c r="C19" s="70">
        <v>1</v>
      </c>
      <c r="D19" s="70"/>
      <c r="E19" s="70"/>
      <c r="F19" s="78" t="s">
        <v>35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69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51">
        <f t="shared" si="6"/>
        <v>6540931</v>
      </c>
      <c r="Q19" s="69">
        <f>Q20</f>
        <v>10</v>
      </c>
    </row>
    <row r="20" spans="1:17" s="72" customFormat="1" ht="21" customHeight="1">
      <c r="A20" s="15"/>
      <c r="B20" s="68"/>
      <c r="C20" s="70"/>
      <c r="D20" s="70"/>
      <c r="E20" s="70"/>
      <c r="F20" s="77" t="s">
        <v>47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69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51">
        <f t="shared" si="7"/>
        <v>6540931</v>
      </c>
      <c r="Q20" s="69">
        <f>Q21</f>
        <v>10</v>
      </c>
    </row>
    <row r="21" spans="1:17" s="108" customFormat="1" ht="36" customHeight="1">
      <c r="A21" s="15"/>
      <c r="B21" s="68"/>
      <c r="C21" s="70"/>
      <c r="D21" s="70">
        <v>1</v>
      </c>
      <c r="E21" s="70"/>
      <c r="F21" s="79" t="s">
        <v>48</v>
      </c>
      <c r="G21" s="22">
        <v>0</v>
      </c>
      <c r="H21" s="22">
        <v>23800000</v>
      </c>
      <c r="I21" s="22">
        <v>0</v>
      </c>
      <c r="J21" s="22">
        <v>0</v>
      </c>
      <c r="K21" s="71">
        <v>0</v>
      </c>
      <c r="L21" s="22">
        <v>15259069</v>
      </c>
      <c r="M21" s="22">
        <v>0</v>
      </c>
      <c r="N21" s="22">
        <v>0</v>
      </c>
      <c r="O21" s="22">
        <v>0</v>
      </c>
      <c r="P21" s="53">
        <v>6540931</v>
      </c>
      <c r="Q21" s="71">
        <f>Q22</f>
        <v>10</v>
      </c>
    </row>
    <row r="22" spans="1:17" s="72" customFormat="1" ht="21" customHeight="1">
      <c r="A22" s="15"/>
      <c r="B22" s="68"/>
      <c r="C22" s="70"/>
      <c r="D22" s="70"/>
      <c r="E22" s="70"/>
      <c r="F22" s="77" t="s">
        <v>49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69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51">
        <f t="shared" si="9"/>
        <v>0</v>
      </c>
      <c r="Q22" s="69">
        <v>10</v>
      </c>
    </row>
    <row r="23" spans="1:17" s="108" customFormat="1" ht="21" customHeight="1">
      <c r="A23" s="15"/>
      <c r="B23" s="68"/>
      <c r="C23" s="70"/>
      <c r="D23" s="70">
        <v>2</v>
      </c>
      <c r="E23" s="70"/>
      <c r="F23" s="79" t="s">
        <v>50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71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53">
        <f t="shared" si="9"/>
        <v>0</v>
      </c>
      <c r="Q23" s="71">
        <f>Q24</f>
        <v>0</v>
      </c>
    </row>
    <row r="24" spans="1:17" s="108" customFormat="1" ht="21" customHeight="1">
      <c r="A24" s="15"/>
      <c r="B24" s="68"/>
      <c r="C24" s="70"/>
      <c r="D24" s="70"/>
      <c r="E24" s="70">
        <v>1</v>
      </c>
      <c r="F24" s="79" t="s">
        <v>51</v>
      </c>
      <c r="G24" s="22">
        <v>0</v>
      </c>
      <c r="H24" s="22">
        <v>3200400</v>
      </c>
      <c r="I24" s="22">
        <v>0</v>
      </c>
      <c r="J24" s="22">
        <v>617704</v>
      </c>
      <c r="K24" s="71">
        <v>0</v>
      </c>
      <c r="L24" s="22">
        <v>2582696</v>
      </c>
      <c r="M24" s="22">
        <v>0</v>
      </c>
      <c r="N24" s="22">
        <v>0</v>
      </c>
      <c r="O24" s="22">
        <v>0</v>
      </c>
      <c r="P24" s="53">
        <v>0</v>
      </c>
      <c r="Q24" s="71"/>
    </row>
    <row r="25" spans="1:17" s="72" customFormat="1" ht="21" customHeight="1">
      <c r="A25" s="15"/>
      <c r="B25" s="68">
        <v>3</v>
      </c>
      <c r="C25" s="70"/>
      <c r="D25" s="70"/>
      <c r="E25" s="70"/>
      <c r="F25" s="77" t="s">
        <v>52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69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51">
        <f t="shared" si="10"/>
        <v>846289851</v>
      </c>
      <c r="Q25" s="69"/>
    </row>
    <row r="26" spans="1:17" s="72" customFormat="1" ht="21" customHeight="1">
      <c r="A26" s="15"/>
      <c r="B26" s="68"/>
      <c r="C26" s="70">
        <v>1</v>
      </c>
      <c r="D26" s="70"/>
      <c r="E26" s="70"/>
      <c r="F26" s="78" t="s">
        <v>53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69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51">
        <f t="shared" si="11"/>
        <v>846289851</v>
      </c>
      <c r="Q26" s="69"/>
    </row>
    <row r="27" spans="1:17" s="72" customFormat="1" ht="21" customHeight="1">
      <c r="A27" s="15"/>
      <c r="B27" s="68"/>
      <c r="C27" s="70"/>
      <c r="D27" s="70"/>
      <c r="E27" s="70"/>
      <c r="F27" s="77" t="s">
        <v>54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69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51">
        <f t="shared" si="11"/>
        <v>846289851</v>
      </c>
      <c r="Q27" s="69"/>
    </row>
    <row r="28" spans="1:17" s="108" customFormat="1" ht="21" customHeight="1">
      <c r="A28" s="15"/>
      <c r="B28" s="68"/>
      <c r="C28" s="70"/>
      <c r="D28" s="70">
        <v>1</v>
      </c>
      <c r="E28" s="70"/>
      <c r="F28" s="79" t="s">
        <v>55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71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53">
        <f t="shared" si="11"/>
        <v>846289851</v>
      </c>
      <c r="Q28" s="71"/>
    </row>
    <row r="29" spans="1:17" s="108" customFormat="1" ht="20.25" customHeight="1">
      <c r="A29" s="15"/>
      <c r="B29" s="68"/>
      <c r="C29" s="70"/>
      <c r="D29" s="70"/>
      <c r="E29" s="70">
        <v>1</v>
      </c>
      <c r="F29" s="79" t="s">
        <v>56</v>
      </c>
      <c r="G29" s="22">
        <v>0</v>
      </c>
      <c r="H29" s="22">
        <v>6003600000</v>
      </c>
      <c r="I29" s="22">
        <v>0</v>
      </c>
      <c r="J29" s="22">
        <v>1000000</v>
      </c>
      <c r="K29" s="71">
        <v>0</v>
      </c>
      <c r="L29" s="22">
        <v>5156310149</v>
      </c>
      <c r="M29" s="22">
        <v>0</v>
      </c>
      <c r="N29" s="22">
        <v>0</v>
      </c>
      <c r="O29" s="22">
        <v>0</v>
      </c>
      <c r="P29" s="53">
        <v>846289851</v>
      </c>
      <c r="Q29" s="71">
        <v>0</v>
      </c>
    </row>
    <row r="30" spans="1:16" s="109" customFormat="1" ht="20.25" customHeight="1">
      <c r="A30" s="111"/>
      <c r="B30" s="68">
        <v>4</v>
      </c>
      <c r="C30" s="70"/>
      <c r="D30" s="70"/>
      <c r="E30" s="70"/>
      <c r="F30" s="77" t="s">
        <v>36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69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51">
        <f t="shared" si="12"/>
        <v>194789200</v>
      </c>
    </row>
    <row r="31" spans="1:16" s="109" customFormat="1" ht="20.25" customHeight="1">
      <c r="A31" s="111"/>
      <c r="B31" s="68"/>
      <c r="C31" s="70">
        <v>1</v>
      </c>
      <c r="D31" s="70"/>
      <c r="E31" s="70"/>
      <c r="F31" s="78" t="s">
        <v>57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69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51">
        <f t="shared" si="13"/>
        <v>192193984</v>
      </c>
    </row>
    <row r="32" spans="1:16" s="109" customFormat="1" ht="20.25" customHeight="1">
      <c r="A32" s="111"/>
      <c r="B32" s="68"/>
      <c r="C32" s="70"/>
      <c r="D32" s="70"/>
      <c r="E32" s="70"/>
      <c r="F32" s="77" t="s">
        <v>47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69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51">
        <f t="shared" si="13"/>
        <v>192193984</v>
      </c>
    </row>
    <row r="33" spans="1:17" s="38" customFormat="1" ht="36" customHeight="1" thickBot="1">
      <c r="A33" s="110"/>
      <c r="B33" s="80"/>
      <c r="C33" s="81"/>
      <c r="D33" s="97">
        <v>1</v>
      </c>
      <c r="E33" s="81"/>
      <c r="F33" s="82" t="s">
        <v>58</v>
      </c>
      <c r="G33" s="92">
        <v>0</v>
      </c>
      <c r="H33" s="92">
        <v>413145000</v>
      </c>
      <c r="I33" s="92">
        <v>0</v>
      </c>
      <c r="J33" s="92">
        <v>33354269</v>
      </c>
      <c r="K33" s="95">
        <v>0</v>
      </c>
      <c r="L33" s="92">
        <v>187596747</v>
      </c>
      <c r="M33" s="92">
        <v>0</v>
      </c>
      <c r="N33" s="92">
        <v>0</v>
      </c>
      <c r="O33" s="92">
        <v>0</v>
      </c>
      <c r="P33" s="93">
        <v>192193984</v>
      </c>
      <c r="Q33" s="71">
        <v>0</v>
      </c>
    </row>
    <row r="34" spans="1:16" s="109" customFormat="1" ht="20.25" customHeight="1" thickTop="1">
      <c r="A34" s="111"/>
      <c r="B34" s="68"/>
      <c r="C34" s="70">
        <v>2</v>
      </c>
      <c r="D34" s="70"/>
      <c r="E34" s="70"/>
      <c r="F34" s="78" t="s">
        <v>37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69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51">
        <f t="shared" si="14"/>
        <v>2595216</v>
      </c>
    </row>
    <row r="35" spans="1:16" s="109" customFormat="1" ht="20.25" customHeight="1">
      <c r="A35" s="111"/>
      <c r="B35" s="68"/>
      <c r="C35" s="70"/>
      <c r="D35" s="70"/>
      <c r="E35" s="70"/>
      <c r="F35" s="77" t="s">
        <v>38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69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51">
        <f t="shared" si="14"/>
        <v>2595216</v>
      </c>
    </row>
    <row r="36" spans="1:16" s="38" customFormat="1" ht="20.25" customHeight="1">
      <c r="A36" s="111"/>
      <c r="B36" s="68"/>
      <c r="C36" s="70"/>
      <c r="D36" s="70">
        <v>1</v>
      </c>
      <c r="E36" s="70"/>
      <c r="F36" s="79" t="s">
        <v>59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71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53">
        <f t="shared" si="14"/>
        <v>2595216</v>
      </c>
    </row>
    <row r="37" spans="1:16" s="38" customFormat="1" ht="20.25" customHeight="1">
      <c r="A37" s="111"/>
      <c r="B37" s="68"/>
      <c r="C37" s="70"/>
      <c r="D37" s="70"/>
      <c r="E37" s="70">
        <v>1</v>
      </c>
      <c r="F37" s="79" t="s">
        <v>60</v>
      </c>
      <c r="G37" s="22">
        <v>0</v>
      </c>
      <c r="H37" s="22">
        <v>2900000</v>
      </c>
      <c r="I37" s="22">
        <v>0</v>
      </c>
      <c r="J37" s="22">
        <v>300000</v>
      </c>
      <c r="K37" s="71">
        <v>0</v>
      </c>
      <c r="L37" s="22">
        <v>4784</v>
      </c>
      <c r="M37" s="22">
        <v>0</v>
      </c>
      <c r="N37" s="22">
        <v>0</v>
      </c>
      <c r="O37" s="22">
        <v>0</v>
      </c>
      <c r="P37" s="53">
        <v>2595216</v>
      </c>
    </row>
    <row r="38" spans="1:16" s="109" customFormat="1" ht="20.25" customHeight="1">
      <c r="A38" s="111"/>
      <c r="B38" s="68">
        <v>5</v>
      </c>
      <c r="C38" s="70"/>
      <c r="D38" s="70"/>
      <c r="E38" s="70"/>
      <c r="F38" s="77" t="s">
        <v>61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69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51">
        <f t="shared" si="15"/>
        <v>0</v>
      </c>
    </row>
    <row r="39" spans="1:16" s="109" customFormat="1" ht="20.25" customHeight="1">
      <c r="A39" s="111"/>
      <c r="B39" s="68"/>
      <c r="C39" s="70">
        <v>1</v>
      </c>
      <c r="D39" s="70"/>
      <c r="E39" s="70"/>
      <c r="F39" s="78" t="s">
        <v>62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69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51">
        <f t="shared" si="16"/>
        <v>0</v>
      </c>
    </row>
    <row r="40" spans="1:16" s="109" customFormat="1" ht="20.25" customHeight="1">
      <c r="A40" s="111"/>
      <c r="B40" s="68"/>
      <c r="C40" s="70"/>
      <c r="D40" s="70"/>
      <c r="E40" s="70"/>
      <c r="F40" s="77" t="s">
        <v>47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69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51">
        <f t="shared" si="17"/>
        <v>0</v>
      </c>
    </row>
    <row r="41" spans="1:16" s="38" customFormat="1" ht="36" customHeight="1">
      <c r="A41" s="111"/>
      <c r="B41" s="68"/>
      <c r="C41" s="70"/>
      <c r="D41" s="70">
        <v>1</v>
      </c>
      <c r="E41" s="70"/>
      <c r="F41" s="79" t="s">
        <v>63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71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53">
        <f t="shared" si="18"/>
        <v>0</v>
      </c>
    </row>
    <row r="42" spans="1:16" s="38" customFormat="1" ht="20.25" customHeight="1">
      <c r="A42" s="111"/>
      <c r="B42" s="68"/>
      <c r="C42" s="70"/>
      <c r="D42" s="70"/>
      <c r="E42" s="70">
        <v>1</v>
      </c>
      <c r="F42" s="79" t="s">
        <v>64</v>
      </c>
      <c r="G42" s="22">
        <v>0</v>
      </c>
      <c r="H42" s="22">
        <v>0</v>
      </c>
      <c r="I42" s="22">
        <v>0</v>
      </c>
      <c r="J42" s="22">
        <v>0</v>
      </c>
      <c r="K42" s="71">
        <v>0</v>
      </c>
      <c r="L42" s="22">
        <v>0</v>
      </c>
      <c r="M42" s="22">
        <v>0</v>
      </c>
      <c r="N42" s="22">
        <v>0</v>
      </c>
      <c r="O42" s="22">
        <v>0</v>
      </c>
      <c r="P42" s="53">
        <v>0</v>
      </c>
    </row>
    <row r="43" spans="1:16" s="38" customFormat="1" ht="20.25" customHeight="1">
      <c r="A43" s="111"/>
      <c r="B43" s="68"/>
      <c r="C43" s="70"/>
      <c r="D43" s="70">
        <v>2</v>
      </c>
      <c r="E43" s="70"/>
      <c r="F43" s="79" t="s">
        <v>65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71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53">
        <f t="shared" si="19"/>
        <v>0</v>
      </c>
    </row>
    <row r="44" spans="1:16" s="38" customFormat="1" ht="20.25" customHeight="1">
      <c r="A44" s="111"/>
      <c r="B44" s="68"/>
      <c r="C44" s="70"/>
      <c r="D44" s="70"/>
      <c r="E44" s="70">
        <v>1</v>
      </c>
      <c r="F44" s="79" t="s">
        <v>66</v>
      </c>
      <c r="G44" s="22">
        <v>0</v>
      </c>
      <c r="H44" s="22">
        <v>0</v>
      </c>
      <c r="I44" s="22">
        <v>0</v>
      </c>
      <c r="J44" s="22">
        <v>0</v>
      </c>
      <c r="K44" s="71">
        <v>0</v>
      </c>
      <c r="L44" s="22">
        <v>0</v>
      </c>
      <c r="M44" s="22">
        <v>0</v>
      </c>
      <c r="N44" s="22">
        <v>0</v>
      </c>
      <c r="O44" s="22">
        <v>0</v>
      </c>
      <c r="P44" s="53">
        <v>0</v>
      </c>
    </row>
    <row r="45" spans="1:16" s="38" customFormat="1" ht="20.25" customHeight="1">
      <c r="A45" s="111"/>
      <c r="B45" s="68"/>
      <c r="C45" s="70"/>
      <c r="D45" s="70">
        <v>4</v>
      </c>
      <c r="E45" s="70"/>
      <c r="F45" s="79" t="s">
        <v>68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71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53">
        <f t="shared" si="20"/>
        <v>0</v>
      </c>
    </row>
    <row r="46" spans="1:17" s="38" customFormat="1" ht="35.25" customHeight="1">
      <c r="A46" s="111"/>
      <c r="B46" s="68"/>
      <c r="C46" s="70"/>
      <c r="D46" s="70"/>
      <c r="E46" s="70">
        <v>1</v>
      </c>
      <c r="F46" s="79" t="s">
        <v>69</v>
      </c>
      <c r="G46" s="22">
        <v>0</v>
      </c>
      <c r="H46" s="22">
        <v>0</v>
      </c>
      <c r="I46" s="22">
        <v>0</v>
      </c>
      <c r="J46" s="22">
        <v>0</v>
      </c>
      <c r="K46" s="71">
        <v>0</v>
      </c>
      <c r="L46" s="22">
        <v>0</v>
      </c>
      <c r="M46" s="22">
        <v>0</v>
      </c>
      <c r="N46" s="22">
        <v>0</v>
      </c>
      <c r="O46" s="22">
        <v>0</v>
      </c>
      <c r="P46" s="53">
        <v>0</v>
      </c>
      <c r="Q46" s="71">
        <v>0</v>
      </c>
    </row>
    <row r="47" spans="1:16" s="38" customFormat="1" ht="20.25" customHeight="1">
      <c r="A47" s="111"/>
      <c r="B47" s="68"/>
      <c r="C47" s="70"/>
      <c r="D47" s="70"/>
      <c r="E47" s="70">
        <v>2</v>
      </c>
      <c r="F47" s="79" t="s">
        <v>67</v>
      </c>
      <c r="G47" s="22">
        <v>0</v>
      </c>
      <c r="H47" s="22">
        <v>0</v>
      </c>
      <c r="I47" s="22">
        <v>0</v>
      </c>
      <c r="J47" s="22">
        <v>0</v>
      </c>
      <c r="K47" s="71">
        <v>0</v>
      </c>
      <c r="L47" s="22">
        <v>0</v>
      </c>
      <c r="M47" s="22">
        <v>0</v>
      </c>
      <c r="N47" s="22">
        <v>0</v>
      </c>
      <c r="O47" s="22">
        <v>0</v>
      </c>
      <c r="P47" s="53">
        <v>0</v>
      </c>
    </row>
    <row r="48" spans="1:16" s="38" customFormat="1" ht="20.25" customHeight="1">
      <c r="A48" s="111"/>
      <c r="B48" s="68"/>
      <c r="C48" s="70"/>
      <c r="D48" s="70"/>
      <c r="E48" s="70">
        <v>3</v>
      </c>
      <c r="F48" s="79" t="s">
        <v>70</v>
      </c>
      <c r="G48" s="22">
        <v>0</v>
      </c>
      <c r="H48" s="22">
        <v>0</v>
      </c>
      <c r="I48" s="22">
        <v>0</v>
      </c>
      <c r="J48" s="22">
        <v>0</v>
      </c>
      <c r="K48" s="71">
        <v>0</v>
      </c>
      <c r="L48" s="22">
        <v>0</v>
      </c>
      <c r="M48" s="22">
        <v>0</v>
      </c>
      <c r="N48" s="22">
        <v>0</v>
      </c>
      <c r="O48" s="22">
        <v>0</v>
      </c>
      <c r="P48" s="53">
        <v>0</v>
      </c>
    </row>
    <row r="49" spans="1:16" s="109" customFormat="1" ht="20.25" customHeight="1">
      <c r="A49" s="111"/>
      <c r="B49" s="68"/>
      <c r="C49" s="70">
        <v>2</v>
      </c>
      <c r="D49" s="70"/>
      <c r="E49" s="70"/>
      <c r="F49" s="78" t="s">
        <v>71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69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51">
        <f t="shared" si="21"/>
        <v>0</v>
      </c>
    </row>
    <row r="50" spans="1:17" s="109" customFormat="1" ht="20.25" customHeight="1">
      <c r="A50" s="111"/>
      <c r="B50" s="68"/>
      <c r="C50" s="70"/>
      <c r="D50" s="70"/>
      <c r="E50" s="70"/>
      <c r="F50" s="77" t="s">
        <v>47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69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51">
        <f t="shared" si="21"/>
        <v>0</v>
      </c>
      <c r="Q50" s="69">
        <f>Q51</f>
        <v>0</v>
      </c>
    </row>
    <row r="51" spans="1:16" s="38" customFormat="1" ht="20.25" customHeight="1">
      <c r="A51" s="111"/>
      <c r="B51" s="68"/>
      <c r="C51" s="70"/>
      <c r="D51" s="70">
        <v>1</v>
      </c>
      <c r="E51" s="70"/>
      <c r="F51" s="79" t="s">
        <v>72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71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53">
        <f t="shared" si="22"/>
        <v>0</v>
      </c>
    </row>
    <row r="52" spans="1:16" s="38" customFormat="1" ht="22.5" customHeight="1">
      <c r="A52" s="111"/>
      <c r="B52" s="68"/>
      <c r="C52" s="70"/>
      <c r="D52" s="70"/>
      <c r="E52" s="70">
        <v>1</v>
      </c>
      <c r="F52" s="79" t="s">
        <v>67</v>
      </c>
      <c r="G52" s="22">
        <v>0</v>
      </c>
      <c r="H52" s="22">
        <v>0</v>
      </c>
      <c r="I52" s="22">
        <v>0</v>
      </c>
      <c r="J52" s="22">
        <v>0</v>
      </c>
      <c r="K52" s="71">
        <v>0</v>
      </c>
      <c r="L52" s="22">
        <v>0</v>
      </c>
      <c r="M52" s="22">
        <v>0</v>
      </c>
      <c r="N52" s="22">
        <v>0</v>
      </c>
      <c r="O52" s="22">
        <v>0</v>
      </c>
      <c r="P52" s="53">
        <v>0</v>
      </c>
    </row>
    <row r="53" spans="1:16" ht="22.5" customHeight="1">
      <c r="A53" s="111"/>
      <c r="B53" s="70"/>
      <c r="C53" s="70"/>
      <c r="D53" s="70"/>
      <c r="E53" s="70"/>
      <c r="F53" s="79"/>
      <c r="G53" s="21"/>
      <c r="H53" s="21"/>
      <c r="I53" s="21"/>
      <c r="J53" s="21"/>
      <c r="K53" s="69"/>
      <c r="L53" s="21"/>
      <c r="M53" s="21"/>
      <c r="N53" s="21"/>
      <c r="O53" s="21"/>
      <c r="P53" s="51"/>
    </row>
    <row r="54" spans="1:16" ht="22.5" customHeight="1">
      <c r="A54" s="111"/>
      <c r="B54" s="70"/>
      <c r="C54" s="70"/>
      <c r="D54" s="70"/>
      <c r="E54" s="70"/>
      <c r="F54" s="79"/>
      <c r="G54" s="21"/>
      <c r="H54" s="21"/>
      <c r="I54" s="21"/>
      <c r="J54" s="21"/>
      <c r="K54" s="69"/>
      <c r="L54" s="21"/>
      <c r="M54" s="21"/>
      <c r="N54" s="21"/>
      <c r="O54" s="21"/>
      <c r="P54" s="51"/>
    </row>
    <row r="55" spans="1:16" ht="22.5" customHeight="1">
      <c r="A55" s="111"/>
      <c r="B55" s="70"/>
      <c r="C55" s="70"/>
      <c r="D55" s="70"/>
      <c r="E55" s="70"/>
      <c r="F55" s="79"/>
      <c r="G55" s="21"/>
      <c r="H55" s="21"/>
      <c r="I55" s="21"/>
      <c r="J55" s="21"/>
      <c r="K55" s="69"/>
      <c r="L55" s="21"/>
      <c r="M55" s="21"/>
      <c r="N55" s="21"/>
      <c r="O55" s="21"/>
      <c r="P55" s="51"/>
    </row>
    <row r="56" spans="1:16" ht="22.5" customHeight="1">
      <c r="A56" s="111"/>
      <c r="B56" s="70"/>
      <c r="C56" s="70"/>
      <c r="D56" s="70"/>
      <c r="E56" s="70"/>
      <c r="F56" s="79"/>
      <c r="G56" s="21"/>
      <c r="H56" s="21"/>
      <c r="I56" s="21"/>
      <c r="J56" s="21"/>
      <c r="K56" s="69"/>
      <c r="L56" s="21"/>
      <c r="M56" s="21"/>
      <c r="N56" s="21"/>
      <c r="O56" s="21"/>
      <c r="P56" s="51"/>
    </row>
    <row r="57" spans="1:16" ht="22.5" customHeight="1">
      <c r="A57" s="111"/>
      <c r="B57" s="70"/>
      <c r="C57" s="70"/>
      <c r="D57" s="70"/>
      <c r="E57" s="70"/>
      <c r="F57" s="79"/>
      <c r="G57" s="21"/>
      <c r="H57" s="21"/>
      <c r="I57" s="21"/>
      <c r="J57" s="21"/>
      <c r="K57" s="69"/>
      <c r="L57" s="21"/>
      <c r="M57" s="21"/>
      <c r="N57" s="21"/>
      <c r="O57" s="21"/>
      <c r="P57" s="51"/>
    </row>
    <row r="58" spans="1:16" ht="22.5" customHeight="1">
      <c r="A58" s="111"/>
      <c r="B58" s="70"/>
      <c r="C58" s="70"/>
      <c r="D58" s="70"/>
      <c r="E58" s="70"/>
      <c r="F58" s="79"/>
      <c r="G58" s="21"/>
      <c r="H58" s="21"/>
      <c r="I58" s="21"/>
      <c r="J58" s="21"/>
      <c r="K58" s="69"/>
      <c r="L58" s="21"/>
      <c r="M58" s="21"/>
      <c r="N58" s="21"/>
      <c r="O58" s="21"/>
      <c r="P58" s="51"/>
    </row>
    <row r="59" spans="1:16" ht="22.5" customHeight="1">
      <c r="A59" s="111"/>
      <c r="B59" s="70"/>
      <c r="C59" s="70"/>
      <c r="D59" s="70"/>
      <c r="E59" s="70"/>
      <c r="F59" s="79"/>
      <c r="G59" s="21"/>
      <c r="H59" s="21"/>
      <c r="I59" s="21"/>
      <c r="J59" s="21"/>
      <c r="K59" s="69"/>
      <c r="L59" s="21"/>
      <c r="M59" s="21"/>
      <c r="N59" s="21"/>
      <c r="O59" s="21"/>
      <c r="P59" s="51"/>
    </row>
    <row r="60" spans="1:16" ht="36" customHeight="1" thickBot="1">
      <c r="A60" s="110"/>
      <c r="B60" s="81"/>
      <c r="C60" s="81"/>
      <c r="D60" s="81"/>
      <c r="E60" s="81"/>
      <c r="F60" s="82"/>
      <c r="G60" s="94"/>
      <c r="H60" s="94"/>
      <c r="I60" s="94"/>
      <c r="J60" s="94"/>
      <c r="K60" s="96"/>
      <c r="L60" s="94"/>
      <c r="M60" s="94"/>
      <c r="N60" s="94"/>
      <c r="O60" s="94"/>
      <c r="P60" s="91"/>
    </row>
    <row r="61" spans="1:18" ht="18" thickTop="1">
      <c r="A61" s="83"/>
      <c r="B61" s="84"/>
      <c r="C61" s="84"/>
      <c r="D61" s="84"/>
      <c r="E61" s="84"/>
      <c r="F61" s="85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65"/>
      <c r="R61" s="65"/>
    </row>
    <row r="62" spans="1:18" ht="16.5">
      <c r="A62" s="65"/>
      <c r="B62" s="86"/>
      <c r="C62" s="86"/>
      <c r="D62" s="87"/>
      <c r="E62" s="87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</row>
    <row r="63" spans="1:18" ht="16.5">
      <c r="A63" s="65"/>
      <c r="B63" s="65"/>
      <c r="C63" s="65"/>
      <c r="D63" s="65"/>
      <c r="E63" s="65"/>
      <c r="F63" s="88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</row>
    <row r="64" spans="1:18" ht="16.5">
      <c r="A64" s="65"/>
      <c r="B64" s="65"/>
      <c r="C64" s="65"/>
      <c r="D64" s="65"/>
      <c r="E64" s="65"/>
      <c r="F64" s="88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</dc:title>
  <dc:subject>95</dc:subject>
  <dc:creator>行政院主計處</dc:creator>
  <cp:keywords/>
  <dc:description> </dc:description>
  <cp:lastModifiedBy>Administrator</cp:lastModifiedBy>
  <cp:lastPrinted>2008-04-18T03:59:30Z</cp:lastPrinted>
  <dcterms:created xsi:type="dcterms:W3CDTF">2002-01-14T09:37:13Z</dcterms:created>
  <dcterms:modified xsi:type="dcterms:W3CDTF">2008-11-13T11:13:33Z</dcterms:modified>
  <cp:category>I14</cp:category>
  <cp:version/>
  <cp:contentType/>
  <cp:contentStatus/>
</cp:coreProperties>
</file>