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37" yWindow="100" windowWidth="14400" windowHeight="13024" tabRatio="921" firstSheet="1" activeTab="1"/>
  </bookViews>
  <sheets>
    <sheet name="啟用巨集說明" sheetId="1" state="hidden" r:id="rId1"/>
    <sheet name="簡明總" sheetId="2" r:id="rId2"/>
    <sheet name="收支總" sheetId="3" r:id="rId3"/>
    <sheet name="融資總" sheetId="4" r:id="rId4"/>
    <sheet name="來源別" sheetId="5" r:id="rId5"/>
    <sheet name="政事別-經資" sheetId="6" r:id="rId6"/>
    <sheet name="政事別-經" sheetId="7" r:id="rId7"/>
    <sheet name="政事別-資" sheetId="8" r:id="rId8"/>
    <sheet name="機關別" sheetId="9" r:id="rId9"/>
    <sheet name="用途別" sheetId="10" r:id="rId10"/>
    <sheet name="資本支出" sheetId="11" r:id="rId11"/>
    <sheet name="人事費-員額" sheetId="12" r:id="rId12"/>
    <sheet name="人事費彙計" sheetId="13" r:id="rId13"/>
    <sheet name="上簡明" sheetId="14" state="hidden" r:id="rId14"/>
    <sheet name="前簡明" sheetId="15" state="hidden" r:id="rId15"/>
    <sheet name="上收支" sheetId="16" state="hidden" r:id="rId16"/>
    <sheet name="前收支" sheetId="17" state="hidden" r:id="rId17"/>
    <sheet name="上融資" sheetId="18" state="hidden" r:id="rId18"/>
    <sheet name="前融資" sheetId="19" state="hidden" r:id="rId19"/>
  </sheets>
  <externalReferences>
    <externalReference r:id="rId22"/>
  </externalReferences>
  <definedNames>
    <definedName name="_xlnm.Print_Area" localSheetId="11">'人事費-員額'!$A$1:$M$32</definedName>
    <definedName name="_xlnm.Print_Area" localSheetId="12">'人事費彙計'!$A$1:$O$31</definedName>
    <definedName name="_xlnm.Print_Area" localSheetId="9">'用途別'!$A$1:$O$30</definedName>
    <definedName name="_xlnm.Print_Area" localSheetId="2">'收支總'!$A$1:$I$26</definedName>
    <definedName name="_xlnm.Print_Area" localSheetId="4">'來源別'!$B$1:$BB$32</definedName>
    <definedName name="_xlnm.Print_Area" localSheetId="6">'政事別-經'!$A$33:$AP$58</definedName>
    <definedName name="_xlnm.Print_Area" localSheetId="5">'政事別-經資'!$A$7:$AP$32</definedName>
    <definedName name="_xlnm.Print_Area" localSheetId="7">'政事別-資'!$A$59:$AP$84</definedName>
    <definedName name="_xlnm.Print_Area" localSheetId="10">'資本支出'!$A$1:$L$31</definedName>
    <definedName name="_xlnm.Print_Area" localSheetId="8">'機關別'!$A$1:$V$30</definedName>
    <definedName name="_xlnm.Print_Area" localSheetId="3">'融資總'!$A$1:$E$15</definedName>
    <definedName name="_xlnm.Print_Area" localSheetId="1">'簡明總'!$A$1:$I$30</definedName>
    <definedName name="_xlnm.Print_Titles" localSheetId="6">'政事別-經'!$1:$6</definedName>
    <definedName name="_xlnm.Print_Titles" localSheetId="5">'政事別-經資'!$1:$6</definedName>
    <definedName name="_xlnm.Print_Titles" localSheetId="7">'政事別-資'!$1:$6</definedName>
    <definedName name="某一縣之所屬鄉鎮">#N/A</definedName>
  </definedNames>
  <calcPr fullCalcOnLoad="1"/>
</workbook>
</file>

<file path=xl/sharedStrings.xml><?xml version="1.0" encoding="utf-8"?>
<sst xmlns="http://schemas.openxmlformats.org/spreadsheetml/2006/main" count="2548" uniqueCount="547">
  <si>
    <t>縣市合計</t>
  </si>
  <si>
    <t>合    計</t>
  </si>
  <si>
    <t xml:space="preserve"> (市) 總預算 </t>
  </si>
  <si>
    <t>歲 出 人 事</t>
  </si>
  <si>
    <t>費 彙 計 表</t>
  </si>
  <si>
    <t>單位：人</t>
  </si>
  <si>
    <t xml:space="preserve">      預                  算</t>
  </si>
  <si>
    <t>員</t>
  </si>
  <si>
    <t>額</t>
  </si>
  <si>
    <t>退休人員</t>
  </si>
  <si>
    <t>民意代表</t>
  </si>
  <si>
    <t xml:space="preserve">           職                             </t>
  </si>
  <si>
    <t xml:space="preserve">  員</t>
  </si>
  <si>
    <t>技工</t>
  </si>
  <si>
    <t>駕 駛</t>
  </si>
  <si>
    <t>工友</t>
  </si>
  <si>
    <t>正    式     員      額</t>
  </si>
  <si>
    <t>臨時
編制</t>
  </si>
  <si>
    <t>約僱(聘)
人員</t>
  </si>
  <si>
    <t>其他</t>
  </si>
  <si>
    <t xml:space="preserve"> 職員</t>
  </si>
  <si>
    <t>警察人員</t>
  </si>
  <si>
    <t>消防人員</t>
  </si>
  <si>
    <t>直轄市合計</t>
  </si>
  <si>
    <t>桃園市</t>
  </si>
  <si>
    <t>高雄市</t>
  </si>
  <si>
    <t>縣市合計</t>
  </si>
  <si>
    <t>總  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</si>
  <si>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</si>
  <si>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</si>
  <si>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</si>
  <si>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</si>
  <si>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</si>
  <si>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</si>
  <si>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</si>
  <si>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</si>
  <si>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</si>
  <si>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自治稅捐收入</t>
  </si>
  <si>
    <t>其他收入</t>
  </si>
  <si>
    <t>一般政務支出</t>
  </si>
  <si>
    <t>教育科學文化支出</t>
  </si>
  <si>
    <t>經濟發展支出</t>
  </si>
  <si>
    <t>社會福利支出</t>
  </si>
  <si>
    <t>社區發展及環境保護支出</t>
  </si>
  <si>
    <t>退休撫卹支出</t>
  </si>
  <si>
    <t>警政支出</t>
  </si>
  <si>
    <t>債務支出</t>
  </si>
  <si>
    <t>協助及補助支出</t>
  </si>
  <si>
    <t>其他支出</t>
  </si>
  <si>
    <t>本年度預算數</t>
  </si>
  <si>
    <t>本 年 度 預 算 數</t>
  </si>
  <si>
    <t>科  目</t>
  </si>
  <si>
    <t>合         計</t>
  </si>
  <si>
    <t>土地稅</t>
  </si>
  <si>
    <t>房屋稅</t>
  </si>
  <si>
    <t>使用牌照稅</t>
  </si>
  <si>
    <t>契稅</t>
  </si>
  <si>
    <t>印花稅</t>
  </si>
  <si>
    <t>娛樂稅</t>
  </si>
  <si>
    <t>遺產及贈與稅</t>
  </si>
  <si>
    <t>菸酒稅</t>
  </si>
  <si>
    <t>統籌分配稅</t>
  </si>
  <si>
    <t>罰金罰鍰及怠金</t>
  </si>
  <si>
    <t>沒入及沒收財物</t>
  </si>
  <si>
    <t>賠償收入</t>
  </si>
  <si>
    <t>行政規費收入</t>
  </si>
  <si>
    <t>使用規費收入</t>
  </si>
  <si>
    <t>財產孳息</t>
  </si>
  <si>
    <t>財產售價</t>
  </si>
  <si>
    <t>財產作價</t>
  </si>
  <si>
    <t>投資收回</t>
  </si>
  <si>
    <t>廢舊物資售價</t>
  </si>
  <si>
    <t>營業基金盈餘繳庫</t>
  </si>
  <si>
    <t>投資收益</t>
  </si>
  <si>
    <t>捐獻收入</t>
  </si>
  <si>
    <t>贈與收入</t>
  </si>
  <si>
    <t>特別稅課</t>
  </si>
  <si>
    <t>臨時稅課</t>
  </si>
  <si>
    <t>附加稅課</t>
  </si>
  <si>
    <t>學雜費收入</t>
  </si>
  <si>
    <t>雜項收入</t>
  </si>
  <si>
    <t>款</t>
  </si>
  <si>
    <t>項</t>
  </si>
  <si>
    <t>合       計</t>
  </si>
  <si>
    <t>行政支出</t>
  </si>
  <si>
    <t>民政支出</t>
  </si>
  <si>
    <t>財務支出</t>
  </si>
  <si>
    <t>教育支出</t>
  </si>
  <si>
    <t>科學支出</t>
  </si>
  <si>
    <t>文化支出</t>
  </si>
  <si>
    <t>農業支出</t>
  </si>
  <si>
    <t>工業支出</t>
  </si>
  <si>
    <t>交通支出</t>
  </si>
  <si>
    <t>社區發展支出</t>
  </si>
  <si>
    <t>環境保護支出</t>
  </si>
  <si>
    <t>第二預備金</t>
  </si>
  <si>
    <t>人事費</t>
  </si>
  <si>
    <t>業務費</t>
  </si>
  <si>
    <t>債務費</t>
  </si>
  <si>
    <t>小計</t>
  </si>
  <si>
    <t>設備及投資</t>
  </si>
  <si>
    <t>機械設備</t>
  </si>
  <si>
    <t>獎金</t>
  </si>
  <si>
    <t>其他給與</t>
  </si>
  <si>
    <t>加班值班費</t>
  </si>
  <si>
    <t>保險</t>
  </si>
  <si>
    <t xml:space="preserve">    項        目</t>
  </si>
  <si>
    <t>本年度與上年度比較</t>
  </si>
  <si>
    <t>金    額</t>
  </si>
  <si>
    <t>一、歲入合計</t>
  </si>
  <si>
    <t xml:space="preserve"> 1.稅課收入</t>
  </si>
  <si>
    <t>二、歲出合計</t>
  </si>
  <si>
    <t xml:space="preserve"> 1.一般政務支出</t>
  </si>
  <si>
    <t xml:space="preserve"> 2.教育科學文化支出</t>
  </si>
  <si>
    <t xml:space="preserve"> 3.經濟發展支出</t>
  </si>
  <si>
    <t xml:space="preserve"> 4.社會福利支出</t>
  </si>
  <si>
    <t xml:space="preserve"> 5.社區發展及環境保護支出</t>
  </si>
  <si>
    <t xml:space="preserve"> 6.退休撫卹支出</t>
  </si>
  <si>
    <t xml:space="preserve">     單位：新臺幣千元</t>
  </si>
  <si>
    <t xml:space="preserve">      項        目</t>
  </si>
  <si>
    <t>1.直接稅收入</t>
  </si>
  <si>
    <t>2.間接稅收入</t>
  </si>
  <si>
    <t>3.賦稅外收入</t>
  </si>
  <si>
    <t>2.債務利息及事務支出</t>
  </si>
  <si>
    <t>3.預備金</t>
  </si>
  <si>
    <t>單位：新臺幣千元</t>
  </si>
  <si>
    <t>項　　　　目</t>
  </si>
  <si>
    <t>縣(市)政府主管</t>
  </si>
  <si>
    <t>警察局主管</t>
  </si>
  <si>
    <t>環境保護局主管</t>
  </si>
  <si>
    <t>衛生局主管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</si>
  <si>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</si>
  <si>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</si>
  <si>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</si>
  <si>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</si>
  <si>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</si>
  <si>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</si>
  <si>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</si>
  <si>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</si>
  <si>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</si>
  <si>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</si>
  <si>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</si>
  <si>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</si>
  <si>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</si>
  <si>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</si>
  <si>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</si>
  <si>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直轄市合計</t>
  </si>
  <si>
    <t>高雄市</t>
  </si>
  <si>
    <t>縣市合計</t>
  </si>
  <si>
    <t>總預算彙編</t>
  </si>
  <si>
    <r>
      <t>各直轄市及縣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市</t>
    </r>
    <r>
      <rPr>
        <sz val="16"/>
        <rFont val="Times New Roman"/>
        <family val="1"/>
      </rPr>
      <t>)</t>
    </r>
  </si>
  <si>
    <t>總預算彙編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</si>
  <si>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</t>
    </r>
  </si>
  <si>
    <r>
      <t>比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表</t>
    </r>
  </si>
  <si>
    <t>中 華 民 國</t>
  </si>
  <si>
    <t>單位：新臺幣千元</t>
  </si>
  <si>
    <t>百分比</t>
  </si>
  <si>
    <t>增加率</t>
  </si>
  <si>
    <r>
      <t xml:space="preserve"> 2</t>
    </r>
    <r>
      <rPr>
        <sz val="12"/>
        <rFont val="標楷體"/>
        <family val="4"/>
      </rPr>
      <t>.工程受益費收入</t>
    </r>
  </si>
  <si>
    <t xml:space="preserve"> 3.罰款及賠償收入</t>
  </si>
  <si>
    <t xml:space="preserve"> 4.規費收入</t>
  </si>
  <si>
    <r>
      <t xml:space="preserve"> 5</t>
    </r>
    <r>
      <rPr>
        <sz val="12"/>
        <rFont val="標楷體"/>
        <family val="4"/>
      </rPr>
      <t>.信託管理收入</t>
    </r>
  </si>
  <si>
    <t xml:space="preserve"> 6.財產收入</t>
  </si>
  <si>
    <t xml:space="preserve"> 7.營業盈餘及事業收入</t>
  </si>
  <si>
    <t xml:space="preserve"> 8.補助及協助收入</t>
  </si>
  <si>
    <t xml:space="preserve"> 9.捐獻及贈與收入</t>
  </si>
  <si>
    <t>10.自治稅捐收入</t>
  </si>
  <si>
    <t>三、歲入歲出餘絀</t>
  </si>
  <si>
    <t>各直轄市及縣(市)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</si>
  <si>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性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質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餘</t>
    </r>
  </si>
  <si>
    <r>
      <t>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比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表</t>
    </r>
  </si>
  <si>
    <t>中 華 民 國</t>
  </si>
  <si>
    <t>前 年 度 決 算 數</t>
  </si>
  <si>
    <t>本年度與上年度比較</t>
  </si>
  <si>
    <t>一、經常門</t>
  </si>
  <si>
    <t>百分比</t>
  </si>
  <si>
    <t>增加率</t>
  </si>
  <si>
    <t>(一)歲入</t>
  </si>
  <si>
    <t>(二)歲出</t>
  </si>
  <si>
    <t>1.一般經常支出</t>
  </si>
  <si>
    <t>(三)經常門賸餘</t>
  </si>
  <si>
    <t>二、資本門</t>
  </si>
  <si>
    <t>1.減少資產</t>
  </si>
  <si>
    <t>2.收回投資</t>
  </si>
  <si>
    <t>1.增置或擴充改良資產</t>
  </si>
  <si>
    <t>2.增加投資</t>
  </si>
  <si>
    <t>(三)資本門差短</t>
  </si>
  <si>
    <t>三、歲入歲出餘絀</t>
  </si>
  <si>
    <t xml:space="preserve">  各直轄市及縣(市)總預算彙編</t>
  </si>
  <si>
    <t xml:space="preserve">    收 支 簡 明 比 較 分 析 表</t>
  </si>
  <si>
    <r>
      <t>上年度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預算數</t>
    </r>
  </si>
  <si>
    <r>
      <t>前年度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決算數</t>
    </r>
  </si>
  <si>
    <r>
      <t>本年度與上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年度比較</t>
    </r>
  </si>
  <si>
    <t>一、收入合計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</si>
  <si>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歲入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</si>
  <si>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債務之舉借</t>
    </r>
  </si>
  <si>
    <t>二、支出合計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</si>
  <si>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歲出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</si>
  <si>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債務之償還</t>
    </r>
  </si>
  <si>
    <t>新北市</t>
  </si>
  <si>
    <t>歲入來源別總表</t>
  </si>
  <si>
    <t>單位 : 新臺幣 千元</t>
  </si>
  <si>
    <t>經資併計</t>
  </si>
  <si>
    <t>目</t>
  </si>
  <si>
    <t>臺北市</t>
  </si>
  <si>
    <t>新北市</t>
  </si>
  <si>
    <t>臺中市</t>
  </si>
  <si>
    <t>臺南市</t>
  </si>
  <si>
    <t>高雄市</t>
  </si>
  <si>
    <t>連江縣</t>
  </si>
  <si>
    <t>歲出政事別總表</t>
  </si>
  <si>
    <t>歲入歲出性質及餘絀簡明比較分析表</t>
  </si>
  <si>
    <t>縣       市</t>
  </si>
  <si>
    <t>一.經 常 門</t>
  </si>
  <si>
    <t>二.資 本 門</t>
  </si>
  <si>
    <t>三.歲入歲出餘絀</t>
  </si>
  <si>
    <t>(一)經常門歲入</t>
  </si>
  <si>
    <t>(二)經常門歲出</t>
  </si>
  <si>
    <t>1.一般經常性支出</t>
  </si>
  <si>
    <t>3.預備金-經</t>
  </si>
  <si>
    <t>(三)經常門餘絀</t>
  </si>
  <si>
    <t>(一)資本門歲入</t>
  </si>
  <si>
    <t>1.減少資產</t>
  </si>
  <si>
    <t>2.收回投資</t>
  </si>
  <si>
    <t>(二)資本門歲出</t>
  </si>
  <si>
    <t>1.增置或擴充改良資產</t>
  </si>
  <si>
    <t>2.增加投資</t>
  </si>
  <si>
    <t>3.預備金-資</t>
  </si>
  <si>
    <t>(三)資本門餘絀</t>
  </si>
  <si>
    <t>金  額</t>
  </si>
  <si>
    <t>百分比</t>
  </si>
  <si>
    <t>收支簡明比較分析表</t>
  </si>
  <si>
    <t>縣    市</t>
  </si>
  <si>
    <t>一.收入合計</t>
  </si>
  <si>
    <t>　(一)歲入</t>
  </si>
  <si>
    <t>　(二)債務之舉借</t>
  </si>
  <si>
    <t>　(三)預計移用以前年度歲計賸餘調節因應數</t>
  </si>
  <si>
    <t>二.支出合計</t>
  </si>
  <si>
    <t>　(一)歲出</t>
  </si>
  <si>
    <t>　(二)債務之償還</t>
  </si>
  <si>
    <t>總     計</t>
  </si>
  <si>
    <t>▲本件excel檔內有巨集程式，開啟excel檔時，如出現以下畫面，請依如下步驟處理：</t>
  </si>
  <si>
    <t>2.在「安全性層級」頁面，點選「中」，再按「確定」</t>
  </si>
  <si>
    <r>
      <t>3.重新開啟本件excel檔，出現以下畫面，點選「</t>
    </r>
    <r>
      <rPr>
        <b/>
        <sz val="12"/>
        <color indexed="10"/>
        <rFont val="標楷體"/>
        <family val="4"/>
      </rPr>
      <t>啟用巨集</t>
    </r>
    <r>
      <rPr>
        <sz val="12"/>
        <color indexed="12"/>
        <rFont val="標楷體"/>
        <family val="4"/>
      </rPr>
      <t>」</t>
    </r>
  </si>
  <si>
    <t>縣市</t>
  </si>
  <si>
    <t>1.在excel中點選「工具」-「選項」-「安全性」-「巨集安全性」</t>
  </si>
  <si>
    <t>本年度
預算數</t>
  </si>
  <si>
    <r>
      <t>配合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年度歲入來源別預算科目修正特別稅課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原歸屬自治稅捐收入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等改歸屬稅課收入</t>
    </r>
  </si>
  <si>
    <t>原系統轉出數</t>
  </si>
  <si>
    <r>
      <t>103</t>
    </r>
    <r>
      <rPr>
        <sz val="12"/>
        <color indexed="10"/>
        <rFont val="細明體"/>
        <family val="3"/>
      </rPr>
      <t>重歸類調整後稅課收入數額</t>
    </r>
  </si>
  <si>
    <t>單位 : 新臺幣 元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</si>
  <si>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</si>
  <si>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</si>
  <si>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</si>
  <si>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</si>
  <si>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</si>
  <si>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</si>
  <si>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</si>
  <si>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</si>
  <si>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臺北市</t>
  </si>
  <si>
    <t>新北市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</si>
  <si>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</si>
  <si>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</si>
  <si>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</si>
  <si>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</si>
  <si>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</si>
  <si>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</si>
  <si>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</si>
  <si>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</si>
  <si>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</si>
  <si>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</si>
  <si>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</si>
  <si>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桃園市</t>
  </si>
  <si>
    <t>桃園市</t>
  </si>
  <si>
    <t>104年度各直轄市及縣(市)總預算</t>
  </si>
  <si>
    <t>資料來源：取自104總預算彙編</t>
  </si>
  <si>
    <t>104年度各直轄市及縣(市)總預算</t>
  </si>
  <si>
    <t>104年度總預算</t>
  </si>
  <si>
    <t>103年度總決算審定</t>
  </si>
  <si>
    <t>103年度各縣(市)總決算審定</t>
  </si>
  <si>
    <t>列印日期:104年10月6日</t>
  </si>
  <si>
    <t>桃園縣</t>
  </si>
  <si>
    <t>新北市</t>
  </si>
  <si>
    <t>臺北市</t>
  </si>
  <si>
    <t>桃園縣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</si>
  <si>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</si>
  <si>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</si>
  <si>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</si>
  <si>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</si>
  <si>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</si>
  <si>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</si>
  <si>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</si>
  <si>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</si>
  <si>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</si>
  <si>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</si>
  <si>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</si>
  <si>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</si>
  <si>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</si>
  <si>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</si>
  <si>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</si>
  <si>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</si>
  <si>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</si>
  <si>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</si>
  <si>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</si>
  <si>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備註:1.臺北市:社會救助支出項下災害準備金128,735,146元(經常門26,946,070元，資本門101,789,076元)。已調整至災害準備金</t>
  </si>
  <si>
    <t>資料來源：取自104總預算彙編及修改臺北市科目調整數</t>
  </si>
  <si>
    <t>資料來源：取自資料庫系統及配合科目移列做同基礎調整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</si>
  <si>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預計移用以前年度歲計</t>
    </r>
  </si>
  <si>
    <r>
      <t xml:space="preserve">           </t>
    </r>
    <r>
      <rPr>
        <sz val="12"/>
        <rFont val="標楷體"/>
        <family val="4"/>
      </rPr>
      <t>賸餘調節因應數</t>
    </r>
  </si>
  <si>
    <t>歲入來源別</t>
  </si>
  <si>
    <t>中華民國</t>
  </si>
  <si>
    <t>(續一)</t>
  </si>
  <si>
    <t xml:space="preserve">    科    目</t>
  </si>
  <si>
    <t>(經資門併計)</t>
  </si>
  <si>
    <t>(經常門)</t>
  </si>
  <si>
    <t>(資本門)</t>
  </si>
  <si>
    <t>各直轄市及縣</t>
  </si>
  <si>
    <t>(市)總預算</t>
  </si>
  <si>
    <t>歲出機關別</t>
  </si>
  <si>
    <t>預算總表</t>
  </si>
  <si>
    <t>(續一)</t>
  </si>
  <si>
    <t>(續二)</t>
  </si>
  <si>
    <t xml:space="preserve">中華民國 </t>
  </si>
  <si>
    <t>單位：新臺幣千元</t>
  </si>
  <si>
    <t>合   計</t>
  </si>
  <si>
    <t>縣(市)議會主管</t>
  </si>
  <si>
    <t>民政局(處)主管</t>
  </si>
  <si>
    <t>教育局(處)主管</t>
  </si>
  <si>
    <t>農(產)(經濟)業(發展)、漁業局(處)主管</t>
  </si>
  <si>
    <t>社會(勞工)局(處)主管</t>
  </si>
  <si>
    <t>地政局(處)主管</t>
  </si>
  <si>
    <t>稅捐稽徵處((地方、財政)稅務局)主管</t>
  </si>
  <si>
    <t>消防局主管</t>
  </si>
  <si>
    <t>文化(觀光)(傳播)局(處)主管</t>
  </si>
  <si>
    <t>其他局(處)主管</t>
  </si>
  <si>
    <t>統籌支撥科目(其他支出)</t>
  </si>
  <si>
    <t>調整公務員工待遇準備</t>
  </si>
  <si>
    <t>直轄市合計</t>
  </si>
  <si>
    <t>新北市</t>
  </si>
  <si>
    <t>臺北市</t>
  </si>
  <si>
    <t>桃園市</t>
  </si>
  <si>
    <t>臺中市</t>
  </si>
  <si>
    <t>臺南市</t>
  </si>
  <si>
    <t>高雄市</t>
  </si>
  <si>
    <t>縣市合計</t>
  </si>
  <si>
    <t xml:space="preserve"> 各直轄市及縣</t>
  </si>
  <si>
    <t xml:space="preserve">(市)總預算 </t>
  </si>
  <si>
    <t>科 目 分 析 總 表</t>
  </si>
  <si>
    <t>（續一）</t>
  </si>
  <si>
    <t xml:space="preserve">中 華 民 國 </t>
  </si>
  <si>
    <t>合    計</t>
  </si>
  <si>
    <t>經常支出</t>
  </si>
  <si>
    <t>資本支出</t>
  </si>
  <si>
    <t>獎補助費</t>
  </si>
  <si>
    <t>預備金</t>
  </si>
  <si>
    <t>總  計</t>
  </si>
  <si>
    <t>臺北市</t>
  </si>
  <si>
    <t>桃園市</t>
  </si>
  <si>
    <t>臺中市</t>
  </si>
  <si>
    <t>臺南市</t>
  </si>
  <si>
    <t>(續六)</t>
  </si>
  <si>
    <t>(續八)</t>
  </si>
  <si>
    <t>(續九)</t>
  </si>
  <si>
    <t>總    計</t>
  </si>
  <si>
    <t xml:space="preserve"> 各直轄市及縣</t>
  </si>
  <si>
    <t xml:space="preserve">(市)總預算 </t>
  </si>
  <si>
    <r>
      <t>資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本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支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出</t>
    </r>
  </si>
  <si>
    <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 xml:space="preserve"> 析  總  表</t>
    </r>
  </si>
  <si>
    <t>單位：新臺幣千元</t>
  </si>
  <si>
    <t>合    計</t>
  </si>
  <si>
    <t>設                    備                    及                   投                    資</t>
  </si>
  <si>
    <t>其他資本支出</t>
  </si>
  <si>
    <t>土地</t>
  </si>
  <si>
    <t>房屋建築
及設備</t>
  </si>
  <si>
    <t>公共建設
及設施</t>
  </si>
  <si>
    <t>運輸設備</t>
  </si>
  <si>
    <t>資訊軟硬
體設備</t>
  </si>
  <si>
    <t>雜項設備</t>
  </si>
  <si>
    <t>權利</t>
  </si>
  <si>
    <t>投資</t>
  </si>
  <si>
    <t>直轄市合計</t>
  </si>
  <si>
    <t>新北市</t>
  </si>
  <si>
    <t>臺北市</t>
  </si>
  <si>
    <t>桃園市</t>
  </si>
  <si>
    <t>臺中市</t>
  </si>
  <si>
    <t>臺南市</t>
  </si>
  <si>
    <t>高雄市</t>
  </si>
  <si>
    <t xml:space="preserve">   </t>
  </si>
  <si>
    <t xml:space="preserve"> 各直轄市及縣</t>
  </si>
  <si>
    <t xml:space="preserve"> (市) 總預算 </t>
  </si>
  <si>
    <t>歲 出 人 事</t>
  </si>
  <si>
    <t>費 彙 計 表</t>
  </si>
  <si>
    <t>單位：元</t>
  </si>
  <si>
    <t xml:space="preserve">全                  </t>
  </si>
  <si>
    <t xml:space="preserve">           度</t>
  </si>
  <si>
    <t>人</t>
  </si>
  <si>
    <t>事</t>
  </si>
  <si>
    <t>直轄市合計</t>
  </si>
  <si>
    <t>新北市</t>
  </si>
  <si>
    <t>臺北市</t>
  </si>
  <si>
    <t>桃園市</t>
  </si>
  <si>
    <t>臺中市</t>
  </si>
  <si>
    <t>臺南市</t>
  </si>
  <si>
    <t>高雄市</t>
  </si>
  <si>
    <t>縣市合計</t>
  </si>
  <si>
    <t>民意代表
待遇</t>
  </si>
  <si>
    <t>政務人員
待遇</t>
  </si>
  <si>
    <t>法定編制人員
待遇</t>
  </si>
  <si>
    <t>約聘僱人員
待遇</t>
  </si>
  <si>
    <t>技工及工友
待遇</t>
  </si>
  <si>
    <t>退休退職給付</t>
  </si>
  <si>
    <t>退休離職儲金</t>
  </si>
  <si>
    <t>調待
準備</t>
  </si>
  <si>
    <t>其他</t>
  </si>
  <si>
    <t>合    計</t>
  </si>
  <si>
    <t>前年度決算數</t>
  </si>
  <si>
    <t>上年度預</t>
  </si>
  <si>
    <t>算數</t>
  </si>
  <si>
    <t>年</t>
  </si>
  <si>
    <t>費</t>
  </si>
  <si>
    <t>上 年 度 預 算</t>
  </si>
  <si>
    <t xml:space="preserve"> 數</t>
  </si>
  <si>
    <t>行政(管理)處
、新聞（局）處主管</t>
  </si>
  <si>
    <r>
      <t xml:space="preserve"> 7.債務支出</t>
    </r>
  </si>
  <si>
    <t xml:space="preserve"> 8.補助及其他支出</t>
  </si>
  <si>
    <t>三、收支賸餘</t>
  </si>
  <si>
    <t>普通統籌</t>
  </si>
  <si>
    <t>特別統籌</t>
  </si>
  <si>
    <t>1-3</t>
  </si>
  <si>
    <t>立法支出</t>
  </si>
  <si>
    <t>各直轄市及縣(市)總預算</t>
  </si>
  <si>
    <t>各直轄市及縣</t>
  </si>
  <si>
    <t>(市)總預算</t>
  </si>
  <si>
    <t>歲入來源別預算總表</t>
  </si>
  <si>
    <t>預算總表</t>
  </si>
  <si>
    <t>(續二)</t>
  </si>
  <si>
    <t>(續三)</t>
  </si>
  <si>
    <t>(續四)</t>
  </si>
  <si>
    <t>(續五)</t>
  </si>
  <si>
    <t>經資門併計</t>
  </si>
  <si>
    <t>地價稅</t>
  </si>
  <si>
    <t>土地增值稅</t>
  </si>
  <si>
    <t>田賦</t>
  </si>
  <si>
    <t>營業盈餘及
事業收入</t>
  </si>
  <si>
    <t>非營業特種基金
賸餘繳庫</t>
  </si>
  <si>
    <t>上級政府
補助收入</t>
  </si>
  <si>
    <t>地方政府
協助收入</t>
  </si>
  <si>
    <t>捐獻及
贈與收入</t>
  </si>
  <si>
    <t>1-1</t>
  </si>
  <si>
    <t>1-2</t>
  </si>
  <si>
    <t>9-1</t>
  </si>
  <si>
    <t>9-2</t>
  </si>
  <si>
    <t>直轄市合計</t>
  </si>
  <si>
    <t>新北市</t>
  </si>
  <si>
    <t>臺北市</t>
  </si>
  <si>
    <t>臺中市</t>
  </si>
  <si>
    <t>臺南市</t>
  </si>
  <si>
    <t>高雄市</t>
  </si>
  <si>
    <t>縣市合計</t>
  </si>
  <si>
    <t>連江縣</t>
  </si>
  <si>
    <t>工程受益
費收入</t>
  </si>
  <si>
    <t>各直轄市及縣</t>
  </si>
  <si>
    <t>(市)總預算</t>
  </si>
  <si>
    <t>歲出政事別</t>
  </si>
  <si>
    <t>預算總表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</si>
  <si>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</si>
  <si>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</si>
  <si>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</si>
  <si>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</si>
  <si>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</si>
  <si>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</si>
  <si>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</si>
  <si>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</si>
  <si>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</si>
  <si>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</si>
  <si>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</si>
  <si>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</si>
  <si>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</si>
  <si>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</si>
  <si>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</si>
  <si>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</si>
  <si>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t>專案補
助支出</t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</si>
  <si>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</si>
  <si>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>協助
支出</t>
  </si>
  <si>
    <t xml:space="preserve">    合    計</t>
  </si>
  <si>
    <t>直轄市合計</t>
  </si>
  <si>
    <t>新北市</t>
  </si>
  <si>
    <t>臺北市</t>
  </si>
  <si>
    <t>高雄市</t>
  </si>
  <si>
    <t>縣市合計</t>
  </si>
  <si>
    <t>補助及其他支出</t>
  </si>
  <si>
    <t>(續一)</t>
  </si>
  <si>
    <t>(續二)</t>
  </si>
  <si>
    <t>(續三)</t>
  </si>
  <si>
    <t>(續四)</t>
  </si>
  <si>
    <t>各直轄市及縣</t>
  </si>
  <si>
    <t>(市)總預算</t>
  </si>
  <si>
    <t>歲出政事別</t>
  </si>
  <si>
    <t>預算總表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</si>
  <si>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</si>
  <si>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</si>
  <si>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</si>
  <si>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</si>
  <si>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</si>
  <si>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</si>
  <si>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</si>
  <si>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</si>
  <si>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</si>
  <si>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</si>
  <si>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</si>
  <si>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</si>
  <si>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</si>
  <si>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</si>
  <si>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</si>
  <si>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</si>
  <si>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t>補助及其他支出</t>
  </si>
  <si>
    <t>專案補
助支出</t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</si>
  <si>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</si>
  <si>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>協助
支出</t>
  </si>
  <si>
    <t xml:space="preserve">    合    計</t>
  </si>
  <si>
    <t>直轄市合計</t>
  </si>
  <si>
    <t>新北市</t>
  </si>
  <si>
    <t>臺北市</t>
  </si>
  <si>
    <t>高雄市</t>
  </si>
  <si>
    <t>縣市合計</t>
  </si>
  <si>
    <t>(續五)</t>
  </si>
  <si>
    <t>(續七)</t>
  </si>
  <si>
    <t>(續十)</t>
  </si>
  <si>
    <t>(續十一)</t>
  </si>
  <si>
    <t>(續十二)</t>
  </si>
  <si>
    <t>(續十三)</t>
  </si>
  <si>
    <t>(續十四)</t>
  </si>
  <si>
    <t>歲 出 一 級 用 途 別</t>
  </si>
  <si>
    <t>其他支出</t>
  </si>
  <si>
    <t>第二預備金</t>
  </si>
  <si>
    <t>10.其他收入</t>
  </si>
  <si>
    <r>
      <t xml:space="preserve">         </t>
    </r>
    <r>
      <rPr>
        <sz val="12"/>
        <rFont val="標楷體"/>
        <family val="4"/>
      </rPr>
      <t>主管別
市縣別</t>
    </r>
  </si>
  <si>
    <r>
      <t xml:space="preserve">         </t>
    </r>
    <r>
      <rPr>
        <sz val="12"/>
        <rFont val="標楷體"/>
        <family val="4"/>
      </rPr>
      <t>主管別
市縣別</t>
    </r>
  </si>
  <si>
    <r>
      <t xml:space="preserve">         </t>
    </r>
    <r>
      <rPr>
        <sz val="12"/>
        <rFont val="標楷體"/>
        <family val="4"/>
      </rPr>
      <t>主管別
市縣別</t>
    </r>
  </si>
  <si>
    <t>市縣別</t>
  </si>
  <si>
    <t>市縣別</t>
  </si>
  <si>
    <t>市縣別</t>
  </si>
  <si>
    <t>市縣別</t>
  </si>
  <si>
    <t>107 年 度</t>
  </si>
  <si>
    <t>107年度</t>
  </si>
  <si>
    <t>中 華 民 國 107 年 度</t>
  </si>
  <si>
    <t/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</si>
</sst>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_(* #,##0.00_);_(* \(#,##0.00\);_(* &quot;-&quot;??_);_(@_)"/>
    <numFmt numFmtId="178" formatCode="#,##0_ "/>
    <numFmt numFmtId="179" formatCode="_(* #,##0_);_(* \(#,##0\);_(* &quot;-&quot;??_);_(@_)"/>
    <numFmt numFmtId="180" formatCode="#,##0_);[Red]\(#,##0\)"/>
    <numFmt numFmtId="181" formatCode="#,##0.00_);[Red]\(#,##0.00\)"/>
    <numFmt numFmtId="182" formatCode="0_);[Red]\(0\)"/>
    <numFmt numFmtId="183" formatCode="&quot;NT$&quot;#,##0;\-&quot;NT$&quot;#,##0"/>
    <numFmt numFmtId="184" formatCode="&quot;NT$&quot;#,##0;[Red]\-&quot;NT$&quot;#,##0"/>
    <numFmt numFmtId="185" formatCode="&quot;NT$&quot;#,##0.00;\-&quot;NT$&quot;#,##0.00"/>
    <numFmt numFmtId="186" formatCode="&quot;NT$&quot;#,##0.00;[Red]\-&quot;NT$&quot;#,##0.00"/>
    <numFmt numFmtId="187" formatCode="_-&quot;NT$&quot;* #,##0_-;\-&quot;NT$&quot;* #,##0_-;_-&quot;NT$&quot;* &quot;-&quot;_-;_-@_-"/>
    <numFmt numFmtId="188" formatCode="_-&quot;NT$&quot;* #,##0.00_-;\-&quot;NT$&quot;* #,##0.00_-;_-&quot;NT$&quot;* &quot;-&quot;??_-;_-@_-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#,##0.00000"/>
    <numFmt numFmtId="193" formatCode="_-* #,##0_-;\-* #,##0_-;_-* &quot;-&quot;??_-;_-@_-"/>
    <numFmt numFmtId="194" formatCode="0.000%"/>
    <numFmt numFmtId="195" formatCode="#,###,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&quot;月&quot;d&quot;日&quot;"/>
    <numFmt numFmtId="201" formatCode="#,##0_ ;[Red]\-#,##0\ "/>
    <numFmt numFmtId="202" formatCode="#,##0_ ;[Red]\-#,"/>
    <numFmt numFmtId="203" formatCode="#,##0_ ;[Red]\-#;"/>
    <numFmt numFmtId="204" formatCode="#,##0_ ;[Red]\-#,##0;\ "/>
    <numFmt numFmtId="205" formatCode="#,##0.00_ "/>
    <numFmt numFmtId="206" formatCode="0.00_);[Red]\(0.00\)"/>
    <numFmt numFmtId="207" formatCode="#,##0;[Red]\-#,##0;"/>
    <numFmt numFmtId="208" formatCode="#,##0.00_ ;[Red]\-#,##0.00\ "/>
    <numFmt numFmtId="209" formatCode="#,##0.00_ ;[Red]\-#,##0.00\ ;"/>
    <numFmt numFmtId="210" formatCode="#,##0.0_ ;[Red]\-#,##0.0\ "/>
    <numFmt numFmtId="211" formatCode="#,##0.000"/>
    <numFmt numFmtId="212" formatCode="#,##0.0000"/>
    <numFmt numFmtId="213" formatCode="#,##0;[Red]#,##0"/>
    <numFmt numFmtId="214" formatCode="#,##0_);\(#,##0\)"/>
    <numFmt numFmtId="215" formatCode="0.0_);[Red]\(0.0\)"/>
    <numFmt numFmtId="216" formatCode="_-* #,##0_-;\-* #,##0_-;_-* \-??_-;_-@_-"/>
    <numFmt numFmtId="217" formatCode="_-* #,##0.0_-;\-* #,##0.0_-;_-* &quot;-&quot;??_-;_-@_-"/>
    <numFmt numFmtId="218" formatCode="0.00_ "/>
    <numFmt numFmtId="219" formatCode="0.0_ "/>
    <numFmt numFmtId="220" formatCode="0_ "/>
    <numFmt numFmtId="221" formatCode="#,##0.0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0.0%"/>
    <numFmt numFmtId="227" formatCode="#,##0.0_);[Red]\(#,##0.0\)"/>
    <numFmt numFmtId="228" formatCode="#,###,000"/>
    <numFmt numFmtId="229" formatCode="_(* #,##0.0_);_(* \(#,##0.0\);_(* &quot;-&quot;??_);_(@_)"/>
    <numFmt numFmtId="230" formatCode="0.00000%"/>
    <numFmt numFmtId="231" formatCode="0.0000%"/>
  </numFmts>
  <fonts count="8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2"/>
      <name val="細明體"/>
      <family val="3"/>
    </font>
    <font>
      <sz val="12"/>
      <name val="華康中楷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華康中楷體"/>
      <family val="1"/>
    </font>
    <font>
      <sz val="14"/>
      <name val="Times New Roman"/>
      <family val="1"/>
    </font>
    <font>
      <sz val="14"/>
      <name val="華康中楷體"/>
      <family val="3"/>
    </font>
    <font>
      <b/>
      <sz val="12"/>
      <name val="Times New Roman"/>
      <family val="1"/>
    </font>
    <font>
      <sz val="16"/>
      <name val="華康中楷體"/>
      <family val="1"/>
    </font>
    <font>
      <b/>
      <sz val="18"/>
      <name val="華康中楷體"/>
      <family val="3"/>
    </font>
    <font>
      <sz val="13"/>
      <name val="標楷體"/>
      <family val="4"/>
    </font>
    <font>
      <b/>
      <sz val="13"/>
      <name val="華康中楷體"/>
      <family val="1"/>
    </font>
    <font>
      <sz val="13"/>
      <name val="華康中楷體"/>
      <family val="1"/>
    </font>
    <font>
      <b/>
      <sz val="20"/>
      <name val="標楷體"/>
      <family val="4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細明體"/>
      <family val="3"/>
    </font>
    <font>
      <sz val="12"/>
      <color indexed="8"/>
      <name val="標楷體"/>
      <family val="4"/>
    </font>
    <font>
      <b/>
      <sz val="14"/>
      <name val="標楷體"/>
      <family val="4"/>
    </font>
    <font>
      <sz val="14"/>
      <name val="細明體"/>
      <family val="3"/>
    </font>
    <font>
      <sz val="16"/>
      <name val="Times New Roman"/>
      <family val="1"/>
    </font>
    <font>
      <b/>
      <sz val="14"/>
      <color indexed="10"/>
      <name val="標楷體"/>
      <family val="4"/>
    </font>
    <font>
      <sz val="12"/>
      <color indexed="10"/>
      <name val="細明體"/>
      <family val="3"/>
    </font>
    <font>
      <sz val="18"/>
      <name val="細明體"/>
      <family val="3"/>
    </font>
    <font>
      <sz val="16"/>
      <name val="新細明體"/>
      <family val="1"/>
    </font>
    <font>
      <b/>
      <sz val="12"/>
      <color indexed="10"/>
      <name val="標楷體"/>
      <family val="4"/>
    </font>
    <font>
      <sz val="12"/>
      <color indexed="12"/>
      <name val="標楷體"/>
      <family val="4"/>
    </font>
    <font>
      <sz val="11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華康中楷體"/>
      <family val="1"/>
    </font>
    <font>
      <sz val="14"/>
      <color indexed="17"/>
      <name val="標楷體"/>
      <family val="4"/>
    </font>
    <font>
      <sz val="14"/>
      <color indexed="20"/>
      <name val="標楷體"/>
      <family val="4"/>
    </font>
    <font>
      <sz val="12"/>
      <name val="Tempus Sans ITC"/>
      <family val="5"/>
    </font>
    <font>
      <sz val="16"/>
      <name val="細明體"/>
      <family val="3"/>
    </font>
    <font>
      <b/>
      <sz val="12"/>
      <name val="細明體"/>
      <family val="3"/>
    </font>
    <font>
      <b/>
      <sz val="11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71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4" borderId="4" applyNumberFormat="0" applyFont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43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397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/>
      <protection/>
    </xf>
    <xf numFmtId="0" fontId="2" fillId="0" borderId="10" xfId="36" applyFont="1" applyFill="1" applyBorder="1" applyAlignment="1" applyProtection="1">
      <alignment horizontal="center" vertical="center"/>
      <protection/>
    </xf>
    <xf numFmtId="0" fontId="29" fillId="0" borderId="10" xfId="36" applyFont="1" applyFill="1" applyBorder="1" applyAlignment="1" applyProtection="1">
      <alignment horizontal="center" vertical="center"/>
      <protection/>
    </xf>
    <xf numFmtId="179" fontId="30" fillId="0" borderId="10" xfId="45" applyNumberFormat="1" applyFont="1" applyFill="1" applyBorder="1" applyAlignment="1" applyProtection="1">
      <alignment horizontal="center" vertical="center"/>
      <protection/>
    </xf>
    <xf numFmtId="179" fontId="14" fillId="0" borderId="10" xfId="45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3" fontId="5" fillId="35" borderId="0" xfId="0" applyNumberFormat="1" applyFont="1" applyFill="1" applyAlignment="1">
      <alignment horizontal="right" vertical="center"/>
    </xf>
    <xf numFmtId="0" fontId="0" fillId="0" borderId="0" xfId="34">
      <alignment/>
      <protection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indent="1"/>
    </xf>
    <xf numFmtId="3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11" fillId="0" borderId="0" xfId="44" applyNumberFormat="1" applyFont="1" applyFill="1" applyProtection="1">
      <alignment/>
      <protection locked="0"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3" fontId="2" fillId="36" borderId="0" xfId="0" applyNumberFormat="1" applyFont="1" applyFill="1" applyAlignment="1">
      <alignment horizontal="center" vertical="center" wrapText="1"/>
    </xf>
    <xf numFmtId="3" fontId="2" fillId="36" borderId="0" xfId="0" applyNumberFormat="1" applyFont="1" applyFill="1" applyAlignment="1">
      <alignment horizontal="center" vertical="center"/>
    </xf>
    <xf numFmtId="3" fontId="5" fillId="36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39" fillId="36" borderId="0" xfId="0" applyNumberFormat="1" applyFont="1" applyFill="1" applyAlignment="1">
      <alignment horizontal="left" vertical="center"/>
    </xf>
    <xf numFmtId="3" fontId="40" fillId="35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Alignment="1">
      <alignment horizontal="right" vertical="center"/>
    </xf>
    <xf numFmtId="3" fontId="40" fillId="36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79" fontId="17" fillId="0" borderId="10" xfId="48" applyNumberFormat="1" applyFont="1" applyFill="1" applyBorder="1" applyAlignment="1" applyProtection="1">
      <alignment vertical="center"/>
      <protection/>
    </xf>
    <xf numFmtId="43" fontId="17" fillId="0" borderId="10" xfId="48" applyFont="1" applyFill="1" applyBorder="1" applyAlignment="1" applyProtection="1">
      <alignment vertical="center"/>
      <protection locked="0"/>
    </xf>
    <xf numFmtId="205" fontId="17" fillId="0" borderId="10" xfId="48" applyNumberFormat="1" applyFont="1" applyFill="1" applyBorder="1" applyAlignment="1" applyProtection="1">
      <alignment vertical="center"/>
      <protection locked="0"/>
    </xf>
    <xf numFmtId="3" fontId="37" fillId="0" borderId="0" xfId="0" applyNumberFormat="1" applyFont="1" applyAlignment="1">
      <alignment horizontal="left" vertical="center"/>
    </xf>
    <xf numFmtId="3" fontId="40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right" vertical="center" wrapText="1"/>
    </xf>
    <xf numFmtId="3" fontId="40" fillId="22" borderId="0" xfId="0" applyNumberFormat="1" applyFont="1" applyFill="1" applyAlignment="1">
      <alignment horizontal="right" vertical="center"/>
    </xf>
    <xf numFmtId="43" fontId="17" fillId="0" borderId="13" xfId="48" applyFont="1" applyFill="1" applyBorder="1" applyAlignment="1" applyProtection="1">
      <alignment vertical="center"/>
      <protection locked="0"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179" fontId="2" fillId="0" borderId="10" xfId="50" applyNumberFormat="1" applyFont="1" applyFill="1" applyBorder="1" applyAlignment="1" applyProtection="1">
      <alignment horizontal="center" vertical="center"/>
      <protection/>
    </xf>
    <xf numFmtId="3" fontId="16" fillId="0" borderId="0" xfId="44" applyNumberFormat="1" applyFont="1" applyFill="1" applyProtection="1">
      <alignment/>
      <protection locked="0"/>
    </xf>
    <xf numFmtId="3" fontId="16" fillId="0" borderId="0" xfId="44" applyNumberFormat="1" applyFont="1" applyFill="1" applyProtection="1">
      <alignment/>
      <protection/>
    </xf>
    <xf numFmtId="3" fontId="44" fillId="0" borderId="10" xfId="43" applyNumberFormat="1" applyFont="1" applyFill="1" applyBorder="1" applyAlignment="1" applyProtection="1">
      <alignment horizontal="left" vertical="center" wrapText="1"/>
      <protection/>
    </xf>
    <xf numFmtId="3" fontId="2" fillId="0" borderId="0" xfId="43" applyNumberFormat="1" applyFont="1" applyFill="1" applyBorder="1" applyAlignment="1">
      <alignment horizontal="center" vertical="center" wrapText="1"/>
      <protection/>
    </xf>
    <xf numFmtId="179" fontId="2" fillId="0" borderId="10" xfId="50" applyNumberFormat="1" applyFont="1" applyFill="1" applyBorder="1" applyAlignment="1">
      <alignment horizontal="center" vertical="center"/>
    </xf>
    <xf numFmtId="41" fontId="2" fillId="0" borderId="10" xfId="50" applyNumberFormat="1" applyFont="1" applyFill="1" applyBorder="1" applyAlignment="1">
      <alignment horizontal="center" vertical="center"/>
    </xf>
    <xf numFmtId="3" fontId="10" fillId="0" borderId="0" xfId="43" applyNumberFormat="1" applyFont="1" applyFill="1">
      <alignment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/>
    </xf>
    <xf numFmtId="3" fontId="14" fillId="0" borderId="10" xfId="43" applyNumberFormat="1" applyFont="1" applyFill="1" applyBorder="1" applyAlignment="1" applyProtection="1">
      <alignment horizontal="center" vertical="center"/>
      <protection/>
    </xf>
    <xf numFmtId="3" fontId="14" fillId="0" borderId="0" xfId="43" applyNumberFormat="1" applyFont="1" applyFill="1">
      <alignment/>
      <protection/>
    </xf>
    <xf numFmtId="3" fontId="2" fillId="0" borderId="0" xfId="43" applyNumberFormat="1" applyFont="1" applyFill="1">
      <alignment/>
      <protection/>
    </xf>
    <xf numFmtId="180" fontId="33" fillId="0" borderId="0" xfId="44" applyNumberFormat="1" applyFont="1" applyFill="1" applyProtection="1">
      <alignment/>
      <protection/>
    </xf>
    <xf numFmtId="0" fontId="3" fillId="0" borderId="0" xfId="44" applyFont="1" applyFill="1" applyAlignment="1" applyProtection="1">
      <alignment horizontal="centerContinuous" vertical="top"/>
      <protection locked="0"/>
    </xf>
    <xf numFmtId="178" fontId="2" fillId="0" borderId="0" xfId="44" applyNumberFormat="1" applyFont="1" applyFill="1" applyAlignment="1" applyProtection="1">
      <alignment horizontal="centerContinuous" vertical="top"/>
      <protection locked="0"/>
    </xf>
    <xf numFmtId="0" fontId="2" fillId="0" borderId="0" xfId="44" applyFont="1" applyFill="1" applyAlignment="1" applyProtection="1">
      <alignment horizontal="centerContinuous" vertical="top"/>
      <protection locked="0"/>
    </xf>
    <xf numFmtId="0" fontId="8" fillId="0" borderId="0" xfId="44" applyFont="1" applyFill="1" applyAlignment="1" applyProtection="1">
      <alignment horizontal="right" vertical="top"/>
      <protection locked="0"/>
    </xf>
    <xf numFmtId="0" fontId="8" fillId="0" borderId="0" xfId="44" applyFont="1" applyFill="1" applyAlignment="1" applyProtection="1">
      <alignment horizontal="left" vertical="top"/>
      <protection locked="0"/>
    </xf>
    <xf numFmtId="0" fontId="11" fillId="0" borderId="0" xfId="44" applyFont="1" applyFill="1" applyAlignment="1" applyProtection="1">
      <alignment vertical="top"/>
      <protection locked="0"/>
    </xf>
    <xf numFmtId="0" fontId="13" fillId="0" borderId="0" xfId="44" applyFont="1" applyFill="1" applyAlignment="1" applyProtection="1">
      <alignment horizontal="right" vertical="top"/>
      <protection locked="0"/>
    </xf>
    <xf numFmtId="0" fontId="13" fillId="0" borderId="0" xfId="44" applyFont="1" applyFill="1" applyAlignment="1" applyProtection="1">
      <alignment horizontal="left" vertical="top"/>
      <protection locked="0"/>
    </xf>
    <xf numFmtId="0" fontId="3" fillId="0" borderId="14" xfId="37" applyFont="1" applyFill="1" applyBorder="1" applyAlignment="1" applyProtection="1">
      <alignment horizontal="left" vertical="top"/>
      <protection locked="0"/>
    </xf>
    <xf numFmtId="178" fontId="2" fillId="0" borderId="14" xfId="37" applyNumberFormat="1" applyFont="1" applyFill="1" applyBorder="1" applyAlignment="1" applyProtection="1">
      <alignment horizontal="right" vertical="top"/>
      <protection locked="0"/>
    </xf>
    <xf numFmtId="0" fontId="2" fillId="0" borderId="14" xfId="37" applyFont="1" applyFill="1" applyBorder="1" applyAlignment="1" applyProtection="1">
      <alignment horizontal="center" vertical="top"/>
      <protection locked="0"/>
    </xf>
    <xf numFmtId="0" fontId="8" fillId="0" borderId="14" xfId="37" applyFont="1" applyFill="1" applyBorder="1" applyAlignment="1" applyProtection="1">
      <alignment horizontal="right" vertical="top"/>
      <protection locked="0"/>
    </xf>
    <xf numFmtId="0" fontId="8" fillId="0" borderId="14" xfId="44" applyFont="1" applyFill="1" applyBorder="1" applyAlignment="1" applyProtection="1">
      <alignment horizontal="left" vertical="top"/>
      <protection locked="0"/>
    </xf>
    <xf numFmtId="3" fontId="3" fillId="0" borderId="15" xfId="44" applyNumberFormat="1" applyFont="1" applyFill="1" applyBorder="1" applyAlignment="1" applyProtection="1">
      <alignment horizontal="right" vertical="center"/>
      <protection locked="0"/>
    </xf>
    <xf numFmtId="3" fontId="3" fillId="0" borderId="16" xfId="44" applyNumberFormat="1" applyFont="1" applyFill="1" applyBorder="1" applyAlignment="1" applyProtection="1">
      <alignment horizontal="left" vertical="center"/>
      <protection locked="0"/>
    </xf>
    <xf numFmtId="3" fontId="3" fillId="0" borderId="10" xfId="44" applyNumberFormat="1" applyFont="1" applyFill="1" applyBorder="1" applyAlignment="1" applyProtection="1">
      <alignment horizontal="center" vertical="center"/>
      <protection locked="0"/>
    </xf>
    <xf numFmtId="3" fontId="41" fillId="0" borderId="0" xfId="44" applyNumberFormat="1" applyFont="1" applyFill="1" applyProtection="1">
      <alignment/>
      <protection locked="0"/>
    </xf>
    <xf numFmtId="178" fontId="3" fillId="0" borderId="10" xfId="44" applyNumberFormat="1" applyFont="1" applyFill="1" applyBorder="1" applyAlignment="1" applyProtection="1">
      <alignment horizontal="center" vertical="center"/>
      <protection locked="0"/>
    </xf>
    <xf numFmtId="3" fontId="3" fillId="0" borderId="10" xfId="44" applyNumberFormat="1" applyFont="1" applyFill="1" applyBorder="1" applyAlignment="1" applyProtection="1">
      <alignment horizontal="center" vertical="center"/>
      <protection/>
    </xf>
    <xf numFmtId="3" fontId="14" fillId="0" borderId="10" xfId="44" applyNumberFormat="1" applyFont="1" applyFill="1" applyBorder="1" applyAlignment="1" applyProtection="1">
      <alignment vertical="center"/>
      <protection locked="0"/>
    </xf>
    <xf numFmtId="179" fontId="15" fillId="0" borderId="10" xfId="48" applyNumberFormat="1" applyFont="1" applyFill="1" applyBorder="1" applyAlignment="1" applyProtection="1">
      <alignment vertical="center"/>
      <protection/>
    </xf>
    <xf numFmtId="209" fontId="15" fillId="0" borderId="10" xfId="48" applyNumberFormat="1" applyFont="1" applyFill="1" applyBorder="1" applyAlignment="1" applyProtection="1">
      <alignment vertical="center"/>
      <protection locked="0"/>
    </xf>
    <xf numFmtId="181" fontId="15" fillId="0" borderId="10" xfId="48" applyNumberFormat="1" applyFont="1" applyFill="1" applyBorder="1" applyAlignment="1" applyProtection="1">
      <alignment vertical="center"/>
      <protection locked="0"/>
    </xf>
    <xf numFmtId="3" fontId="2" fillId="0" borderId="10" xfId="44" applyNumberFormat="1" applyFont="1" applyFill="1" applyBorder="1" applyAlignment="1" applyProtection="1">
      <alignment horizontal="left" vertical="center" indent="2"/>
      <protection locked="0"/>
    </xf>
    <xf numFmtId="209" fontId="17" fillId="0" borderId="10" xfId="48" applyNumberFormat="1" applyFont="1" applyFill="1" applyBorder="1" applyAlignment="1" applyProtection="1">
      <alignment vertical="center"/>
      <protection locked="0"/>
    </xf>
    <xf numFmtId="181" fontId="17" fillId="0" borderId="10" xfId="48" applyNumberFormat="1" applyFont="1" applyFill="1" applyBorder="1" applyAlignment="1" applyProtection="1">
      <alignment vertical="center"/>
      <protection locked="0"/>
    </xf>
    <xf numFmtId="43" fontId="17" fillId="0" borderId="10" xfId="48" applyFont="1" applyFill="1" applyBorder="1" applyAlignment="1">
      <alignment vertical="center"/>
    </xf>
    <xf numFmtId="3" fontId="2" fillId="0" borderId="10" xfId="44" applyNumberFormat="1" applyFont="1" applyFill="1" applyBorder="1" applyAlignment="1" applyProtection="1">
      <alignment vertical="center"/>
      <protection locked="0"/>
    </xf>
    <xf numFmtId="178" fontId="17" fillId="0" borderId="10" xfId="48" applyNumberFormat="1" applyFont="1" applyFill="1" applyBorder="1" applyAlignment="1" applyProtection="1">
      <alignment vertical="center"/>
      <protection/>
    </xf>
    <xf numFmtId="209" fontId="17" fillId="0" borderId="10" xfId="49" applyNumberFormat="1" applyFont="1" applyFill="1" applyBorder="1" applyAlignment="1" applyProtection="1">
      <alignment vertical="center"/>
      <protection locked="0"/>
    </xf>
    <xf numFmtId="180" fontId="17" fillId="0" borderId="10" xfId="48" applyNumberFormat="1" applyFont="1" applyFill="1" applyBorder="1" applyAlignment="1" applyProtection="1">
      <alignment vertical="center"/>
      <protection/>
    </xf>
    <xf numFmtId="3" fontId="2" fillId="0" borderId="10" xfId="44" applyNumberFormat="1" applyFont="1" applyFill="1" applyBorder="1" applyAlignment="1" applyProtection="1">
      <alignment horizontal="left" vertical="center" indent="2"/>
      <protection/>
    </xf>
    <xf numFmtId="3" fontId="2" fillId="0" borderId="10" xfId="44" applyNumberFormat="1" applyFont="1" applyFill="1" applyBorder="1" applyAlignment="1" applyProtection="1">
      <alignment horizontal="center" vertical="center"/>
      <protection locked="0"/>
    </xf>
    <xf numFmtId="180" fontId="15" fillId="0" borderId="10" xfId="48" applyNumberFormat="1" applyFont="1" applyFill="1" applyBorder="1" applyAlignment="1" applyProtection="1">
      <alignment vertical="center"/>
      <protection locked="0"/>
    </xf>
    <xf numFmtId="43" fontId="15" fillId="0" borderId="10" xfId="48" applyFont="1" applyFill="1" applyBorder="1" applyAlignment="1" applyProtection="1">
      <alignment vertical="center"/>
      <protection locked="0"/>
    </xf>
    <xf numFmtId="3" fontId="3" fillId="0" borderId="0" xfId="44" applyNumberFormat="1" applyFont="1" applyFill="1" applyBorder="1" applyProtection="1">
      <alignment/>
      <protection locked="0"/>
    </xf>
    <xf numFmtId="0" fontId="3" fillId="0" borderId="14" xfId="44" applyFont="1" applyFill="1" applyBorder="1" applyAlignment="1" applyProtection="1">
      <alignment horizontal="right" vertical="center"/>
      <protection locked="0"/>
    </xf>
    <xf numFmtId="3" fontId="3" fillId="0" borderId="17" xfId="44" applyNumberFormat="1" applyFont="1" applyFill="1" applyBorder="1" applyAlignment="1" applyProtection="1">
      <alignment horizontal="center" vertical="center"/>
      <protection locked="0"/>
    </xf>
    <xf numFmtId="3" fontId="3" fillId="0" borderId="18" xfId="44" applyNumberFormat="1" applyFont="1" applyFill="1" applyBorder="1" applyAlignment="1" applyProtection="1">
      <alignment horizontal="center" vertical="center"/>
      <protection locked="0"/>
    </xf>
    <xf numFmtId="3" fontId="3" fillId="0" borderId="10" xfId="44" applyNumberFormat="1" applyFont="1" applyFill="1" applyBorder="1" applyAlignment="1" applyProtection="1">
      <alignment horizontal="center" vertical="center"/>
      <protection locked="0"/>
    </xf>
    <xf numFmtId="3" fontId="3" fillId="0" borderId="15" xfId="44" applyNumberFormat="1" applyFont="1" applyFill="1" applyBorder="1" applyAlignment="1" applyProtection="1">
      <alignment horizontal="center" vertical="center"/>
      <protection locked="0"/>
    </xf>
    <xf numFmtId="3" fontId="3" fillId="0" borderId="16" xfId="44" applyNumberFormat="1" applyFont="1" applyFill="1" applyBorder="1" applyAlignment="1" applyProtection="1">
      <alignment horizontal="center" vertical="center"/>
      <protection locked="0"/>
    </xf>
    <xf numFmtId="3" fontId="3" fillId="0" borderId="13" xfId="44" applyNumberFormat="1" applyFont="1" applyFill="1" applyBorder="1" applyAlignment="1" applyProtection="1">
      <alignment vertical="top" wrapText="1"/>
      <protection locked="0"/>
    </xf>
    <xf numFmtId="0" fontId="3" fillId="0" borderId="15" xfId="44" applyFont="1" applyFill="1" applyBorder="1" applyAlignment="1" applyProtection="1">
      <alignment horizontal="center" vertical="center"/>
      <protection locked="0"/>
    </xf>
    <xf numFmtId="0" fontId="3" fillId="0" borderId="16" xfId="44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8" fillId="0" borderId="0" xfId="44" applyFont="1" applyFill="1" applyBorder="1" applyAlignment="1" applyProtection="1">
      <alignment vertical="center"/>
      <protection locked="0"/>
    </xf>
    <xf numFmtId="0" fontId="8" fillId="0" borderId="0" xfId="44" applyFont="1" applyFill="1" applyBorder="1" applyAlignment="1" applyProtection="1">
      <alignment horizontal="left" vertical="center"/>
      <protection locked="0"/>
    </xf>
    <xf numFmtId="0" fontId="20" fillId="0" borderId="0" xfId="44" applyFont="1" applyFill="1" applyBorder="1" applyProtection="1">
      <alignment/>
      <protection locked="0"/>
    </xf>
    <xf numFmtId="0" fontId="8" fillId="0" borderId="0" xfId="44" applyFont="1" applyFill="1" applyBorder="1" applyAlignment="1" applyProtection="1">
      <alignment horizontal="right" vertical="center"/>
      <protection locked="0"/>
    </xf>
    <xf numFmtId="0" fontId="8" fillId="0" borderId="0" xfId="44" applyFont="1" applyFill="1" applyBorder="1" applyProtection="1">
      <alignment/>
      <protection locked="0"/>
    </xf>
    <xf numFmtId="0" fontId="13" fillId="0" borderId="0" xfId="44" applyFont="1" applyFill="1" applyBorder="1" applyAlignment="1" applyProtection="1">
      <alignment vertical="center"/>
      <protection locked="0"/>
    </xf>
    <xf numFmtId="0" fontId="21" fillId="0" borderId="0" xfId="44" applyFont="1" applyFill="1" applyBorder="1" applyProtection="1">
      <alignment/>
      <protection locked="0"/>
    </xf>
    <xf numFmtId="0" fontId="13" fillId="0" borderId="0" xfId="44" applyFont="1" applyFill="1" applyBorder="1" applyAlignment="1" applyProtection="1">
      <alignment horizontal="right" vertical="center"/>
      <protection locked="0"/>
    </xf>
    <xf numFmtId="0" fontId="13" fillId="0" borderId="0" xfId="44" applyFont="1" applyFill="1" applyBorder="1" applyAlignment="1" applyProtection="1">
      <alignment horizontal="left" vertical="center"/>
      <protection locked="0"/>
    </xf>
    <xf numFmtId="0" fontId="14" fillId="0" borderId="0" xfId="44" applyFont="1" applyFill="1" applyBorder="1" applyAlignment="1" applyProtection="1">
      <alignment vertical="center"/>
      <protection locked="0"/>
    </xf>
    <xf numFmtId="0" fontId="2" fillId="0" borderId="14" xfId="44" applyFont="1" applyFill="1" applyBorder="1" applyAlignment="1" applyProtection="1">
      <alignment horizontal="centerContinuous" vertical="center"/>
      <protection locked="0"/>
    </xf>
    <xf numFmtId="0" fontId="11" fillId="0" borderId="0" xfId="44" applyFont="1" applyFill="1" applyBorder="1" applyProtection="1">
      <alignment/>
      <protection locked="0"/>
    </xf>
    <xf numFmtId="0" fontId="8" fillId="0" borderId="14" xfId="44" applyFont="1" applyFill="1" applyBorder="1" applyAlignment="1" applyProtection="1">
      <alignment horizontal="right" vertical="top"/>
      <protection locked="0"/>
    </xf>
    <xf numFmtId="0" fontId="8" fillId="0" borderId="14" xfId="44" applyFont="1" applyFill="1" applyBorder="1" applyAlignment="1" applyProtection="1">
      <alignment horizontal="left" vertical="center"/>
      <protection locked="0"/>
    </xf>
    <xf numFmtId="0" fontId="2" fillId="0" borderId="0" xfId="44" applyFont="1" applyFill="1" applyBorder="1" applyAlignment="1" applyProtection="1">
      <alignment vertical="center"/>
      <protection locked="0"/>
    </xf>
    <xf numFmtId="0" fontId="22" fillId="0" borderId="0" xfId="44" applyFont="1" applyFill="1" applyAlignment="1" applyProtection="1">
      <alignment horizontal="right" vertical="center"/>
      <protection locked="0"/>
    </xf>
    <xf numFmtId="3" fontId="3" fillId="0" borderId="10" xfId="44" applyNumberFormat="1" applyFont="1" applyFill="1" applyBorder="1" applyAlignment="1" applyProtection="1">
      <alignment vertical="center"/>
      <protection locked="0"/>
    </xf>
    <xf numFmtId="3" fontId="22" fillId="0" borderId="0" xfId="44" applyNumberFormat="1" applyFont="1" applyFill="1" applyProtection="1">
      <alignment/>
      <protection locked="0"/>
    </xf>
    <xf numFmtId="3" fontId="30" fillId="0" borderId="10" xfId="44" applyNumberFormat="1" applyFont="1" applyFill="1" applyBorder="1" applyAlignment="1" applyProtection="1">
      <alignment vertical="center"/>
      <protection locked="0"/>
    </xf>
    <xf numFmtId="3" fontId="30" fillId="0" borderId="10" xfId="44" applyNumberFormat="1" applyFont="1" applyFill="1" applyBorder="1" applyAlignment="1" applyProtection="1">
      <alignment horizontal="left" vertical="center" indent="1"/>
      <protection locked="0"/>
    </xf>
    <xf numFmtId="178" fontId="15" fillId="0" borderId="10" xfId="51" applyNumberFormat="1" applyFont="1" applyFill="1" applyBorder="1" applyAlignment="1" applyProtection="1">
      <alignment vertical="center"/>
      <protection/>
    </xf>
    <xf numFmtId="4" fontId="15" fillId="0" borderId="10" xfId="44" applyNumberFormat="1" applyFont="1" applyFill="1" applyBorder="1" applyAlignment="1" applyProtection="1">
      <alignment vertical="center"/>
      <protection locked="0"/>
    </xf>
    <xf numFmtId="206" fontId="15" fillId="0" borderId="10" xfId="44" applyNumberFormat="1" applyFont="1" applyFill="1" applyBorder="1" applyAlignment="1" applyProtection="1">
      <alignment vertical="center"/>
      <protection locked="0"/>
    </xf>
    <xf numFmtId="3" fontId="23" fillId="0" borderId="0" xfId="44" applyNumberFormat="1" applyFont="1" applyFill="1" applyProtection="1">
      <alignment/>
      <protection locked="0"/>
    </xf>
    <xf numFmtId="3" fontId="3" fillId="0" borderId="10" xfId="44" applyNumberFormat="1" applyFont="1" applyFill="1" applyBorder="1" applyAlignment="1" applyProtection="1">
      <alignment horizontal="left" vertical="center" indent="3"/>
      <protection locked="0"/>
    </xf>
    <xf numFmtId="177" fontId="17" fillId="0" borderId="10" xfId="48" applyNumberFormat="1" applyFont="1" applyFill="1" applyBorder="1" applyAlignment="1" applyProtection="1">
      <alignment vertical="center"/>
      <protection/>
    </xf>
    <xf numFmtId="206" fontId="17" fillId="0" borderId="10" xfId="44" applyNumberFormat="1" applyFont="1" applyFill="1" applyBorder="1" applyAlignment="1" applyProtection="1">
      <alignment vertical="center"/>
      <protection locked="0"/>
    </xf>
    <xf numFmtId="3" fontId="24" fillId="0" borderId="0" xfId="44" applyNumberFormat="1" applyFont="1" applyFill="1" applyProtection="1">
      <alignment/>
      <protection locked="0"/>
    </xf>
    <xf numFmtId="206" fontId="17" fillId="0" borderId="10" xfId="44" applyNumberFormat="1" applyFont="1" applyFill="1" applyBorder="1" applyProtection="1">
      <alignment/>
      <protection locked="0"/>
    </xf>
    <xf numFmtId="180" fontId="15" fillId="0" borderId="10" xfId="51" applyNumberFormat="1" applyFont="1" applyFill="1" applyBorder="1" applyAlignment="1" applyProtection="1">
      <alignment vertical="center"/>
      <protection/>
    </xf>
    <xf numFmtId="180" fontId="15" fillId="0" borderId="10" xfId="44" applyNumberFormat="1" applyFont="1" applyFill="1" applyBorder="1" applyAlignment="1" applyProtection="1">
      <alignment vertical="center"/>
      <protection locked="0"/>
    </xf>
    <xf numFmtId="3" fontId="15" fillId="0" borderId="10" xfId="44" applyNumberFormat="1" applyFont="1" applyFill="1" applyBorder="1" applyAlignment="1" applyProtection="1">
      <alignment vertical="center"/>
      <protection locked="0"/>
    </xf>
    <xf numFmtId="3" fontId="8" fillId="0" borderId="0" xfId="44" applyNumberFormat="1" applyFont="1" applyFill="1" applyBorder="1" applyAlignment="1" applyProtection="1">
      <alignment wrapText="1"/>
      <protection locked="0"/>
    </xf>
    <xf numFmtId="3" fontId="3" fillId="0" borderId="0" xfId="44" applyNumberFormat="1" applyFont="1" applyFill="1" applyBorder="1" applyAlignment="1" applyProtection="1">
      <alignment wrapText="1"/>
      <protection locked="0"/>
    </xf>
    <xf numFmtId="3" fontId="11" fillId="0" borderId="0" xfId="44" applyNumberFormat="1" applyFont="1" applyFill="1" applyBorder="1" applyProtection="1">
      <alignment/>
      <protection locked="0"/>
    </xf>
    <xf numFmtId="3" fontId="8" fillId="0" borderId="0" xfId="44" applyNumberFormat="1" applyFont="1" applyFill="1" applyBorder="1" applyProtection="1">
      <alignment/>
      <protection locked="0"/>
    </xf>
    <xf numFmtId="10" fontId="11" fillId="0" borderId="0" xfId="59" applyNumberFormat="1" applyFont="1" applyFill="1" applyBorder="1" applyAlignment="1" applyProtection="1">
      <alignment/>
      <protection locked="0"/>
    </xf>
    <xf numFmtId="3" fontId="8" fillId="0" borderId="0" xfId="44" applyNumberFormat="1" applyFont="1" applyFill="1" applyProtection="1">
      <alignment/>
      <protection locked="0"/>
    </xf>
    <xf numFmtId="3" fontId="2" fillId="0" borderId="0" xfId="44" applyNumberFormat="1" applyFont="1" applyFill="1" applyProtection="1">
      <alignment/>
      <protection locked="0"/>
    </xf>
    <xf numFmtId="0" fontId="8" fillId="0" borderId="0" xfId="40" applyFont="1" applyFill="1" applyAlignment="1" applyProtection="1">
      <alignment horizontal="center" vertical="center"/>
      <protection locked="0"/>
    </xf>
    <xf numFmtId="0" fontId="20" fillId="0" borderId="0" xfId="44" applyFont="1" applyFill="1" applyProtection="1">
      <alignment/>
      <protection locked="0"/>
    </xf>
    <xf numFmtId="0" fontId="25" fillId="0" borderId="0" xfId="40" applyFont="1" applyFill="1" applyAlignment="1" applyProtection="1">
      <alignment horizontal="center" vertical="center"/>
      <protection locked="0"/>
    </xf>
    <xf numFmtId="0" fontId="21" fillId="0" borderId="0" xfId="44" applyFont="1" applyFill="1" applyProtection="1">
      <alignment/>
      <protection locked="0"/>
    </xf>
    <xf numFmtId="0" fontId="2" fillId="0" borderId="0" xfId="40" applyFont="1" applyFill="1" applyAlignment="1" applyProtection="1">
      <alignment vertical="center"/>
      <protection locked="0"/>
    </xf>
    <xf numFmtId="0" fontId="3" fillId="0" borderId="14" xfId="40" applyFont="1" applyFill="1" applyBorder="1" applyAlignment="1" applyProtection="1">
      <alignment horizontal="center" vertical="center"/>
      <protection locked="0"/>
    </xf>
    <xf numFmtId="0" fontId="7" fillId="0" borderId="14" xfId="40" applyFont="1" applyFill="1" applyBorder="1" applyAlignment="1" applyProtection="1">
      <alignment horizontal="centerContinuous" vertical="center"/>
      <protection locked="0"/>
    </xf>
    <xf numFmtId="0" fontId="2" fillId="0" borderId="14" xfId="40" applyFont="1" applyFill="1" applyBorder="1" applyAlignment="1" applyProtection="1">
      <alignment horizontal="right" vertical="center"/>
      <protection locked="0"/>
    </xf>
    <xf numFmtId="0" fontId="11" fillId="0" borderId="0" xfId="44" applyFont="1" applyFill="1" applyProtection="1">
      <alignment/>
      <protection locked="0"/>
    </xf>
    <xf numFmtId="0" fontId="3" fillId="0" borderId="10" xfId="40" applyFont="1" applyFill="1" applyBorder="1" applyAlignment="1" applyProtection="1">
      <alignment horizontal="center" vertical="center"/>
      <protection locked="0"/>
    </xf>
    <xf numFmtId="3" fontId="18" fillId="0" borderId="0" xfId="44" applyNumberFormat="1" applyFont="1" applyFill="1" applyProtection="1">
      <alignment/>
      <protection locked="0"/>
    </xf>
    <xf numFmtId="0" fontId="14" fillId="0" borderId="19" xfId="39" applyFont="1" applyFill="1" applyBorder="1" applyAlignment="1" applyProtection="1">
      <alignment horizontal="left" vertical="center"/>
      <protection locked="0"/>
    </xf>
    <xf numFmtId="179" fontId="19" fillId="0" borderId="17" xfId="39" applyNumberFormat="1" applyFont="1" applyFill="1" applyBorder="1" applyAlignment="1" applyProtection="1">
      <alignment horizontal="center" vertical="center"/>
      <protection/>
    </xf>
    <xf numFmtId="179" fontId="19" fillId="0" borderId="19" xfId="52" applyNumberFormat="1" applyFont="1" applyFill="1" applyBorder="1" applyAlignment="1" applyProtection="1">
      <alignment horizontal="right" vertical="center"/>
      <protection/>
    </xf>
    <xf numFmtId="0" fontId="2" fillId="0" borderId="19" xfId="39" applyFont="1" applyFill="1" applyBorder="1" applyAlignment="1" applyProtection="1">
      <alignment horizontal="left" vertical="center"/>
      <protection locked="0"/>
    </xf>
    <xf numFmtId="179" fontId="5" fillId="0" borderId="19" xfId="52" applyNumberFormat="1" applyFont="1" applyFill="1" applyBorder="1" applyAlignment="1" applyProtection="1">
      <alignment vertical="center"/>
      <protection/>
    </xf>
    <xf numFmtId="179" fontId="5" fillId="0" borderId="19" xfId="52" applyNumberFormat="1" applyFont="1" applyFill="1" applyBorder="1" applyAlignment="1" applyProtection="1">
      <alignment horizontal="right" vertical="center"/>
      <protection/>
    </xf>
    <xf numFmtId="49" fontId="2" fillId="0" borderId="19" xfId="39" applyNumberFormat="1" applyFont="1" applyFill="1" applyBorder="1" applyAlignment="1" applyProtection="1">
      <alignment horizontal="left"/>
      <protection locked="0"/>
    </xf>
    <xf numFmtId="179" fontId="5" fillId="0" borderId="19" xfId="52" applyNumberFormat="1" applyFont="1" applyFill="1" applyBorder="1" applyAlignment="1" applyProtection="1">
      <alignment/>
      <protection/>
    </xf>
    <xf numFmtId="179" fontId="5" fillId="0" borderId="19" xfId="52" applyNumberFormat="1" applyFont="1" applyFill="1" applyBorder="1" applyAlignment="1" applyProtection="1">
      <alignment horizontal="right"/>
      <protection/>
    </xf>
    <xf numFmtId="49" fontId="5" fillId="0" borderId="19" xfId="39" applyNumberFormat="1" applyFont="1" applyFill="1" applyBorder="1" applyAlignment="1" applyProtection="1">
      <alignment horizontal="left" vertical="top"/>
      <protection locked="0"/>
    </xf>
    <xf numFmtId="49" fontId="2" fillId="0" borderId="19" xfId="39" applyNumberFormat="1" applyFont="1" applyFill="1" applyBorder="1" applyAlignment="1" applyProtection="1">
      <alignment horizontal="left" vertical="center"/>
      <protection locked="0"/>
    </xf>
    <xf numFmtId="0" fontId="14" fillId="0" borderId="19" xfId="39" applyFont="1" applyFill="1" applyBorder="1" applyAlignment="1" applyProtection="1">
      <alignment horizontal="left" vertical="center"/>
      <protection/>
    </xf>
    <xf numFmtId="49" fontId="5" fillId="0" borderId="19" xfId="39" applyNumberFormat="1" applyFont="1" applyFill="1" applyBorder="1" applyAlignment="1" applyProtection="1">
      <alignment horizontal="left" vertical="center"/>
      <protection locked="0"/>
    </xf>
    <xf numFmtId="179" fontId="17" fillId="0" borderId="19" xfId="52" applyNumberFormat="1" applyFont="1" applyFill="1" applyBorder="1" applyAlignment="1" applyProtection="1">
      <alignment vertical="center"/>
      <protection/>
    </xf>
    <xf numFmtId="177" fontId="2" fillId="0" borderId="0" xfId="52" applyFont="1" applyFill="1" applyBorder="1" applyAlignment="1" applyProtection="1">
      <alignment/>
      <protection locked="0"/>
    </xf>
    <xf numFmtId="177" fontId="2" fillId="0" borderId="0" xfId="52" applyFont="1" applyFill="1" applyAlignment="1" applyProtection="1">
      <alignment/>
      <protection locked="0"/>
    </xf>
    <xf numFmtId="177" fontId="11" fillId="0" borderId="0" xfId="52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8" fillId="0" borderId="0" xfId="41" applyFont="1" applyFill="1" applyAlignment="1" applyProtection="1">
      <alignment horizontal="right" vertical="center"/>
      <protection/>
    </xf>
    <xf numFmtId="0" fontId="8" fillId="0" borderId="0" xfId="41" applyFont="1" applyFill="1" applyAlignment="1" applyProtection="1">
      <alignment vertical="center"/>
      <protection/>
    </xf>
    <xf numFmtId="0" fontId="8" fillId="0" borderId="0" xfId="41" applyFont="1" applyFill="1" applyAlignment="1" applyProtection="1">
      <alignment horizontal="left" vertic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179" fontId="13" fillId="0" borderId="0" xfId="45" applyNumberFormat="1" applyFont="1" applyFill="1" applyBorder="1" applyAlignment="1" applyProtection="1">
      <alignment vertical="center"/>
      <protection/>
    </xf>
    <xf numFmtId="179" fontId="13" fillId="0" borderId="0" xfId="45" applyNumberFormat="1" applyFont="1" applyFill="1" applyBorder="1" applyAlignment="1" applyProtection="1">
      <alignment horizontal="left" vertical="center"/>
      <protection/>
    </xf>
    <xf numFmtId="179" fontId="29" fillId="0" borderId="0" xfId="45" applyNumberFormat="1" applyFont="1" applyFill="1" applyBorder="1" applyAlignment="1" applyProtection="1">
      <alignment horizontal="right" vertical="center"/>
      <protection/>
    </xf>
    <xf numFmtId="179" fontId="13" fillId="0" borderId="0" xfId="45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179" fontId="2" fillId="0" borderId="0" xfId="45" applyNumberFormat="1" applyFont="1" applyFill="1" applyBorder="1" applyAlignment="1" applyProtection="1">
      <alignment vertical="center"/>
      <protection/>
    </xf>
    <xf numFmtId="179" fontId="3" fillId="0" borderId="14" xfId="45" applyNumberFormat="1" applyFont="1" applyFill="1" applyBorder="1" applyAlignment="1" applyProtection="1">
      <alignment horizontal="right" vertical="center"/>
      <protection/>
    </xf>
    <xf numFmtId="179" fontId="3" fillId="0" borderId="14" xfId="45" applyNumberFormat="1" applyFont="1" applyFill="1" applyBorder="1" applyAlignment="1" applyProtection="1">
      <alignment horizontal="left" vertical="center"/>
      <protection/>
    </xf>
    <xf numFmtId="179" fontId="2" fillId="0" borderId="0" xfId="45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36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horizontal="center" vertical="center"/>
      <protection/>
    </xf>
    <xf numFmtId="179" fontId="19" fillId="0" borderId="10" xfId="0" applyNumberFormat="1" applyFont="1" applyFill="1" applyBorder="1" applyAlignment="1" applyProtection="1">
      <alignment horizontal="righ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179" fontId="19" fillId="0" borderId="10" xfId="45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 applyProtection="1">
      <alignment horizontal="right" vertical="center"/>
      <protection/>
    </xf>
    <xf numFmtId="179" fontId="5" fillId="0" borderId="10" xfId="45" applyNumberFormat="1" applyFont="1" applyFill="1" applyBorder="1" applyAlignment="1" applyProtection="1">
      <alignment vertical="center"/>
      <protection/>
    </xf>
    <xf numFmtId="179" fontId="19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0" xfId="41" applyFont="1" applyFill="1" applyAlignment="1" applyProtection="1">
      <alignment vertical="center"/>
      <protection/>
    </xf>
    <xf numFmtId="0" fontId="11" fillId="0" borderId="0" xfId="44" applyFont="1" applyFill="1" applyProtection="1">
      <alignment/>
      <protection/>
    </xf>
    <xf numFmtId="0" fontId="2" fillId="0" borderId="0" xfId="41" applyFont="1" applyFill="1" applyAlignment="1" applyProtection="1">
      <alignment horizontal="centerContinuous" vertical="center"/>
      <protection/>
    </xf>
    <xf numFmtId="0" fontId="8" fillId="0" borderId="0" xfId="41" applyFont="1" applyFill="1" applyAlignment="1" applyProtection="1">
      <alignment horizontal="center" vertical="center"/>
      <protection/>
    </xf>
    <xf numFmtId="3" fontId="3" fillId="0" borderId="0" xfId="41" applyNumberFormat="1" applyFont="1" applyFill="1" applyBorder="1" applyAlignment="1" applyProtection="1">
      <alignment vertical="center"/>
      <protection/>
    </xf>
    <xf numFmtId="3" fontId="13" fillId="0" borderId="0" xfId="41" applyNumberFormat="1" applyFont="1" applyFill="1" applyBorder="1" applyAlignment="1" applyProtection="1">
      <alignment horizontal="right" vertical="center"/>
      <protection/>
    </xf>
    <xf numFmtId="3" fontId="13" fillId="0" borderId="0" xfId="41" applyNumberFormat="1" applyFont="1" applyFill="1" applyBorder="1" applyAlignment="1" applyProtection="1">
      <alignment horizontal="left" vertical="center"/>
      <protection/>
    </xf>
    <xf numFmtId="179" fontId="29" fillId="0" borderId="0" xfId="50" applyNumberFormat="1" applyFont="1" applyFill="1" applyBorder="1" applyAlignment="1" applyProtection="1">
      <alignment horizontal="right" vertical="center"/>
      <protection/>
    </xf>
    <xf numFmtId="3" fontId="12" fillId="0" borderId="0" xfId="41" applyNumberFormat="1" applyFont="1" applyFill="1" applyBorder="1" applyAlignment="1" applyProtection="1">
      <alignment vertical="center"/>
      <protection/>
    </xf>
    <xf numFmtId="179" fontId="29" fillId="0" borderId="0" xfId="50" applyNumberFormat="1" applyFont="1" applyFill="1" applyBorder="1" applyAlignment="1" applyProtection="1">
      <alignment horizontal="center" vertical="center"/>
      <protection/>
    </xf>
    <xf numFmtId="3" fontId="2" fillId="0" borderId="14" xfId="41" applyNumberFormat="1" applyFont="1" applyFill="1" applyBorder="1" applyAlignment="1" applyProtection="1">
      <alignment vertical="center"/>
      <protection/>
    </xf>
    <xf numFmtId="0" fontId="11" fillId="0" borderId="0" xfId="44" applyFont="1" applyFill="1" applyAlignment="1" applyProtection="1">
      <alignment vertical="center"/>
      <protection/>
    </xf>
    <xf numFmtId="3" fontId="3" fillId="0" borderId="14" xfId="41" applyNumberFormat="1" applyFont="1" applyFill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left" vertical="center"/>
      <protection/>
    </xf>
    <xf numFmtId="3" fontId="2" fillId="0" borderId="14" xfId="41" applyNumberFormat="1" applyFont="1" applyFill="1" applyBorder="1" applyAlignment="1" applyProtection="1">
      <alignment horizontal="left" vertical="center"/>
      <protection/>
    </xf>
    <xf numFmtId="179" fontId="2" fillId="0" borderId="14" xfId="50" applyNumberFormat="1" applyFont="1" applyFill="1" applyBorder="1" applyAlignment="1" applyProtection="1">
      <alignment horizontal="right" vertical="center"/>
      <protection/>
    </xf>
    <xf numFmtId="3" fontId="5" fillId="0" borderId="14" xfId="41" applyNumberFormat="1" applyFont="1" applyFill="1" applyBorder="1" applyAlignment="1" applyProtection="1">
      <alignment vertical="center"/>
      <protection/>
    </xf>
    <xf numFmtId="179" fontId="2" fillId="0" borderId="0" xfId="50" applyNumberFormat="1" applyFont="1" applyFill="1" applyBorder="1" applyAlignment="1" applyProtection="1">
      <alignment horizontal="right" vertical="center"/>
      <protection locked="0"/>
    </xf>
    <xf numFmtId="0" fontId="11" fillId="0" borderId="0" xfId="44" applyFont="1" applyFill="1" applyAlignment="1" applyProtection="1">
      <alignment vertical="center"/>
      <protection locked="0"/>
    </xf>
    <xf numFmtId="3" fontId="2" fillId="0" borderId="10" xfId="41" applyNumberFormat="1" applyFont="1" applyFill="1" applyBorder="1" applyAlignment="1" applyProtection="1">
      <alignment vertical="center"/>
      <protection/>
    </xf>
    <xf numFmtId="3" fontId="2" fillId="0" borderId="10" xfId="42" applyNumberFormat="1" applyFont="1" applyFill="1" applyBorder="1" applyAlignment="1" applyProtection="1">
      <alignment vertical="center"/>
      <protection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42" applyNumberFormat="1" applyFont="1" applyFill="1" applyBorder="1" applyAlignment="1" applyProtection="1">
      <alignment horizontal="center" vertical="center"/>
      <protection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14" fillId="0" borderId="10" xfId="42" applyNumberFormat="1" applyFont="1" applyFill="1" applyBorder="1" applyAlignment="1" applyProtection="1">
      <alignment horizontal="center" vertical="center"/>
      <protection/>
    </xf>
    <xf numFmtId="3" fontId="11" fillId="0" borderId="0" xfId="44" applyNumberFormat="1" applyFont="1" applyFill="1" applyProtection="1">
      <alignment/>
      <protection/>
    </xf>
    <xf numFmtId="3" fontId="2" fillId="0" borderId="10" xfId="41" applyNumberFormat="1" applyFont="1" applyFill="1" applyBorder="1" applyAlignment="1" applyProtection="1">
      <alignment horizontal="center" vertical="center"/>
      <protection/>
    </xf>
    <xf numFmtId="3" fontId="5" fillId="0" borderId="10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horizontal="center" vertical="center"/>
      <protection/>
    </xf>
    <xf numFmtId="179" fontId="5" fillId="0" borderId="19" xfId="50" applyNumberFormat="1" applyFont="1" applyFill="1" applyBorder="1" applyAlignment="1" applyProtection="1">
      <alignment vertical="center"/>
      <protection/>
    </xf>
    <xf numFmtId="3" fontId="14" fillId="0" borderId="10" xfId="41" applyNumberFormat="1" applyFont="1" applyFill="1" applyBorder="1" applyAlignment="1" applyProtection="1">
      <alignment horizontal="center" vertical="center"/>
      <protection/>
    </xf>
    <xf numFmtId="179" fontId="19" fillId="0" borderId="10" xfId="50" applyNumberFormat="1" applyFont="1" applyFill="1" applyBorder="1" applyAlignment="1" applyProtection="1">
      <alignment vertical="center"/>
      <protection/>
    </xf>
    <xf numFmtId="179" fontId="5" fillId="0" borderId="10" xfId="50" applyNumberFormat="1" applyFont="1" applyFill="1" applyBorder="1" applyAlignment="1" applyProtection="1">
      <alignment vertical="center"/>
      <protection/>
    </xf>
    <xf numFmtId="179" fontId="14" fillId="0" borderId="10" xfId="50" applyNumberFormat="1" applyFont="1" applyFill="1" applyBorder="1" applyAlignment="1" applyProtection="1">
      <alignment horizontal="center" vertical="center"/>
      <protection/>
    </xf>
    <xf numFmtId="3" fontId="2" fillId="0" borderId="18" xfId="41" applyNumberFormat="1" applyFont="1" applyFill="1" applyBorder="1" applyAlignment="1" applyProtection="1">
      <alignment horizontal="center" vertical="center"/>
      <protection/>
    </xf>
    <xf numFmtId="179" fontId="5" fillId="0" borderId="18" xfId="50" applyNumberFormat="1" applyFont="1" applyFill="1" applyBorder="1" applyAlignment="1" applyProtection="1">
      <alignment vertical="center"/>
      <protection/>
    </xf>
    <xf numFmtId="0" fontId="10" fillId="0" borderId="0" xfId="43" applyFont="1" applyFill="1" applyProtection="1">
      <alignment/>
      <protection/>
    </xf>
    <xf numFmtId="0" fontId="3" fillId="0" borderId="0" xfId="43" applyFont="1" applyFill="1" applyAlignment="1" applyProtection="1">
      <alignment horizontal="center"/>
      <protection/>
    </xf>
    <xf numFmtId="3" fontId="10" fillId="0" borderId="0" xfId="43" applyNumberFormat="1" applyFont="1" applyFill="1" applyProtection="1">
      <alignment/>
      <protection/>
    </xf>
    <xf numFmtId="0" fontId="3" fillId="0" borderId="0" xfId="43" applyFont="1" applyFill="1" applyAlignment="1" applyProtection="1">
      <alignment horizontal="right"/>
      <protection/>
    </xf>
    <xf numFmtId="0" fontId="13" fillId="0" borderId="0" xfId="43" applyFont="1" applyFill="1" applyAlignment="1" applyProtection="1">
      <alignment horizontal="center"/>
      <protection/>
    </xf>
    <xf numFmtId="0" fontId="13" fillId="0" borderId="0" xfId="43" applyFont="1" applyFill="1" applyAlignment="1" applyProtection="1">
      <alignment horizontal="right"/>
      <protection/>
    </xf>
    <xf numFmtId="0" fontId="13" fillId="0" borderId="0" xfId="43" applyFont="1" applyFill="1" applyProtection="1">
      <alignment/>
      <protection/>
    </xf>
    <xf numFmtId="3" fontId="2" fillId="0" borderId="0" xfId="43" applyNumberFormat="1" applyFont="1" applyFill="1" applyAlignment="1" applyProtection="1">
      <alignment horizontal="right"/>
      <protection/>
    </xf>
    <xf numFmtId="179" fontId="2" fillId="0" borderId="14" xfId="50" applyNumberFormat="1" applyFont="1" applyFill="1" applyBorder="1" applyAlignment="1" applyProtection="1">
      <alignment vertical="center"/>
      <protection/>
    </xf>
    <xf numFmtId="3" fontId="10" fillId="0" borderId="0" xfId="43" applyNumberFormat="1" applyFont="1" applyFill="1" applyAlignment="1" applyProtection="1">
      <alignment vertical="center"/>
      <protection/>
    </xf>
    <xf numFmtId="0" fontId="2" fillId="0" borderId="0" xfId="43" applyFont="1" applyFill="1" applyAlignment="1" applyProtection="1">
      <alignment horizontal="center" vertical="center"/>
      <protection/>
    </xf>
    <xf numFmtId="0" fontId="3" fillId="0" borderId="0" xfId="43" applyFont="1" applyFill="1" applyAlignment="1" applyProtection="1">
      <alignment horizontal="right" vertical="center"/>
      <protection/>
    </xf>
    <xf numFmtId="3" fontId="3" fillId="0" borderId="0" xfId="43" applyNumberFormat="1" applyFont="1" applyFill="1" applyAlignment="1" applyProtection="1">
      <alignment horizontal="left" vertical="center"/>
      <protection/>
    </xf>
    <xf numFmtId="179" fontId="2" fillId="0" borderId="0" xfId="50" applyNumberFormat="1" applyFont="1" applyFill="1" applyBorder="1" applyAlignment="1" applyProtection="1">
      <alignment vertical="center"/>
      <protection/>
    </xf>
    <xf numFmtId="3" fontId="2" fillId="0" borderId="0" xfId="43" applyNumberFormat="1" applyFont="1" applyFill="1" applyBorder="1" applyAlignment="1" applyProtection="1">
      <alignment horizontal="right" vertical="center"/>
      <protection/>
    </xf>
    <xf numFmtId="0" fontId="2" fillId="0" borderId="0" xfId="43" applyFont="1" applyFill="1" applyAlignment="1" applyProtection="1">
      <alignment horizontal="right" vertical="center"/>
      <protection/>
    </xf>
    <xf numFmtId="0" fontId="3" fillId="0" borderId="0" xfId="43" applyFont="1" applyFill="1" applyAlignment="1" applyProtection="1">
      <alignment horizontal="left" vertical="center"/>
      <protection/>
    </xf>
    <xf numFmtId="3" fontId="10" fillId="0" borderId="0" xfId="43" applyNumberFormat="1" applyFont="1" applyFill="1" applyAlignment="1">
      <alignment vertical="center"/>
      <protection/>
    </xf>
    <xf numFmtId="3" fontId="2" fillId="0" borderId="19" xfId="43" applyNumberFormat="1" applyFont="1" applyFill="1" applyBorder="1">
      <alignment/>
      <protection/>
    </xf>
    <xf numFmtId="3" fontId="2" fillId="0" borderId="20" xfId="43" applyNumberFormat="1" applyFont="1" applyFill="1" applyBorder="1" applyAlignment="1">
      <alignment horizontal="center"/>
      <protection/>
    </xf>
    <xf numFmtId="3" fontId="5" fillId="0" borderId="10" xfId="43" applyNumberFormat="1" applyFont="1" applyFill="1" applyBorder="1" applyAlignment="1">
      <alignment horizontal="center"/>
      <protection/>
    </xf>
    <xf numFmtId="3" fontId="5" fillId="0" borderId="21" xfId="43" applyNumberFormat="1" applyFont="1" applyFill="1" applyBorder="1" applyAlignment="1">
      <alignment horizontal="center"/>
      <protection/>
    </xf>
    <xf numFmtId="3" fontId="5" fillId="0" borderId="19" xfId="43" applyNumberFormat="1" applyFont="1" applyFill="1" applyBorder="1">
      <alignment/>
      <protection/>
    </xf>
    <xf numFmtId="3" fontId="5" fillId="0" borderId="19" xfId="43" applyNumberFormat="1" applyFont="1" applyFill="1" applyBorder="1" applyAlignment="1">
      <alignment horizontal="center"/>
      <protection/>
    </xf>
    <xf numFmtId="3" fontId="5" fillId="0" borderId="10" xfId="43" applyNumberFormat="1" applyFont="1" applyFill="1" applyBorder="1">
      <alignment/>
      <protection/>
    </xf>
    <xf numFmtId="3" fontId="30" fillId="0" borderId="10" xfId="43" applyNumberFormat="1" applyFont="1" applyFill="1" applyBorder="1" applyAlignment="1">
      <alignment horizontal="centerContinuous"/>
      <protection/>
    </xf>
    <xf numFmtId="41" fontId="19" fillId="0" borderId="10" xfId="43" applyNumberFormat="1" applyFont="1" applyFill="1" applyBorder="1" applyAlignment="1">
      <alignment horizontal="right"/>
      <protection/>
    </xf>
    <xf numFmtId="3" fontId="14" fillId="0" borderId="10" xfId="43" applyNumberFormat="1" applyFont="1" applyFill="1" applyBorder="1" applyAlignment="1">
      <alignment horizontal="centerContinuous"/>
      <protection/>
    </xf>
    <xf numFmtId="41" fontId="5" fillId="0" borderId="15" xfId="43" applyNumberFormat="1" applyFont="1" applyFill="1" applyBorder="1" applyAlignment="1">
      <alignment horizontal="right"/>
      <protection/>
    </xf>
    <xf numFmtId="41" fontId="5" fillId="0" borderId="10" xfId="43" applyNumberFormat="1" applyFont="1" applyFill="1" applyBorder="1" applyProtection="1">
      <alignment/>
      <protection locked="0"/>
    </xf>
    <xf numFmtId="41" fontId="5" fillId="0" borderId="10" xfId="43" applyNumberFormat="1" applyFont="1" applyFill="1" applyBorder="1" applyAlignment="1">
      <alignment horizontal="right"/>
      <protection/>
    </xf>
    <xf numFmtId="3" fontId="8" fillId="0" borderId="0" xfId="43" applyNumberFormat="1" applyFont="1" applyFill="1" applyProtection="1">
      <alignment/>
      <protection/>
    </xf>
    <xf numFmtId="0" fontId="8" fillId="0" borderId="0" xfId="43" applyFont="1" applyFill="1" applyAlignment="1" applyProtection="1">
      <alignment horizontal="right"/>
      <protection/>
    </xf>
    <xf numFmtId="0" fontId="8" fillId="0" borderId="0" xfId="43" applyFont="1" applyFill="1" applyAlignment="1" applyProtection="1">
      <alignment horizontal="left"/>
      <protection/>
    </xf>
    <xf numFmtId="3" fontId="8" fillId="0" borderId="0" xfId="43" applyNumberFormat="1" applyFont="1" applyFill="1">
      <alignment/>
      <protection/>
    </xf>
    <xf numFmtId="3" fontId="4" fillId="0" borderId="0" xfId="43" applyNumberFormat="1" applyFont="1" applyFill="1" applyProtection="1">
      <alignment/>
      <protection/>
    </xf>
    <xf numFmtId="3" fontId="4" fillId="0" borderId="0" xfId="43" applyNumberFormat="1" applyFont="1" applyFill="1" applyAlignment="1" applyProtection="1">
      <alignment horizontal="right"/>
      <protection/>
    </xf>
    <xf numFmtId="3" fontId="4" fillId="0" borderId="0" xfId="43" applyNumberFormat="1" applyFont="1" applyFill="1">
      <alignment/>
      <protection/>
    </xf>
    <xf numFmtId="0" fontId="2" fillId="0" borderId="0" xfId="43" applyFont="1" applyFill="1" applyProtection="1">
      <alignment/>
      <protection/>
    </xf>
    <xf numFmtId="3" fontId="2" fillId="0" borderId="0" xfId="43" applyNumberFormat="1" applyFont="1" applyFill="1" applyProtection="1">
      <alignment/>
      <protection/>
    </xf>
    <xf numFmtId="0" fontId="2" fillId="0" borderId="0" xfId="43" applyFont="1" applyFill="1" applyAlignment="1" applyProtection="1">
      <alignment horizontal="right"/>
      <protection/>
    </xf>
    <xf numFmtId="3" fontId="3" fillId="0" borderId="0" xfId="43" applyNumberFormat="1" applyFont="1" applyFill="1" applyProtection="1">
      <alignment/>
      <protection/>
    </xf>
    <xf numFmtId="3" fontId="3" fillId="0" borderId="0" xfId="43" applyNumberFormat="1" applyFont="1" applyFill="1" applyAlignment="1" applyProtection="1">
      <alignment horizontal="right"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3" fontId="2" fillId="0" borderId="15" xfId="43" applyNumberFormat="1" applyFont="1" applyFill="1" applyBorder="1" applyAlignment="1" applyProtection="1">
      <alignment horizontal="center" vertical="center"/>
      <protection/>
    </xf>
    <xf numFmtId="3" fontId="2" fillId="0" borderId="23" xfId="43" applyNumberFormat="1" applyFont="1" applyFill="1" applyBorder="1" applyAlignment="1" applyProtection="1">
      <alignment horizontal="left" vertical="center"/>
      <protection/>
    </xf>
    <xf numFmtId="3" fontId="2" fillId="0" borderId="23" xfId="43" applyNumberFormat="1" applyFont="1" applyFill="1" applyBorder="1" applyAlignment="1" applyProtection="1">
      <alignment horizontal="right" vertical="center"/>
      <protection/>
    </xf>
    <xf numFmtId="3" fontId="2" fillId="0" borderId="23" xfId="43" applyNumberFormat="1" applyFont="1" applyFill="1" applyBorder="1" applyAlignment="1" applyProtection="1">
      <alignment vertical="center"/>
      <protection/>
    </xf>
    <xf numFmtId="3" fontId="2" fillId="0" borderId="23" xfId="43" applyNumberFormat="1" applyFont="1" applyFill="1" applyBorder="1" applyAlignment="1" applyProtection="1">
      <alignment horizontal="center" vertical="center"/>
      <protection/>
    </xf>
    <xf numFmtId="3" fontId="2" fillId="0" borderId="16" xfId="43" applyNumberFormat="1" applyFont="1" applyFill="1" applyBorder="1" applyAlignment="1" applyProtection="1">
      <alignment horizontal="left" vertical="center"/>
      <protection/>
    </xf>
    <xf numFmtId="3" fontId="3" fillId="0" borderId="0" xfId="43" applyNumberFormat="1" applyFont="1" applyFill="1" applyAlignment="1">
      <alignment vertical="center"/>
      <protection/>
    </xf>
    <xf numFmtId="3" fontId="2" fillId="0" borderId="19" xfId="43" applyNumberFormat="1" applyFont="1" applyFill="1" applyBorder="1" applyAlignment="1" applyProtection="1">
      <alignment horizontal="center"/>
      <protection/>
    </xf>
    <xf numFmtId="3" fontId="6" fillId="0" borderId="17" xfId="43" applyNumberFormat="1" applyFont="1" applyFill="1" applyBorder="1" applyAlignment="1" applyProtection="1">
      <alignment horizontal="center" vertical="center" wrapText="1"/>
      <protection/>
    </xf>
    <xf numFmtId="3" fontId="6" fillId="0" borderId="17" xfId="43" applyNumberFormat="1" applyFont="1" applyFill="1" applyBorder="1" applyAlignment="1" applyProtection="1">
      <alignment horizontal="center" vertical="center"/>
      <protection/>
    </xf>
    <xf numFmtId="3" fontId="2" fillId="0" borderId="19" xfId="43" applyNumberFormat="1" applyFont="1" applyFill="1" applyBorder="1" applyProtection="1">
      <alignment/>
      <protection/>
    </xf>
    <xf numFmtId="0" fontId="6" fillId="0" borderId="19" xfId="38" applyFont="1" applyFill="1" applyBorder="1" applyAlignment="1" applyProtection="1">
      <alignment vertical="center"/>
      <protection/>
    </xf>
    <xf numFmtId="0" fontId="6" fillId="0" borderId="18" xfId="38" applyFont="1" applyFill="1" applyBorder="1" applyAlignment="1" applyProtection="1">
      <alignment vertical="center" wrapText="1"/>
      <protection/>
    </xf>
    <xf numFmtId="3" fontId="6" fillId="0" borderId="18" xfId="43" applyNumberFormat="1" applyFont="1" applyFill="1" applyBorder="1" applyAlignment="1" applyProtection="1">
      <alignment horizontal="center" vertical="center"/>
      <protection/>
    </xf>
    <xf numFmtId="41" fontId="48" fillId="0" borderId="10" xfId="43" applyNumberFormat="1" applyFont="1" applyFill="1" applyBorder="1" applyAlignment="1" applyProtection="1">
      <alignment vertical="center"/>
      <protection/>
    </xf>
    <xf numFmtId="41" fontId="9" fillId="0" borderId="10" xfId="43" applyNumberFormat="1" applyFont="1" applyFill="1" applyBorder="1" applyAlignment="1" applyProtection="1">
      <alignment vertical="center"/>
      <protection/>
    </xf>
    <xf numFmtId="3" fontId="45" fillId="0" borderId="0" xfId="43" applyNumberFormat="1" applyFont="1" applyFill="1" applyProtection="1">
      <alignment/>
      <protection/>
    </xf>
    <xf numFmtId="3" fontId="45" fillId="0" borderId="0" xfId="43" applyNumberFormat="1" applyFont="1" applyFill="1">
      <alignment/>
      <protection/>
    </xf>
    <xf numFmtId="3" fontId="35" fillId="0" borderId="0" xfId="43" applyNumberFormat="1" applyFont="1" applyFill="1" applyProtection="1">
      <alignment/>
      <protection/>
    </xf>
    <xf numFmtId="3" fontId="35" fillId="0" borderId="0" xfId="43" applyNumberFormat="1" applyFont="1" applyFill="1">
      <alignment/>
      <protection/>
    </xf>
    <xf numFmtId="3" fontId="10" fillId="0" borderId="0" xfId="43" applyNumberFormat="1" applyFill="1" applyProtection="1">
      <alignment/>
      <protection/>
    </xf>
    <xf numFmtId="3" fontId="10" fillId="0" borderId="0" xfId="43" applyNumberFormat="1" applyFill="1">
      <alignment/>
      <protection/>
    </xf>
    <xf numFmtId="3" fontId="3" fillId="0" borderId="0" xfId="43" applyNumberFormat="1" applyFont="1" applyFill="1" applyAlignment="1" applyProtection="1">
      <alignment horizontal="left"/>
      <protection/>
    </xf>
    <xf numFmtId="3" fontId="2" fillId="0" borderId="17" xfId="43" applyNumberFormat="1" applyFont="1" applyFill="1" applyBorder="1" applyProtection="1">
      <alignment/>
      <protection/>
    </xf>
    <xf numFmtId="0" fontId="2" fillId="0" borderId="15" xfId="43" applyFont="1" applyFill="1" applyBorder="1" applyAlignment="1" applyProtection="1">
      <alignment horizontal="center" vertical="center"/>
      <protection/>
    </xf>
    <xf numFmtId="0" fontId="2" fillId="0" borderId="23" xfId="43" applyFont="1" applyFill="1" applyBorder="1" applyAlignment="1" applyProtection="1">
      <alignment horizontal="center" vertical="center"/>
      <protection/>
    </xf>
    <xf numFmtId="0" fontId="2" fillId="0" borderId="23" xfId="43" applyFont="1" applyFill="1" applyBorder="1" applyAlignment="1" applyProtection="1">
      <alignment horizontal="center"/>
      <protection/>
    </xf>
    <xf numFmtId="0" fontId="2" fillId="0" borderId="23" xfId="43" applyFont="1" applyFill="1" applyBorder="1" applyProtection="1">
      <alignment/>
      <protection/>
    </xf>
    <xf numFmtId="3" fontId="2" fillId="0" borderId="23" xfId="43" applyNumberFormat="1" applyFont="1" applyFill="1" applyBorder="1" applyAlignment="1" applyProtection="1">
      <alignment horizontal="center"/>
      <protection/>
    </xf>
    <xf numFmtId="3" fontId="2" fillId="0" borderId="23" xfId="43" applyNumberFormat="1" applyFont="1" applyFill="1" applyBorder="1" applyAlignment="1" applyProtection="1">
      <alignment horizontal="left"/>
      <protection/>
    </xf>
    <xf numFmtId="3" fontId="2" fillId="0" borderId="17" xfId="43" applyNumberFormat="1" applyFont="1" applyFill="1" applyBorder="1" applyAlignment="1" applyProtection="1">
      <alignment horizontal="center" vertical="center" textRotation="255"/>
      <protection/>
    </xf>
    <xf numFmtId="3" fontId="2" fillId="0" borderId="17" xfId="43" applyNumberFormat="1" applyFont="1" applyFill="1" applyBorder="1" applyAlignment="1" applyProtection="1">
      <alignment horizontal="center" vertical="center" wrapText="1"/>
      <protection/>
    </xf>
    <xf numFmtId="3" fontId="2" fillId="0" borderId="10" xfId="43" applyNumberFormat="1" applyFont="1" applyFill="1" applyBorder="1" applyAlignment="1" applyProtection="1">
      <alignment vertical="center"/>
      <protection/>
    </xf>
    <xf numFmtId="3" fontId="2" fillId="0" borderId="15" xfId="43" applyNumberFormat="1" applyFont="1" applyFill="1" applyBorder="1" applyAlignment="1" applyProtection="1">
      <alignment vertical="center"/>
      <protection/>
    </xf>
    <xf numFmtId="0" fontId="2" fillId="0" borderId="23" xfId="43" applyFont="1" applyFill="1" applyBorder="1" applyAlignment="1" applyProtection="1">
      <alignment horizontal="left" vertical="center"/>
      <protection/>
    </xf>
    <xf numFmtId="0" fontId="2" fillId="0" borderId="16" xfId="43" applyFont="1" applyFill="1" applyBorder="1" applyAlignment="1" applyProtection="1">
      <alignment horizontal="left" vertical="center"/>
      <protection/>
    </xf>
    <xf numFmtId="3" fontId="2" fillId="0" borderId="17" xfId="43" applyNumberFormat="1" applyFont="1" applyFill="1" applyBorder="1" applyAlignment="1" applyProtection="1">
      <alignment horizontal="center" vertical="center"/>
      <protection/>
    </xf>
    <xf numFmtId="3" fontId="2" fillId="0" borderId="22" xfId="43" applyNumberFormat="1" applyFont="1" applyFill="1" applyBorder="1" applyAlignment="1" applyProtection="1">
      <alignment horizontal="center" vertical="center"/>
      <protection/>
    </xf>
    <xf numFmtId="3" fontId="2" fillId="0" borderId="22" xfId="43" applyNumberFormat="1" applyFont="1" applyFill="1" applyBorder="1" applyAlignment="1" applyProtection="1">
      <alignment horizontal="center" vertical="center"/>
      <protection/>
    </xf>
    <xf numFmtId="3" fontId="2" fillId="0" borderId="19" xfId="43" applyNumberFormat="1" applyFont="1" applyFill="1" applyBorder="1" applyAlignment="1" applyProtection="1">
      <alignment horizontal="center" vertical="center" textRotation="255"/>
      <protection/>
    </xf>
    <xf numFmtId="3" fontId="2" fillId="0" borderId="19" xfId="43" applyNumberFormat="1" applyFont="1" applyFill="1" applyBorder="1" applyAlignment="1" applyProtection="1">
      <alignment horizontal="center" vertical="center" wrapText="1"/>
      <protection/>
    </xf>
    <xf numFmtId="3" fontId="2" fillId="0" borderId="15" xfId="43" applyNumberFormat="1" applyFont="1" applyFill="1" applyBorder="1" applyAlignment="1" applyProtection="1">
      <alignment horizontal="center" vertical="center"/>
      <protection/>
    </xf>
    <xf numFmtId="3" fontId="2" fillId="0" borderId="23" xfId="43" applyNumberFormat="1" applyFont="1" applyFill="1" applyBorder="1" applyAlignment="1" applyProtection="1">
      <alignment horizontal="center" vertical="center"/>
      <protection/>
    </xf>
    <xf numFmtId="3" fontId="2" fillId="0" borderId="16" xfId="43" applyNumberFormat="1" applyFont="1" applyFill="1" applyBorder="1" applyAlignment="1" applyProtection="1">
      <alignment horizontal="center" vertical="center"/>
      <protection/>
    </xf>
    <xf numFmtId="3" fontId="2" fillId="0" borderId="19" xfId="43" applyNumberFormat="1" applyFont="1" applyFill="1" applyBorder="1" applyAlignment="1" applyProtection="1">
      <alignment horizontal="center" vertical="center"/>
      <protection/>
    </xf>
    <xf numFmtId="3" fontId="2" fillId="0" borderId="20" xfId="43" applyNumberFormat="1" applyFont="1" applyFill="1" applyBorder="1" applyAlignment="1" applyProtection="1">
      <alignment horizontal="center" vertical="center"/>
      <protection/>
    </xf>
    <xf numFmtId="3" fontId="2" fillId="0" borderId="20" xfId="43" applyNumberFormat="1" applyFont="1" applyFill="1" applyBorder="1" applyAlignment="1" applyProtection="1">
      <alignment horizontal="center" vertical="center"/>
      <protection/>
    </xf>
    <xf numFmtId="3" fontId="2" fillId="0" borderId="18" xfId="43" applyNumberFormat="1" applyFont="1" applyFill="1" applyBorder="1" applyAlignment="1" applyProtection="1">
      <alignment horizontal="center" vertical="center" wrapText="1"/>
      <protection/>
    </xf>
    <xf numFmtId="3" fontId="2" fillId="0" borderId="17" xfId="43" applyNumberFormat="1" applyFont="1" applyFill="1" applyBorder="1" applyAlignment="1" applyProtection="1">
      <alignment horizontal="center"/>
      <protection/>
    </xf>
    <xf numFmtId="0" fontId="2" fillId="0" borderId="18" xfId="38" applyFont="1" applyFill="1" applyBorder="1" applyAlignment="1" applyProtection="1">
      <alignment vertical="center" wrapText="1"/>
      <protection/>
    </xf>
    <xf numFmtId="3" fontId="2" fillId="0" borderId="18" xfId="43" applyNumberFormat="1" applyFont="1" applyFill="1" applyBorder="1" applyAlignment="1" applyProtection="1">
      <alignment horizontal="center" vertical="center"/>
      <protection/>
    </xf>
    <xf numFmtId="3" fontId="2" fillId="0" borderId="24" xfId="43" applyNumberFormat="1" applyFont="1" applyFill="1" applyBorder="1" applyAlignment="1" applyProtection="1">
      <alignment horizontal="center" vertical="center"/>
      <protection/>
    </xf>
    <xf numFmtId="3" fontId="2" fillId="0" borderId="24" xfId="43" applyNumberFormat="1" applyFont="1" applyFill="1" applyBorder="1" applyAlignment="1" applyProtection="1">
      <alignment horizontal="center" vertical="center"/>
      <protection/>
    </xf>
    <xf numFmtId="3" fontId="2" fillId="0" borderId="18" xfId="43" applyNumberFormat="1" applyFont="1" applyFill="1" applyBorder="1" applyAlignment="1" applyProtection="1">
      <alignment horizontal="center" vertical="center" textRotation="255"/>
      <protection/>
    </xf>
    <xf numFmtId="3" fontId="30" fillId="0" borderId="10" xfId="43" applyNumberFormat="1" applyFont="1" applyFill="1" applyBorder="1" applyAlignment="1" applyProtection="1">
      <alignment horizontal="center"/>
      <protection/>
    </xf>
    <xf numFmtId="41" fontId="19" fillId="0" borderId="10" xfId="43" applyNumberFormat="1" applyFont="1" applyFill="1" applyBorder="1" applyProtection="1">
      <alignment/>
      <protection/>
    </xf>
    <xf numFmtId="3" fontId="14" fillId="0" borderId="10" xfId="43" applyNumberFormat="1" applyFont="1" applyFill="1" applyBorder="1" applyAlignment="1" applyProtection="1">
      <alignment horizontal="center"/>
      <protection/>
    </xf>
    <xf numFmtId="41" fontId="5" fillId="0" borderId="10" xfId="43" applyNumberFormat="1" applyFont="1" applyFill="1" applyBorder="1" applyAlignment="1" applyProtection="1">
      <alignment/>
      <protection/>
    </xf>
    <xf numFmtId="41" fontId="5" fillId="0" borderId="10" xfId="43" applyNumberFormat="1" applyFont="1" applyFill="1" applyBorder="1" applyProtection="1">
      <alignment/>
      <protection/>
    </xf>
    <xf numFmtId="3" fontId="6" fillId="0" borderId="0" xfId="0" applyNumberFormat="1" applyFont="1" applyFill="1" applyAlignment="1" applyProtection="1">
      <alignment vertical="center"/>
      <protection locked="0"/>
    </xf>
    <xf numFmtId="179" fontId="47" fillId="0" borderId="10" xfId="50" applyNumberFormat="1" applyFont="1" applyFill="1" applyBorder="1" applyAlignment="1" applyProtection="1">
      <alignment horizontal="center" vertical="center"/>
      <protection/>
    </xf>
    <xf numFmtId="41" fontId="19" fillId="0" borderId="10" xfId="43" applyNumberFormat="1" applyFont="1" applyFill="1" applyBorder="1" applyAlignment="1" applyProtection="1">
      <alignment/>
      <protection/>
    </xf>
    <xf numFmtId="3" fontId="5" fillId="0" borderId="0" xfId="43" applyNumberFormat="1" applyFont="1" applyFill="1">
      <alignment/>
      <protection/>
    </xf>
    <xf numFmtId="3" fontId="10" fillId="0" borderId="0" xfId="43" applyNumberFormat="1" applyFill="1" applyBorder="1">
      <alignment/>
      <protection/>
    </xf>
    <xf numFmtId="0" fontId="45" fillId="0" borderId="0" xfId="43" applyFont="1" applyFill="1" applyProtection="1">
      <alignment/>
      <protection/>
    </xf>
    <xf numFmtId="0" fontId="20" fillId="0" borderId="0" xfId="43" applyFont="1" applyFill="1" applyAlignment="1" applyProtection="1">
      <alignment horizontal="right"/>
      <protection/>
    </xf>
    <xf numFmtId="3" fontId="45" fillId="0" borderId="0" xfId="43" applyNumberFormat="1" applyFont="1" applyFill="1" applyBorder="1" applyProtection="1">
      <alignment/>
      <protection/>
    </xf>
    <xf numFmtId="0" fontId="35" fillId="0" borderId="0" xfId="43" applyFont="1" applyFill="1" applyProtection="1">
      <alignment/>
      <protection/>
    </xf>
    <xf numFmtId="0" fontId="21" fillId="0" borderId="0" xfId="43" applyFont="1" applyFill="1" applyAlignment="1" applyProtection="1">
      <alignment horizontal="right"/>
      <protection/>
    </xf>
    <xf numFmtId="0" fontId="12" fillId="0" borderId="0" xfId="43" applyFont="1" applyFill="1" applyProtection="1">
      <alignment/>
      <protection/>
    </xf>
    <xf numFmtId="0" fontId="10" fillId="0" borderId="0" xfId="43" applyFill="1" applyProtection="1">
      <alignment/>
      <protection/>
    </xf>
    <xf numFmtId="0" fontId="11" fillId="0" borderId="0" xfId="43" applyFont="1" applyFill="1" applyAlignment="1" applyProtection="1">
      <alignment horizontal="right"/>
      <protection/>
    </xf>
    <xf numFmtId="3" fontId="2" fillId="0" borderId="0" xfId="43" applyNumberFormat="1" applyFont="1" applyFill="1" applyBorder="1" applyAlignment="1" applyProtection="1">
      <alignment horizontal="right"/>
      <protection/>
    </xf>
    <xf numFmtId="3" fontId="2" fillId="0" borderId="15" xfId="43" applyNumberFormat="1" applyFont="1" applyFill="1" applyBorder="1" applyAlignment="1" applyProtection="1">
      <alignment horizontal="center" vertical="center" wrapText="1"/>
      <protection/>
    </xf>
    <xf numFmtId="3" fontId="2" fillId="0" borderId="23" xfId="43" applyNumberFormat="1" applyFont="1" applyFill="1" applyBorder="1" applyAlignment="1" applyProtection="1">
      <alignment horizontal="center" vertical="center" wrapText="1"/>
      <protection/>
    </xf>
    <xf numFmtId="3" fontId="2" fillId="0" borderId="16" xfId="43" applyNumberFormat="1" applyFont="1" applyFill="1" applyBorder="1" applyAlignment="1" applyProtection="1">
      <alignment horizontal="center" vertical="center" wrapText="1"/>
      <protection/>
    </xf>
    <xf numFmtId="3" fontId="2" fillId="0" borderId="25" xfId="43" applyNumberFormat="1" applyFont="1" applyFill="1" applyBorder="1" applyAlignment="1" applyProtection="1">
      <alignment horizontal="center" vertical="center"/>
      <protection/>
    </xf>
    <xf numFmtId="0" fontId="2" fillId="0" borderId="21" xfId="38" applyFont="1" applyFill="1" applyBorder="1" applyAlignment="1" applyProtection="1">
      <alignment vertical="center"/>
      <protection/>
    </xf>
    <xf numFmtId="0" fontId="2" fillId="0" borderId="19" xfId="38" applyFont="1" applyFill="1" applyBorder="1" applyAlignment="1" applyProtection="1">
      <alignment vertical="center"/>
      <protection/>
    </xf>
    <xf numFmtId="3" fontId="30" fillId="0" borderId="17" xfId="43" applyNumberFormat="1" applyFont="1" applyFill="1" applyBorder="1" applyAlignment="1" applyProtection="1">
      <alignment horizontal="center" vertical="center"/>
      <protection/>
    </xf>
    <xf numFmtId="41" fontId="19" fillId="0" borderId="10" xfId="43" applyNumberFormat="1" applyFont="1" applyFill="1" applyBorder="1" applyAlignment="1" applyProtection="1">
      <alignment vertical="center"/>
      <protection/>
    </xf>
    <xf numFmtId="3" fontId="46" fillId="0" borderId="0" xfId="43" applyNumberFormat="1" applyFont="1" applyFill="1" applyAlignment="1">
      <alignment vertical="center"/>
      <protection/>
    </xf>
    <xf numFmtId="3" fontId="14" fillId="0" borderId="17" xfId="43" applyNumberFormat="1" applyFont="1" applyFill="1" applyBorder="1" applyAlignment="1" applyProtection="1">
      <alignment horizontal="center" vertical="center"/>
      <protection/>
    </xf>
    <xf numFmtId="41" fontId="5" fillId="0" borderId="10" xfId="43" applyNumberFormat="1" applyFont="1" applyFill="1" applyBorder="1" applyAlignment="1" applyProtection="1">
      <alignment vertical="center"/>
      <protection/>
    </xf>
    <xf numFmtId="41" fontId="5" fillId="0" borderId="10" xfId="50" applyNumberFormat="1" applyFont="1" applyFill="1" applyBorder="1" applyAlignment="1" applyProtection="1">
      <alignment vertical="center"/>
      <protection/>
    </xf>
    <xf numFmtId="3" fontId="10" fillId="0" borderId="0" xfId="43" applyNumberFormat="1" applyFill="1" applyAlignment="1" applyProtection="1">
      <alignment vertical="center"/>
      <protection/>
    </xf>
    <xf numFmtId="3" fontId="10" fillId="0" borderId="0" xfId="43" applyNumberFormat="1" applyFill="1" applyAlignment="1">
      <alignment vertical="center"/>
      <protection/>
    </xf>
    <xf numFmtId="3" fontId="28" fillId="0" borderId="0" xfId="43" applyNumberFormat="1" applyFont="1" applyFill="1" applyBorder="1" applyProtection="1">
      <alignment/>
      <protection/>
    </xf>
    <xf numFmtId="3" fontId="35" fillId="0" borderId="0" xfId="43" applyNumberFormat="1" applyFont="1" applyFill="1" applyAlignment="1" applyProtection="1">
      <alignment horizontal="centerContinuous"/>
      <protection/>
    </xf>
    <xf numFmtId="0" fontId="10" fillId="0" borderId="0" xfId="43" applyFont="1" applyFill="1" applyAlignment="1" applyProtection="1">
      <alignment vertical="center"/>
      <protection/>
    </xf>
    <xf numFmtId="0" fontId="10" fillId="0" borderId="0" xfId="43" applyFill="1" applyAlignment="1" applyProtection="1">
      <alignment vertical="center"/>
      <protection/>
    </xf>
    <xf numFmtId="3" fontId="2" fillId="0" borderId="23" xfId="43" applyNumberFormat="1" applyFont="1" applyFill="1" applyBorder="1" applyAlignment="1" applyProtection="1">
      <alignment horizontal="right"/>
      <protection/>
    </xf>
    <xf numFmtId="3" fontId="2" fillId="0" borderId="23" xfId="43" applyNumberFormat="1" applyFont="1" applyFill="1" applyBorder="1" applyAlignment="1" applyProtection="1">
      <alignment horizontal="distributed"/>
      <protection/>
    </xf>
    <xf numFmtId="3" fontId="2" fillId="0" borderId="16" xfId="43" applyNumberFormat="1" applyFont="1" applyFill="1" applyBorder="1" applyAlignment="1" applyProtection="1">
      <alignment horizontal="center"/>
      <protection/>
    </xf>
    <xf numFmtId="3" fontId="2" fillId="0" borderId="15" xfId="43" applyNumberFormat="1" applyFont="1" applyFill="1" applyBorder="1" applyAlignment="1" applyProtection="1">
      <alignment horizontal="center"/>
      <protection/>
    </xf>
    <xf numFmtId="0" fontId="2" fillId="0" borderId="19" xfId="38" applyFont="1" applyFill="1" applyBorder="1" applyAlignment="1" applyProtection="1">
      <alignment horizontal="center" vertical="center"/>
      <protection/>
    </xf>
    <xf numFmtId="3" fontId="2" fillId="0" borderId="17" xfId="43" applyNumberFormat="1" applyFont="1" applyFill="1" applyBorder="1" applyAlignment="1" applyProtection="1">
      <alignment horizontal="center" vertical="center"/>
      <protection/>
    </xf>
    <xf numFmtId="179" fontId="30" fillId="0" borderId="10" xfId="50" applyNumberFormat="1" applyFont="1" applyFill="1" applyBorder="1" applyAlignment="1" applyProtection="1">
      <alignment horizontal="center" vertical="center"/>
      <protection/>
    </xf>
    <xf numFmtId="3" fontId="14" fillId="0" borderId="0" xfId="43" applyNumberFormat="1" applyFont="1" applyFill="1" applyAlignment="1">
      <alignment vertical="center"/>
      <protection/>
    </xf>
    <xf numFmtId="3" fontId="2" fillId="0" borderId="0" xfId="43" applyNumberFormat="1" applyFont="1" applyFill="1" applyAlignment="1">
      <alignment vertical="center"/>
      <protection/>
    </xf>
    <xf numFmtId="41" fontId="2" fillId="0" borderId="10" xfId="50" applyNumberFormat="1" applyFont="1" applyFill="1" applyBorder="1" applyAlignment="1" applyProtection="1">
      <alignment horizontal="center" vertical="center"/>
      <protection/>
    </xf>
    <xf numFmtId="3" fontId="5" fillId="0" borderId="0" xfId="43" applyNumberFormat="1" applyFont="1" applyFill="1" applyAlignment="1">
      <alignment vertical="center"/>
      <protection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(00)89縣市預算案彙編(0427資料)" xfId="36"/>
    <cellStyle name="一般_10-11-90縣市彙編(簡明)" xfId="37"/>
    <cellStyle name="一般_104縣市彙(印書)" xfId="38"/>
    <cellStyle name="一般_90融資調度財源" xfId="39"/>
    <cellStyle name="一般_91融資" xfId="40"/>
    <cellStyle name="一般_INC84" xfId="41"/>
    <cellStyle name="一般_OUTA84" xfId="42"/>
    <cellStyle name="一般_OUTG84" xfId="43"/>
    <cellStyle name="一般_THREE84" xfId="44"/>
    <cellStyle name="Comma" xfId="45"/>
    <cellStyle name="千分位 2" xfId="46"/>
    <cellStyle name="Comma [0]" xfId="47"/>
    <cellStyle name="千分位_10-11-90縣市彙編(簡明)" xfId="48"/>
    <cellStyle name="千分位_10-11-90縣市彙編(簡明) 2" xfId="49"/>
    <cellStyle name="千分位_104縣市彙(印書)" xfId="50"/>
    <cellStyle name="千分位_12-13-90縣市彙編(收支)" xfId="51"/>
    <cellStyle name="千分位_91融資" xfId="52"/>
    <cellStyle name="千分位_91簡明" xfId="53"/>
    <cellStyle name="Followed Hyperlink" xfId="54"/>
    <cellStyle name="中等" xfId="55"/>
    <cellStyle name="合計" xfId="56"/>
    <cellStyle name="好" xfId="57"/>
    <cellStyle name="好_102鄉鎮市基本資料彙整(決算)1030827(定版)" xfId="58"/>
    <cellStyle name="Percent" xfId="59"/>
    <cellStyle name="計算方式" xfId="60"/>
    <cellStyle name="Currency" xfId="61"/>
    <cellStyle name="Currency [0]" xfId="62"/>
    <cellStyle name="貨幣[0]_INC84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壞_102鄉鎮市基本資料彙整(決算)1030827(定版)" xfId="83"/>
    <cellStyle name="警告文字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76200</xdr:rowOff>
    </xdr:from>
    <xdr:to>
      <xdr:col>9</xdr:col>
      <xdr:colOff>428625</xdr:colOff>
      <xdr:row>11</xdr:row>
      <xdr:rowOff>142875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6225"/>
          <a:ext cx="6419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13</xdr:row>
      <xdr:rowOff>57150</xdr:rowOff>
    </xdr:from>
    <xdr:to>
      <xdr:col>8</xdr:col>
      <xdr:colOff>47625</xdr:colOff>
      <xdr:row>29</xdr:row>
      <xdr:rowOff>95250</xdr:rowOff>
    </xdr:to>
    <xdr:pic>
      <xdr:nvPicPr>
        <xdr:cNvPr id="2" name="圖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914650"/>
          <a:ext cx="52101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31</xdr:row>
      <xdr:rowOff>57150</xdr:rowOff>
    </xdr:from>
    <xdr:to>
      <xdr:col>5</xdr:col>
      <xdr:colOff>609600</xdr:colOff>
      <xdr:row>46</xdr:row>
      <xdr:rowOff>161925</xdr:rowOff>
    </xdr:to>
    <xdr:pic>
      <xdr:nvPicPr>
        <xdr:cNvPr id="3" name="圖片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677025"/>
          <a:ext cx="36861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49</xdr:row>
      <xdr:rowOff>95250</xdr:rowOff>
    </xdr:from>
    <xdr:to>
      <xdr:col>6</xdr:col>
      <xdr:colOff>76200</xdr:colOff>
      <xdr:row>58</xdr:row>
      <xdr:rowOff>57150</xdr:rowOff>
    </xdr:to>
    <xdr:pic>
      <xdr:nvPicPr>
        <xdr:cNvPr id="4" name="圖片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0410825"/>
          <a:ext cx="38290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" name="Line 2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3" name="Line 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" name="Line 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5" name="Line 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" name="Line 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7" name="Line 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8" name="Line 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9" name="Line 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0" name="Line 1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1" name="Line 1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2" name="Line 1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3" name="Line 1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4" name="Line 14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5" name="Line 15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6" name="Line 16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7" name="Line 17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" name="Line 18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" name="Line 1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20" name="Line 2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21" name="Line 2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2" name="Line 22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3" name="Line 23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4" name="Line 2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5" name="Line 2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6" name="Line 2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7" name="Line 2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8" name="Line 2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9" name="Line 2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0" name="Line 3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1" name="Line 3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32" name="Line 3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3" name="Line 3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4" name="Line 3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35" name="Line 35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36" name="Line 36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37" name="Line 37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8" name="Line 38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9" name="Line 3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40" name="Line 4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41" name="Line 4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42" name="Line 4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43" name="Line 43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44" name="Line 44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5" name="Line 4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6" name="Line 4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7" name="Line 4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8" name="Line 4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9" name="Line 4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0" name="Line 5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1" name="Line 5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2" name="Line 5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3" name="Line 53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4" name="Line 5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5" name="Line 5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56" name="Line 56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57" name="Line 57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8" name="Line 5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9" name="Line 5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0" name="Line 6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61" name="Line 6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2" name="Line 6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3" name="Line 6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64" name="Line 64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65" name="Line 65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6" name="Line 6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7" name="Line 6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8" name="Line 6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9" name="Line 6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70" name="Line 7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1" name="Line 7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2" name="Line 7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3" name="Line 7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4" name="Line 74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5" name="Line 7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6" name="Line 76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77" name="Line 77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78" name="Line 78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9" name="Line 7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0" name="Line 8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1" name="Line 8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82" name="Line 8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3" name="Line 8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4" name="Line 8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5" name="Line 8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6" name="Line 8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7" name="Line 8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8" name="Line 8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9" name="Line 8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0" name="Line 9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1" name="Line 9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2" name="Line 9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3" name="Line 9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4" name="Line 9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5" name="Line 9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6" name="Line 9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7" name="Line 9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8" name="Line 9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9" name="Line 9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0" name="Line 10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1" name="Line 10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2" name="Line 10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3" name="Line 10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4" name="Line 10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5" name="Line 10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6" name="Line 10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7" name="Line 10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8" name="Line 10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9" name="Line 10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0" name="Line 11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1" name="Line 11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2" name="Line 11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3" name="Line 11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4" name="Line 11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5" name="Line 11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6" name="Line 11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7" name="Line 11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8" name="Line 11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9" name="Line 11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0" name="Line 12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1" name="Line 12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2" name="Line 12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3" name="Line 12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4" name="Line 12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5" name="Line 12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6" name="Line 12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7" name="Line 12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8" name="Line 12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9" name="Line 12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0" name="Line 13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1" name="Line 13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2" name="Line 13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3" name="Line 13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4" name="Line 13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5" name="Line 13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6" name="Line 13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7" name="Line 13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8" name="Line 13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9" name="Line 13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0" name="Line 14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1" name="Line 14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2" name="Line 14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3" name="Line 14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4" name="Line 14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5" name="Line 14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6" name="Line 14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7" name="Line 14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8" name="Line 14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9" name="Line 14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0" name="Line 15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1" name="Line 15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2" name="Line 15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3" name="Line 15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4" name="Line 15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5" name="Line 15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6" name="Line 15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7" name="Line 15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8" name="Line 15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9" name="Line 15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0" name="Line 16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1" name="Line 16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2" name="Line 16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3" name="Line 16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4" name="Line 16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5" name="Line 16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6" name="Line 16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7" name="Line 16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8" name="Line 16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9" name="Line 16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0" name="Line 17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1" name="Line 17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2" name="Line 17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3" name="Line 17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4" name="Line 17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5" name="Line 17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6" name="Line 17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7" name="Line 17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8" name="Line 17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9" name="Line 17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80" name="Line 18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1" name="Line 18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2" name="Line 18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3" name="Line 18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4" name="Line 18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5" name="Line 18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6" name="Line 186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7" name="Line 187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8" name="Line 188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9" name="Line 18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0" name="Line 19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1" name="Line 19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2" name="Line 19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3" name="Line 19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4" name="Line 19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5" name="Line 19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6" name="Line 196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7" name="Line 197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8" name="Line 19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9" name="Line 19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0" name="Line 20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1" name="Line 20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2" name="Line 20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3" name="Line 203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4" name="Line 204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5" name="Line 205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6" name="Line 206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7" name="Line 207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8" name="Line 20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9" name="Line 20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10" name="Line 21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11" name="Line 21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12" name="Line 21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32317;&#38928;&#31639;-&#30452;&#36676;&#24066;&#21450;&#32291;&#24066;-&#24409;&#32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巨集"/>
      <sheetName val="107縣市勾稽差異原因說明(法定)"/>
      <sheetName val="填表說明"/>
      <sheetName val="簡明總"/>
      <sheetName val="收支總"/>
      <sheetName val="融資總"/>
      <sheetName val="勾稽總表"/>
      <sheetName val="1-簡明-縣市"/>
      <sheetName val="2-收支-縣市"/>
      <sheetName val="3-融資-縣市"/>
      <sheetName val="上簡明"/>
      <sheetName val="上收支"/>
      <sheetName val="上融資"/>
      <sheetName val="上年度簡明勾"/>
      <sheetName val="上年度收支勾"/>
      <sheetName val="上年度融資勾"/>
      <sheetName val="前簡明"/>
      <sheetName val="前收支"/>
      <sheetName val="前融資"/>
      <sheetName val="前年度簡明勾"/>
      <sheetName val="前年度收支勾"/>
      <sheetName val="前年度融資勾"/>
      <sheetName val="4-來源別"/>
      <sheetName val="5-1經常門"/>
      <sheetName val="5-2資本門"/>
      <sheetName val="簡明與來源別、政事別勾"/>
      <sheetName val="6-機關別"/>
      <sheetName val="7-用途別"/>
      <sheetName val="8-資本支出"/>
      <sheetName val="9-員額"/>
      <sheetName val="10-人事費(元)"/>
      <sheetName val="11-人事退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showGridLines="0" zoomScaleSheetLayoutView="100" workbookViewId="0" topLeftCell="A37">
      <selection activeCell="A1" sqref="A1"/>
    </sheetView>
  </sheetViews>
  <sheetFormatPr defaultColWidth="9.00390625" defaultRowHeight="16.5"/>
  <cols>
    <col min="1" max="9" width="9.00390625" style="19" customWidth="1"/>
    <col min="10" max="10" width="6.00390625" style="19" customWidth="1"/>
    <col min="11" max="16384" width="9.00390625" style="19" customWidth="1"/>
  </cols>
  <sheetData>
    <row r="1" ht="15.75">
      <c r="A1" s="20" t="s">
        <v>241</v>
      </c>
    </row>
    <row r="11" ht="28.5" customHeight="1"/>
    <row r="13" ht="15.75">
      <c r="A13" s="21" t="s">
        <v>245</v>
      </c>
    </row>
    <row r="31" ht="15.75">
      <c r="A31" s="21" t="s">
        <v>242</v>
      </c>
    </row>
    <row r="48" ht="11.25" customHeight="1"/>
    <row r="49" ht="15.75">
      <c r="A49" s="21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O30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20.25" customHeight="1"/>
  <cols>
    <col min="1" max="1" width="16.00390625" style="54" customWidth="1"/>
    <col min="2" max="2" width="17.875" style="316" customWidth="1"/>
    <col min="3" max="3" width="19.375" style="316" customWidth="1"/>
    <col min="4" max="4" width="17.75390625" style="316" customWidth="1"/>
    <col min="5" max="8" width="17.125" style="316" customWidth="1"/>
    <col min="9" max="9" width="16.00390625" style="316" customWidth="1"/>
    <col min="10" max="10" width="16.75390625" style="316" customWidth="1"/>
    <col min="11" max="12" width="16.875" style="316" customWidth="1"/>
    <col min="13" max="13" width="20.625" style="316" customWidth="1"/>
    <col min="14" max="14" width="20.125" style="316" customWidth="1"/>
    <col min="15" max="15" width="19.125" style="316" customWidth="1"/>
    <col min="16" max="16384" width="10.00390625" style="316" customWidth="1"/>
  </cols>
  <sheetData>
    <row r="1" spans="1:15" s="312" customFormat="1" ht="25.5" customHeight="1">
      <c r="A1" s="361"/>
      <c r="B1" s="361"/>
      <c r="C1" s="361"/>
      <c r="D1" s="283" t="s">
        <v>345</v>
      </c>
      <c r="E1" s="284" t="s">
        <v>346</v>
      </c>
      <c r="F1" s="361"/>
      <c r="G1" s="361"/>
      <c r="H1" s="311"/>
      <c r="I1" s="382"/>
      <c r="J1" s="311"/>
      <c r="K1" s="311"/>
      <c r="L1" s="283" t="s">
        <v>345</v>
      </c>
      <c r="M1" s="284" t="s">
        <v>346</v>
      </c>
      <c r="N1" s="361"/>
      <c r="O1" s="311"/>
    </row>
    <row r="2" spans="1:15" s="314" customFormat="1" ht="27.75" customHeight="1">
      <c r="A2" s="313"/>
      <c r="B2" s="313"/>
      <c r="C2" s="286"/>
      <c r="D2" s="256" t="s">
        <v>532</v>
      </c>
      <c r="E2" s="257" t="s">
        <v>347</v>
      </c>
      <c r="F2" s="313"/>
      <c r="G2" s="313"/>
      <c r="H2" s="313"/>
      <c r="I2" s="313"/>
      <c r="J2" s="313"/>
      <c r="K2" s="313"/>
      <c r="L2" s="256" t="s">
        <v>532</v>
      </c>
      <c r="M2" s="257" t="s">
        <v>347</v>
      </c>
      <c r="N2" s="383"/>
      <c r="O2" s="258" t="s">
        <v>348</v>
      </c>
    </row>
    <row r="3" spans="1:15" s="381" customFormat="1" ht="24" customHeight="1">
      <c r="A3" s="384"/>
      <c r="B3" s="380"/>
      <c r="C3" s="380"/>
      <c r="D3" s="262" t="s">
        <v>349</v>
      </c>
      <c r="E3" s="263" t="s">
        <v>543</v>
      </c>
      <c r="F3" s="380"/>
      <c r="G3" s="380"/>
      <c r="H3" s="230" t="s">
        <v>125</v>
      </c>
      <c r="I3" s="385"/>
      <c r="J3" s="380"/>
      <c r="K3" s="380"/>
      <c r="L3" s="262" t="s">
        <v>349</v>
      </c>
      <c r="M3" s="263" t="s">
        <v>543</v>
      </c>
      <c r="N3" s="380"/>
      <c r="O3" s="230" t="s">
        <v>125</v>
      </c>
    </row>
    <row r="4" spans="1:15" s="58" customFormat="1" ht="21" customHeight="1">
      <c r="A4" s="331" t="s">
        <v>539</v>
      </c>
      <c r="B4" s="331" t="s">
        <v>350</v>
      </c>
      <c r="C4" s="386"/>
      <c r="D4" s="387" t="s">
        <v>351</v>
      </c>
      <c r="E4" s="387"/>
      <c r="F4" s="387"/>
      <c r="G4" s="387"/>
      <c r="H4" s="388"/>
      <c r="I4" s="331" t="s">
        <v>540</v>
      </c>
      <c r="J4" s="389"/>
      <c r="K4" s="387" t="s">
        <v>352</v>
      </c>
      <c r="L4" s="387"/>
      <c r="M4" s="387"/>
      <c r="N4" s="387"/>
      <c r="O4" s="388"/>
    </row>
    <row r="5" spans="1:15" s="58" customFormat="1" ht="21" customHeight="1">
      <c r="A5" s="345"/>
      <c r="B5" s="390"/>
      <c r="C5" s="391" t="s">
        <v>96</v>
      </c>
      <c r="D5" s="391" t="s">
        <v>97</v>
      </c>
      <c r="E5" s="391" t="s">
        <v>353</v>
      </c>
      <c r="F5" s="391" t="s">
        <v>98</v>
      </c>
      <c r="G5" s="391" t="s">
        <v>354</v>
      </c>
      <c r="H5" s="391" t="s">
        <v>99</v>
      </c>
      <c r="I5" s="345"/>
      <c r="J5" s="391" t="s">
        <v>96</v>
      </c>
      <c r="K5" s="391" t="s">
        <v>97</v>
      </c>
      <c r="L5" s="391" t="s">
        <v>100</v>
      </c>
      <c r="M5" s="391" t="s">
        <v>353</v>
      </c>
      <c r="N5" s="391" t="s">
        <v>354</v>
      </c>
      <c r="O5" s="391" t="s">
        <v>99</v>
      </c>
    </row>
    <row r="6" spans="1:15" s="393" customFormat="1" ht="21" customHeight="1">
      <c r="A6" s="392" t="s">
        <v>355</v>
      </c>
      <c r="B6" s="375">
        <v>1123129710</v>
      </c>
      <c r="C6" s="375">
        <v>225996671</v>
      </c>
      <c r="D6" s="375">
        <v>101057963</v>
      </c>
      <c r="E6" s="375">
        <v>565257334</v>
      </c>
      <c r="F6" s="375">
        <v>8904744</v>
      </c>
      <c r="G6" s="375">
        <v>5294418</v>
      </c>
      <c r="H6" s="375">
        <v>906511130</v>
      </c>
      <c r="I6" s="248" t="s">
        <v>355</v>
      </c>
      <c r="J6" s="375">
        <v>15730</v>
      </c>
      <c r="K6" s="375">
        <v>767358</v>
      </c>
      <c r="L6" s="375">
        <v>162055258</v>
      </c>
      <c r="M6" s="375">
        <v>42698934</v>
      </c>
      <c r="N6" s="375">
        <v>11081300</v>
      </c>
      <c r="O6" s="375">
        <v>216618580</v>
      </c>
    </row>
    <row r="7" spans="1:15" s="393" customFormat="1" ht="21" customHeight="1">
      <c r="A7" s="245" t="s">
        <v>146</v>
      </c>
      <c r="B7" s="375">
        <v>788350595</v>
      </c>
      <c r="C7" s="375">
        <v>156758425</v>
      </c>
      <c r="D7" s="375">
        <v>73886078</v>
      </c>
      <c r="E7" s="375">
        <v>391733576</v>
      </c>
      <c r="F7" s="375">
        <v>5451908</v>
      </c>
      <c r="G7" s="375">
        <v>3532973</v>
      </c>
      <c r="H7" s="375">
        <v>631362960</v>
      </c>
      <c r="I7" s="245" t="s">
        <v>146</v>
      </c>
      <c r="J7" s="375">
        <v>0</v>
      </c>
      <c r="K7" s="375">
        <v>140106</v>
      </c>
      <c r="L7" s="375">
        <v>120201244</v>
      </c>
      <c r="M7" s="375">
        <v>29341616</v>
      </c>
      <c r="N7" s="375">
        <v>7304669</v>
      </c>
      <c r="O7" s="375">
        <v>156987635</v>
      </c>
    </row>
    <row r="8" spans="1:15" s="394" customFormat="1" ht="21" customHeight="1">
      <c r="A8" s="47" t="s">
        <v>199</v>
      </c>
      <c r="B8" s="378">
        <v>162038957</v>
      </c>
      <c r="C8" s="378">
        <v>28868969</v>
      </c>
      <c r="D8" s="378">
        <v>17839050</v>
      </c>
      <c r="E8" s="378">
        <v>77482286</v>
      </c>
      <c r="F8" s="378">
        <v>957169</v>
      </c>
      <c r="G8" s="378">
        <v>775708</v>
      </c>
      <c r="H8" s="378">
        <v>125923182</v>
      </c>
      <c r="I8" s="47" t="s">
        <v>199</v>
      </c>
      <c r="J8" s="378">
        <v>0</v>
      </c>
      <c r="K8" s="378">
        <v>0</v>
      </c>
      <c r="L8" s="378">
        <v>28152389</v>
      </c>
      <c r="M8" s="378">
        <v>6563386</v>
      </c>
      <c r="N8" s="378">
        <v>1400000</v>
      </c>
      <c r="O8" s="378">
        <v>36115775</v>
      </c>
    </row>
    <row r="9" spans="1:15" s="394" customFormat="1" ht="21" customHeight="1">
      <c r="A9" s="47" t="s">
        <v>356</v>
      </c>
      <c r="B9" s="378">
        <v>172551522</v>
      </c>
      <c r="C9" s="378">
        <v>38512554</v>
      </c>
      <c r="D9" s="378">
        <v>14168342</v>
      </c>
      <c r="E9" s="378">
        <v>87220604</v>
      </c>
      <c r="F9" s="378">
        <v>889703</v>
      </c>
      <c r="G9" s="378">
        <v>1083982</v>
      </c>
      <c r="H9" s="378">
        <v>141875185</v>
      </c>
      <c r="I9" s="47" t="s">
        <v>356</v>
      </c>
      <c r="J9" s="378">
        <v>0</v>
      </c>
      <c r="K9" s="378">
        <v>0</v>
      </c>
      <c r="L9" s="378">
        <v>24788265</v>
      </c>
      <c r="M9" s="378">
        <v>5138072</v>
      </c>
      <c r="N9" s="378">
        <v>750000</v>
      </c>
      <c r="O9" s="378">
        <v>30676337</v>
      </c>
    </row>
    <row r="10" spans="1:15" s="394" customFormat="1" ht="21" customHeight="1">
      <c r="A10" s="47" t="s">
        <v>357</v>
      </c>
      <c r="B10" s="378">
        <v>110054384</v>
      </c>
      <c r="C10" s="378">
        <v>17022790</v>
      </c>
      <c r="D10" s="378">
        <v>12801160</v>
      </c>
      <c r="E10" s="378">
        <v>51831900</v>
      </c>
      <c r="F10" s="378">
        <v>231540</v>
      </c>
      <c r="G10" s="378">
        <v>250000</v>
      </c>
      <c r="H10" s="378">
        <v>82137390</v>
      </c>
      <c r="I10" s="47" t="s">
        <v>357</v>
      </c>
      <c r="J10" s="378">
        <v>0</v>
      </c>
      <c r="K10" s="378">
        <v>54000</v>
      </c>
      <c r="L10" s="378">
        <v>20217468</v>
      </c>
      <c r="M10" s="378">
        <v>6535336</v>
      </c>
      <c r="N10" s="378">
        <v>1110190</v>
      </c>
      <c r="O10" s="378">
        <v>27916994</v>
      </c>
    </row>
    <row r="11" spans="1:15" s="394" customFormat="1" ht="21" customHeight="1">
      <c r="A11" s="47" t="s">
        <v>358</v>
      </c>
      <c r="B11" s="378">
        <v>129683243</v>
      </c>
      <c r="C11" s="378">
        <v>24599916</v>
      </c>
      <c r="D11" s="378">
        <v>11924846</v>
      </c>
      <c r="E11" s="378">
        <v>67325037</v>
      </c>
      <c r="F11" s="378">
        <v>600000</v>
      </c>
      <c r="G11" s="378">
        <v>546300</v>
      </c>
      <c r="H11" s="378">
        <v>104996099</v>
      </c>
      <c r="I11" s="47" t="s">
        <v>358</v>
      </c>
      <c r="J11" s="378">
        <v>0</v>
      </c>
      <c r="K11" s="378">
        <v>0</v>
      </c>
      <c r="L11" s="378">
        <v>20048553</v>
      </c>
      <c r="M11" s="378">
        <v>3283591</v>
      </c>
      <c r="N11" s="378">
        <v>1355000</v>
      </c>
      <c r="O11" s="378">
        <v>24687144</v>
      </c>
    </row>
    <row r="12" spans="1:15" s="394" customFormat="1" ht="21" customHeight="1">
      <c r="A12" s="47" t="s">
        <v>359</v>
      </c>
      <c r="B12" s="378">
        <v>84857087</v>
      </c>
      <c r="C12" s="378">
        <v>18289332</v>
      </c>
      <c r="D12" s="378">
        <v>8654538</v>
      </c>
      <c r="E12" s="378">
        <v>39251239</v>
      </c>
      <c r="F12" s="378">
        <v>638725</v>
      </c>
      <c r="G12" s="378">
        <v>595050</v>
      </c>
      <c r="H12" s="378">
        <v>67428884</v>
      </c>
      <c r="I12" s="47" t="s">
        <v>359</v>
      </c>
      <c r="J12" s="378">
        <v>0</v>
      </c>
      <c r="K12" s="378">
        <v>26006</v>
      </c>
      <c r="L12" s="378">
        <v>15009356</v>
      </c>
      <c r="M12" s="378">
        <v>1133729</v>
      </c>
      <c r="N12" s="378">
        <v>1259112</v>
      </c>
      <c r="O12" s="378">
        <v>17428203</v>
      </c>
    </row>
    <row r="13" spans="1:15" s="394" customFormat="1" ht="21" customHeight="1">
      <c r="A13" s="47" t="s">
        <v>147</v>
      </c>
      <c r="B13" s="378">
        <v>129165402</v>
      </c>
      <c r="C13" s="378">
        <v>29464864</v>
      </c>
      <c r="D13" s="378">
        <v>8498142</v>
      </c>
      <c r="E13" s="378">
        <v>68622510</v>
      </c>
      <c r="F13" s="378">
        <v>2134771</v>
      </c>
      <c r="G13" s="378">
        <v>281933</v>
      </c>
      <c r="H13" s="378">
        <v>109002220</v>
      </c>
      <c r="I13" s="47" t="s">
        <v>147</v>
      </c>
      <c r="J13" s="378">
        <v>0</v>
      </c>
      <c r="K13" s="378">
        <v>60100</v>
      </c>
      <c r="L13" s="378">
        <v>11985213</v>
      </c>
      <c r="M13" s="378">
        <v>6687502</v>
      </c>
      <c r="N13" s="378">
        <v>1430367</v>
      </c>
      <c r="O13" s="378">
        <v>20163182</v>
      </c>
    </row>
    <row r="14" spans="1:15" s="393" customFormat="1" ht="21" customHeight="1">
      <c r="A14" s="248" t="s">
        <v>148</v>
      </c>
      <c r="B14" s="375">
        <v>334779115</v>
      </c>
      <c r="C14" s="375">
        <v>69238246</v>
      </c>
      <c r="D14" s="375">
        <v>27171885</v>
      </c>
      <c r="E14" s="375">
        <v>173523758</v>
      </c>
      <c r="F14" s="375">
        <v>3452836</v>
      </c>
      <c r="G14" s="375">
        <v>1761445</v>
      </c>
      <c r="H14" s="375">
        <v>275148170</v>
      </c>
      <c r="I14" s="248" t="s">
        <v>148</v>
      </c>
      <c r="J14" s="375">
        <v>15730</v>
      </c>
      <c r="K14" s="375">
        <v>627252</v>
      </c>
      <c r="L14" s="375">
        <v>41854014</v>
      </c>
      <c r="M14" s="375">
        <v>13357318</v>
      </c>
      <c r="N14" s="375">
        <v>3776631</v>
      </c>
      <c r="O14" s="375">
        <v>59630945</v>
      </c>
    </row>
    <row r="15" spans="1:15" s="394" customFormat="1" ht="21" customHeight="1">
      <c r="A15" s="47" t="s">
        <v>131</v>
      </c>
      <c r="B15" s="378">
        <v>20798301</v>
      </c>
      <c r="C15" s="378">
        <v>4125614</v>
      </c>
      <c r="D15" s="378">
        <v>1900642</v>
      </c>
      <c r="E15" s="378">
        <v>11175494</v>
      </c>
      <c r="F15" s="378">
        <v>193704</v>
      </c>
      <c r="G15" s="378">
        <v>109200</v>
      </c>
      <c r="H15" s="378">
        <v>17504654</v>
      </c>
      <c r="I15" s="395" t="s">
        <v>131</v>
      </c>
      <c r="J15" s="378">
        <v>0</v>
      </c>
      <c r="K15" s="378">
        <v>0</v>
      </c>
      <c r="L15" s="378">
        <v>2207772</v>
      </c>
      <c r="M15" s="378">
        <v>877891</v>
      </c>
      <c r="N15" s="378">
        <v>207984</v>
      </c>
      <c r="O15" s="378">
        <v>3293647</v>
      </c>
    </row>
    <row r="16" spans="1:15" s="394" customFormat="1" ht="21" customHeight="1">
      <c r="A16" s="47" t="s">
        <v>132</v>
      </c>
      <c r="B16" s="378">
        <v>23001670</v>
      </c>
      <c r="C16" s="378">
        <v>3983236</v>
      </c>
      <c r="D16" s="378">
        <v>1512450</v>
      </c>
      <c r="E16" s="378">
        <v>12064181</v>
      </c>
      <c r="F16" s="378">
        <v>415123</v>
      </c>
      <c r="G16" s="378">
        <v>521995</v>
      </c>
      <c r="H16" s="378">
        <v>18496985</v>
      </c>
      <c r="I16" s="395" t="s">
        <v>132</v>
      </c>
      <c r="J16" s="378">
        <v>0</v>
      </c>
      <c r="K16" s="378">
        <v>0</v>
      </c>
      <c r="L16" s="378">
        <v>2653051</v>
      </c>
      <c r="M16" s="378">
        <v>1621617</v>
      </c>
      <c r="N16" s="378">
        <v>230017</v>
      </c>
      <c r="O16" s="378">
        <v>4504685</v>
      </c>
    </row>
    <row r="17" spans="1:15" s="394" customFormat="1" ht="21" customHeight="1">
      <c r="A17" s="47" t="s">
        <v>133</v>
      </c>
      <c r="B17" s="378">
        <v>18925802</v>
      </c>
      <c r="C17" s="378">
        <v>4762175</v>
      </c>
      <c r="D17" s="378">
        <v>962286</v>
      </c>
      <c r="E17" s="378">
        <v>10794175</v>
      </c>
      <c r="F17" s="378">
        <v>550000</v>
      </c>
      <c r="G17" s="378">
        <v>50000</v>
      </c>
      <c r="H17" s="378">
        <v>17118636</v>
      </c>
      <c r="I17" s="395" t="s">
        <v>133</v>
      </c>
      <c r="J17" s="378">
        <v>0</v>
      </c>
      <c r="K17" s="378">
        <v>46117</v>
      </c>
      <c r="L17" s="378">
        <v>1237827</v>
      </c>
      <c r="M17" s="378">
        <v>333922</v>
      </c>
      <c r="N17" s="378">
        <v>189300</v>
      </c>
      <c r="O17" s="378">
        <v>1807166</v>
      </c>
    </row>
    <row r="18" spans="1:15" s="394" customFormat="1" ht="21" customHeight="1">
      <c r="A18" s="47" t="s">
        <v>134</v>
      </c>
      <c r="B18" s="378">
        <v>43148776</v>
      </c>
      <c r="C18" s="378">
        <v>8279288</v>
      </c>
      <c r="D18" s="378">
        <v>2390432</v>
      </c>
      <c r="E18" s="378">
        <v>25487385</v>
      </c>
      <c r="F18" s="378">
        <v>363772</v>
      </c>
      <c r="G18" s="378">
        <v>80000</v>
      </c>
      <c r="H18" s="378">
        <v>36600877</v>
      </c>
      <c r="I18" s="395" t="s">
        <v>134</v>
      </c>
      <c r="J18" s="378">
        <v>0</v>
      </c>
      <c r="K18" s="378">
        <v>56405</v>
      </c>
      <c r="L18" s="378">
        <v>4671500</v>
      </c>
      <c r="M18" s="378">
        <v>1427994</v>
      </c>
      <c r="N18" s="378">
        <v>392000</v>
      </c>
      <c r="O18" s="378">
        <v>6547899</v>
      </c>
    </row>
    <row r="19" spans="1:15" s="394" customFormat="1" ht="21" customHeight="1">
      <c r="A19" s="47" t="s">
        <v>135</v>
      </c>
      <c r="B19" s="378">
        <v>23918000</v>
      </c>
      <c r="C19" s="378">
        <v>4930303</v>
      </c>
      <c r="D19" s="378">
        <v>1367671</v>
      </c>
      <c r="E19" s="378">
        <v>13544373</v>
      </c>
      <c r="F19" s="378">
        <v>188255</v>
      </c>
      <c r="G19" s="378">
        <v>230000</v>
      </c>
      <c r="H19" s="378">
        <v>20260602</v>
      </c>
      <c r="I19" s="395" t="s">
        <v>135</v>
      </c>
      <c r="J19" s="378">
        <v>0</v>
      </c>
      <c r="K19" s="378">
        <v>0</v>
      </c>
      <c r="L19" s="378">
        <v>3154334</v>
      </c>
      <c r="M19" s="378">
        <v>263884</v>
      </c>
      <c r="N19" s="378">
        <v>239180</v>
      </c>
      <c r="O19" s="378">
        <v>3657398</v>
      </c>
    </row>
    <row r="20" spans="1:15" s="394" customFormat="1" ht="21" customHeight="1">
      <c r="A20" s="47" t="s">
        <v>136</v>
      </c>
      <c r="B20" s="378">
        <v>29281181</v>
      </c>
      <c r="C20" s="378">
        <v>5806337</v>
      </c>
      <c r="D20" s="378">
        <v>1556469</v>
      </c>
      <c r="E20" s="378">
        <v>16361071</v>
      </c>
      <c r="F20" s="378">
        <v>495953</v>
      </c>
      <c r="G20" s="378">
        <v>10959</v>
      </c>
      <c r="H20" s="378">
        <v>24230789</v>
      </c>
      <c r="I20" s="395" t="s">
        <v>136</v>
      </c>
      <c r="J20" s="378">
        <v>0</v>
      </c>
      <c r="K20" s="378">
        <v>81620</v>
      </c>
      <c r="L20" s="378">
        <v>4000566</v>
      </c>
      <c r="M20" s="378">
        <v>595383</v>
      </c>
      <c r="N20" s="378">
        <v>372823</v>
      </c>
      <c r="O20" s="378">
        <v>5050392</v>
      </c>
    </row>
    <row r="21" spans="1:15" s="394" customFormat="1" ht="21" customHeight="1">
      <c r="A21" s="47" t="s">
        <v>137</v>
      </c>
      <c r="B21" s="378">
        <v>24500000</v>
      </c>
      <c r="C21" s="378">
        <v>4958714</v>
      </c>
      <c r="D21" s="378">
        <v>1767354</v>
      </c>
      <c r="E21" s="378">
        <v>13023886</v>
      </c>
      <c r="F21" s="378">
        <v>388000</v>
      </c>
      <c r="G21" s="378">
        <v>8907</v>
      </c>
      <c r="H21" s="378">
        <v>20146861</v>
      </c>
      <c r="I21" s="395" t="s">
        <v>137</v>
      </c>
      <c r="J21" s="378">
        <v>4300</v>
      </c>
      <c r="K21" s="378">
        <v>258220</v>
      </c>
      <c r="L21" s="378">
        <v>3196175</v>
      </c>
      <c r="M21" s="378">
        <v>549444</v>
      </c>
      <c r="N21" s="378">
        <v>345000</v>
      </c>
      <c r="O21" s="378">
        <v>4353139</v>
      </c>
    </row>
    <row r="22" spans="1:15" s="394" customFormat="1" ht="21" customHeight="1">
      <c r="A22" s="47" t="s">
        <v>138</v>
      </c>
      <c r="B22" s="378">
        <v>35198000</v>
      </c>
      <c r="C22" s="378">
        <v>7350630</v>
      </c>
      <c r="D22" s="378">
        <v>2104315</v>
      </c>
      <c r="E22" s="378">
        <v>20348677</v>
      </c>
      <c r="F22" s="378">
        <v>220000</v>
      </c>
      <c r="G22" s="378">
        <v>50000</v>
      </c>
      <c r="H22" s="378">
        <v>30073622</v>
      </c>
      <c r="I22" s="395" t="s">
        <v>138</v>
      </c>
      <c r="J22" s="378">
        <v>0</v>
      </c>
      <c r="K22" s="378">
        <v>0</v>
      </c>
      <c r="L22" s="378">
        <v>3491658</v>
      </c>
      <c r="M22" s="378">
        <v>1277720</v>
      </c>
      <c r="N22" s="378">
        <v>355000</v>
      </c>
      <c r="O22" s="378">
        <v>5124378</v>
      </c>
    </row>
    <row r="23" spans="1:15" s="394" customFormat="1" ht="21" customHeight="1">
      <c r="A23" s="47" t="s">
        <v>139</v>
      </c>
      <c r="B23" s="378">
        <v>19026687</v>
      </c>
      <c r="C23" s="378">
        <v>3696178</v>
      </c>
      <c r="D23" s="378">
        <v>1587986</v>
      </c>
      <c r="E23" s="378">
        <v>8750586</v>
      </c>
      <c r="F23" s="378">
        <v>100000</v>
      </c>
      <c r="G23" s="378">
        <v>80000</v>
      </c>
      <c r="H23" s="378">
        <v>14214750</v>
      </c>
      <c r="I23" s="395" t="s">
        <v>139</v>
      </c>
      <c r="J23" s="378">
        <v>0</v>
      </c>
      <c r="K23" s="378">
        <v>645</v>
      </c>
      <c r="L23" s="378">
        <v>2691822</v>
      </c>
      <c r="M23" s="378">
        <v>1808470</v>
      </c>
      <c r="N23" s="378">
        <v>311000</v>
      </c>
      <c r="O23" s="378">
        <v>4811937</v>
      </c>
    </row>
    <row r="24" spans="1:15" s="394" customFormat="1" ht="21" customHeight="1">
      <c r="A24" s="47" t="s">
        <v>140</v>
      </c>
      <c r="B24" s="378">
        <v>20042019</v>
      </c>
      <c r="C24" s="378">
        <v>4106726</v>
      </c>
      <c r="D24" s="378">
        <v>2083972</v>
      </c>
      <c r="E24" s="378">
        <v>9118209</v>
      </c>
      <c r="F24" s="378">
        <v>122200</v>
      </c>
      <c r="G24" s="378">
        <v>77200</v>
      </c>
      <c r="H24" s="378">
        <v>15508307</v>
      </c>
      <c r="I24" s="395" t="s">
        <v>140</v>
      </c>
      <c r="J24" s="378">
        <v>0</v>
      </c>
      <c r="K24" s="378">
        <v>100</v>
      </c>
      <c r="L24" s="378">
        <v>3618729</v>
      </c>
      <c r="M24" s="378">
        <v>724456</v>
      </c>
      <c r="N24" s="378">
        <v>190427</v>
      </c>
      <c r="O24" s="378">
        <v>4533712</v>
      </c>
    </row>
    <row r="25" spans="1:15" s="394" customFormat="1" ht="21" customHeight="1">
      <c r="A25" s="47" t="s">
        <v>141</v>
      </c>
      <c r="B25" s="378">
        <v>9224906</v>
      </c>
      <c r="C25" s="378">
        <v>2482566</v>
      </c>
      <c r="D25" s="378">
        <v>1283551</v>
      </c>
      <c r="E25" s="378">
        <v>3835037</v>
      </c>
      <c r="F25" s="378">
        <v>16740</v>
      </c>
      <c r="G25" s="378">
        <v>63000</v>
      </c>
      <c r="H25" s="378">
        <v>7680894</v>
      </c>
      <c r="I25" s="395" t="s">
        <v>141</v>
      </c>
      <c r="J25" s="378">
        <v>0</v>
      </c>
      <c r="K25" s="378">
        <v>99572</v>
      </c>
      <c r="L25" s="378">
        <v>1034707</v>
      </c>
      <c r="M25" s="378">
        <v>316633</v>
      </c>
      <c r="N25" s="378">
        <v>93100</v>
      </c>
      <c r="O25" s="378">
        <v>1544012</v>
      </c>
    </row>
    <row r="26" spans="1:15" s="394" customFormat="1" ht="21" customHeight="1">
      <c r="A26" s="47" t="s">
        <v>142</v>
      </c>
      <c r="B26" s="378">
        <v>17711948</v>
      </c>
      <c r="C26" s="378">
        <v>4781425</v>
      </c>
      <c r="D26" s="378">
        <v>1868124</v>
      </c>
      <c r="E26" s="378">
        <v>8297044</v>
      </c>
      <c r="F26" s="378">
        <v>177000</v>
      </c>
      <c r="G26" s="378">
        <v>30500</v>
      </c>
      <c r="H26" s="378">
        <v>15154093</v>
      </c>
      <c r="I26" s="395" t="s">
        <v>142</v>
      </c>
      <c r="J26" s="378">
        <v>0</v>
      </c>
      <c r="K26" s="378">
        <v>27689</v>
      </c>
      <c r="L26" s="378">
        <v>1818889</v>
      </c>
      <c r="M26" s="378">
        <v>533277</v>
      </c>
      <c r="N26" s="378">
        <v>178000</v>
      </c>
      <c r="O26" s="378">
        <v>2557855</v>
      </c>
    </row>
    <row r="27" spans="1:15" s="394" customFormat="1" ht="21" customHeight="1">
      <c r="A27" s="47" t="s">
        <v>143</v>
      </c>
      <c r="B27" s="378">
        <v>20386100</v>
      </c>
      <c r="C27" s="378">
        <v>4032405</v>
      </c>
      <c r="D27" s="378">
        <v>2339238</v>
      </c>
      <c r="E27" s="378">
        <v>9633995</v>
      </c>
      <c r="F27" s="378">
        <v>210000</v>
      </c>
      <c r="G27" s="378">
        <v>274540</v>
      </c>
      <c r="H27" s="378">
        <v>16490178</v>
      </c>
      <c r="I27" s="395" t="s">
        <v>143</v>
      </c>
      <c r="J27" s="378">
        <v>0</v>
      </c>
      <c r="K27" s="378">
        <v>0</v>
      </c>
      <c r="L27" s="378">
        <v>2662035</v>
      </c>
      <c r="M27" s="378">
        <v>828887</v>
      </c>
      <c r="N27" s="378">
        <v>405000</v>
      </c>
      <c r="O27" s="378">
        <v>3895922</v>
      </c>
    </row>
    <row r="28" spans="1:15" s="396" customFormat="1" ht="21" customHeight="1">
      <c r="A28" s="47" t="s">
        <v>144</v>
      </c>
      <c r="B28" s="378">
        <v>13137337</v>
      </c>
      <c r="C28" s="378">
        <v>3339985</v>
      </c>
      <c r="D28" s="378">
        <v>1465848</v>
      </c>
      <c r="E28" s="378">
        <v>6025917</v>
      </c>
      <c r="F28" s="378">
        <v>11489</v>
      </c>
      <c r="G28" s="378">
        <v>66000</v>
      </c>
      <c r="H28" s="378">
        <v>10909239</v>
      </c>
      <c r="I28" s="395" t="s">
        <v>144</v>
      </c>
      <c r="J28" s="378">
        <v>11430</v>
      </c>
      <c r="K28" s="378">
        <v>46461</v>
      </c>
      <c r="L28" s="378">
        <v>1538551</v>
      </c>
      <c r="M28" s="378">
        <v>529656</v>
      </c>
      <c r="N28" s="378">
        <v>102000</v>
      </c>
      <c r="O28" s="378">
        <v>2228098</v>
      </c>
    </row>
    <row r="29" spans="1:15" s="394" customFormat="1" ht="21" customHeight="1">
      <c r="A29" s="47" t="s">
        <v>145</v>
      </c>
      <c r="B29" s="378">
        <v>12904336</v>
      </c>
      <c r="C29" s="378">
        <v>1954139</v>
      </c>
      <c r="D29" s="378">
        <v>2451395</v>
      </c>
      <c r="E29" s="378">
        <v>3992915</v>
      </c>
      <c r="F29" s="378">
        <v>0</v>
      </c>
      <c r="G29" s="378">
        <v>93650</v>
      </c>
      <c r="H29" s="378">
        <v>8492099</v>
      </c>
      <c r="I29" s="395" t="s">
        <v>145</v>
      </c>
      <c r="J29" s="378">
        <v>0</v>
      </c>
      <c r="K29" s="378">
        <v>0</v>
      </c>
      <c r="L29" s="378">
        <v>2781651</v>
      </c>
      <c r="M29" s="378">
        <v>1505586</v>
      </c>
      <c r="N29" s="378">
        <v>125000</v>
      </c>
      <c r="O29" s="378">
        <v>4412237</v>
      </c>
    </row>
    <row r="30" spans="1:15" s="394" customFormat="1" ht="21" customHeight="1">
      <c r="A30" s="47" t="s">
        <v>209</v>
      </c>
      <c r="B30" s="378">
        <v>3574052</v>
      </c>
      <c r="C30" s="378">
        <v>648525</v>
      </c>
      <c r="D30" s="378">
        <v>530152</v>
      </c>
      <c r="E30" s="378">
        <v>1070813</v>
      </c>
      <c r="F30" s="378">
        <v>600</v>
      </c>
      <c r="G30" s="378">
        <v>15494</v>
      </c>
      <c r="H30" s="378">
        <v>2265584</v>
      </c>
      <c r="I30" s="395" t="s">
        <v>209</v>
      </c>
      <c r="J30" s="378">
        <v>0</v>
      </c>
      <c r="K30" s="378">
        <v>10423</v>
      </c>
      <c r="L30" s="378">
        <v>1094747</v>
      </c>
      <c r="M30" s="378">
        <v>162498</v>
      </c>
      <c r="N30" s="378">
        <v>40800</v>
      </c>
      <c r="O30" s="378">
        <v>1308468</v>
      </c>
    </row>
  </sheetData>
  <sheetProtection/>
  <mergeCells count="5">
    <mergeCell ref="A4:A5"/>
    <mergeCell ref="I4:I5"/>
    <mergeCell ref="B4:B5"/>
    <mergeCell ref="D4:G4"/>
    <mergeCell ref="K4:N4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62" useFirstPageNumber="1" horizontalDpi="600" verticalDpi="600" orientation="portrait" paperSize="9" scale="90" r:id="rId1"/>
  <headerFooter alignWithMargins="0">
    <oddFooter>&amp;C&amp;"Times New Roman,標準"-&amp;P--</oddFooter>
  </headerFooter>
  <colBreaks count="1" manualBreakCount="1">
    <brk id="8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L31"/>
  <sheetViews>
    <sheetView showGridLines="0" view="pageBreakPreview" zoomScale="75" zoomScaleSheetLayoutView="75" zoomScalePageLayoutView="0" workbookViewId="0" topLeftCell="A1">
      <pane xSplit="2" ySplit="7" topLeftCell="C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2" width="14.375" style="316" customWidth="1"/>
    <col min="3" max="3" width="12.875" style="316" customWidth="1"/>
    <col min="4" max="4" width="13.375" style="316" customWidth="1"/>
    <col min="5" max="5" width="13.75390625" style="316" customWidth="1"/>
    <col min="6" max="6" width="11.75390625" style="316" customWidth="1"/>
    <col min="7" max="9" width="12.375" style="316" customWidth="1"/>
    <col min="10" max="10" width="10.625" style="316" customWidth="1"/>
    <col min="11" max="11" width="12.375" style="316" customWidth="1"/>
    <col min="12" max="12" width="15.75390625" style="316" customWidth="1"/>
    <col min="13" max="16384" width="10.00390625" style="316" customWidth="1"/>
  </cols>
  <sheetData>
    <row r="1" spans="1:12" s="312" customFormat="1" ht="25.5" customHeight="1">
      <c r="A1" s="311"/>
      <c r="B1" s="311"/>
      <c r="C1" s="311"/>
      <c r="D1" s="359"/>
      <c r="E1" s="360"/>
      <c r="F1" s="283" t="s">
        <v>364</v>
      </c>
      <c r="G1" s="284" t="s">
        <v>365</v>
      </c>
      <c r="H1" s="359"/>
      <c r="I1" s="359"/>
      <c r="J1" s="359"/>
      <c r="K1" s="361"/>
      <c r="L1" s="361"/>
    </row>
    <row r="2" spans="1:12" s="314" customFormat="1" ht="27.75" customHeight="1">
      <c r="A2" s="313"/>
      <c r="B2" s="313"/>
      <c r="C2" s="313"/>
      <c r="D2" s="362"/>
      <c r="E2" s="363"/>
      <c r="F2" s="256" t="s">
        <v>366</v>
      </c>
      <c r="G2" s="364" t="s">
        <v>367</v>
      </c>
      <c r="H2" s="362"/>
      <c r="I2" s="362"/>
      <c r="J2" s="362"/>
      <c r="K2" s="313"/>
      <c r="L2" s="313"/>
    </row>
    <row r="3" spans="1:12" ht="24" customHeight="1">
      <c r="A3" s="315"/>
      <c r="B3" s="315"/>
      <c r="C3" s="315"/>
      <c r="D3" s="365"/>
      <c r="E3" s="366"/>
      <c r="F3" s="293" t="s">
        <v>349</v>
      </c>
      <c r="G3" s="263" t="s">
        <v>543</v>
      </c>
      <c r="H3" s="365"/>
      <c r="I3" s="365"/>
      <c r="J3" s="365"/>
      <c r="K3" s="315"/>
      <c r="L3" s="367" t="s">
        <v>368</v>
      </c>
    </row>
    <row r="4" spans="1:12" ht="19.5" customHeight="1">
      <c r="A4" s="331" t="s">
        <v>541</v>
      </c>
      <c r="B4" s="331" t="s">
        <v>369</v>
      </c>
      <c r="C4" s="368" t="s">
        <v>370</v>
      </c>
      <c r="D4" s="369"/>
      <c r="E4" s="369"/>
      <c r="F4" s="369"/>
      <c r="G4" s="369"/>
      <c r="H4" s="369"/>
      <c r="I4" s="369"/>
      <c r="J4" s="369"/>
      <c r="K4" s="370"/>
      <c r="L4" s="326" t="s">
        <v>371</v>
      </c>
    </row>
    <row r="5" spans="1:12" s="58" customFormat="1" ht="20.25" customHeight="1">
      <c r="A5" s="339"/>
      <c r="B5" s="339"/>
      <c r="C5" s="371" t="s">
        <v>372</v>
      </c>
      <c r="D5" s="326" t="s">
        <v>373</v>
      </c>
      <c r="E5" s="326" t="s">
        <v>374</v>
      </c>
      <c r="F5" s="331" t="s">
        <v>101</v>
      </c>
      <c r="G5" s="326" t="s">
        <v>375</v>
      </c>
      <c r="H5" s="326" t="s">
        <v>376</v>
      </c>
      <c r="I5" s="331" t="s">
        <v>377</v>
      </c>
      <c r="J5" s="331" t="s">
        <v>378</v>
      </c>
      <c r="K5" s="331" t="s">
        <v>379</v>
      </c>
      <c r="L5" s="335"/>
    </row>
    <row r="6" spans="1:12" ht="16.5" customHeight="1">
      <c r="A6" s="345"/>
      <c r="B6" s="345"/>
      <c r="C6" s="372"/>
      <c r="D6" s="373"/>
      <c r="E6" s="344"/>
      <c r="F6" s="373"/>
      <c r="G6" s="373"/>
      <c r="H6" s="373"/>
      <c r="I6" s="373"/>
      <c r="J6" s="373"/>
      <c r="K6" s="373"/>
      <c r="L6" s="342"/>
    </row>
    <row r="7" spans="1:12" s="376" customFormat="1" ht="23.25" customHeight="1">
      <c r="A7" s="374" t="s">
        <v>363</v>
      </c>
      <c r="B7" s="375">
        <v>216618580</v>
      </c>
      <c r="C7" s="375">
        <v>13522574</v>
      </c>
      <c r="D7" s="375">
        <v>17010943</v>
      </c>
      <c r="E7" s="375">
        <v>100807028</v>
      </c>
      <c r="F7" s="375">
        <v>1223621</v>
      </c>
      <c r="G7" s="375">
        <v>2871431</v>
      </c>
      <c r="H7" s="375">
        <v>3119315</v>
      </c>
      <c r="I7" s="375">
        <v>3330009</v>
      </c>
      <c r="J7" s="375">
        <v>0</v>
      </c>
      <c r="K7" s="375">
        <v>20170337</v>
      </c>
      <c r="L7" s="375">
        <v>54563322</v>
      </c>
    </row>
    <row r="8" spans="1:12" s="376" customFormat="1" ht="23.25" customHeight="1">
      <c r="A8" s="377" t="s">
        <v>380</v>
      </c>
      <c r="B8" s="375">
        <v>156987635</v>
      </c>
      <c r="C8" s="375">
        <v>9799267</v>
      </c>
      <c r="D8" s="375">
        <v>13484050</v>
      </c>
      <c r="E8" s="375">
        <v>70210415</v>
      </c>
      <c r="F8" s="375">
        <v>857520</v>
      </c>
      <c r="G8" s="375">
        <v>1707480</v>
      </c>
      <c r="H8" s="375">
        <v>1898975</v>
      </c>
      <c r="I8" s="375">
        <v>2123906</v>
      </c>
      <c r="J8" s="375">
        <v>0</v>
      </c>
      <c r="K8" s="375">
        <v>20119631</v>
      </c>
      <c r="L8" s="375">
        <v>36786391</v>
      </c>
    </row>
    <row r="9" spans="1:12" s="381" customFormat="1" ht="23.25" customHeight="1">
      <c r="A9" s="47" t="s">
        <v>381</v>
      </c>
      <c r="B9" s="378">
        <v>36115775</v>
      </c>
      <c r="C9" s="379">
        <v>321980</v>
      </c>
      <c r="D9" s="379">
        <v>1294593</v>
      </c>
      <c r="E9" s="379">
        <v>12769285</v>
      </c>
      <c r="F9" s="379">
        <v>122545</v>
      </c>
      <c r="G9" s="379">
        <v>388350</v>
      </c>
      <c r="H9" s="379">
        <v>305150</v>
      </c>
      <c r="I9" s="379">
        <v>489056</v>
      </c>
      <c r="J9" s="379">
        <v>0</v>
      </c>
      <c r="K9" s="379">
        <v>12461430</v>
      </c>
      <c r="L9" s="379">
        <v>7963386</v>
      </c>
    </row>
    <row r="10" spans="1:12" s="381" customFormat="1" ht="23.25" customHeight="1">
      <c r="A10" s="47" t="s">
        <v>382</v>
      </c>
      <c r="B10" s="378">
        <v>30676337</v>
      </c>
      <c r="C10" s="379">
        <v>4955253</v>
      </c>
      <c r="D10" s="379">
        <v>3432514</v>
      </c>
      <c r="E10" s="379">
        <v>10764775</v>
      </c>
      <c r="F10" s="379">
        <v>173846</v>
      </c>
      <c r="G10" s="379">
        <v>278554</v>
      </c>
      <c r="H10" s="379">
        <v>577414</v>
      </c>
      <c r="I10" s="379">
        <v>378538</v>
      </c>
      <c r="J10" s="379">
        <v>0</v>
      </c>
      <c r="K10" s="379">
        <v>4227371</v>
      </c>
      <c r="L10" s="379">
        <v>5888072</v>
      </c>
    </row>
    <row r="11" spans="1:12" s="381" customFormat="1" ht="23.25" customHeight="1">
      <c r="A11" s="47" t="s">
        <v>383</v>
      </c>
      <c r="B11" s="378">
        <v>27916994</v>
      </c>
      <c r="C11" s="379">
        <v>2288945</v>
      </c>
      <c r="D11" s="379">
        <v>3447969</v>
      </c>
      <c r="E11" s="379">
        <v>9955748</v>
      </c>
      <c r="F11" s="379">
        <v>313625</v>
      </c>
      <c r="G11" s="379">
        <v>483887</v>
      </c>
      <c r="H11" s="379">
        <v>355757</v>
      </c>
      <c r="I11" s="379">
        <v>377537</v>
      </c>
      <c r="J11" s="379">
        <v>0</v>
      </c>
      <c r="K11" s="379">
        <v>2994000</v>
      </c>
      <c r="L11" s="379">
        <v>7699526</v>
      </c>
    </row>
    <row r="12" spans="1:12" s="381" customFormat="1" ht="23.25" customHeight="1">
      <c r="A12" s="47" t="s">
        <v>384</v>
      </c>
      <c r="B12" s="378">
        <v>24687144</v>
      </c>
      <c r="C12" s="379">
        <v>1102410</v>
      </c>
      <c r="D12" s="379">
        <v>1983239</v>
      </c>
      <c r="E12" s="379">
        <v>15629457</v>
      </c>
      <c r="F12" s="379">
        <v>53395</v>
      </c>
      <c r="G12" s="379">
        <v>278555</v>
      </c>
      <c r="H12" s="379">
        <v>306714</v>
      </c>
      <c r="I12" s="379">
        <v>393783</v>
      </c>
      <c r="J12" s="379">
        <v>0</v>
      </c>
      <c r="K12" s="379">
        <v>301000</v>
      </c>
      <c r="L12" s="379">
        <v>4638591</v>
      </c>
    </row>
    <row r="13" spans="1:12" s="381" customFormat="1" ht="23.25" customHeight="1">
      <c r="A13" s="47" t="s">
        <v>385</v>
      </c>
      <c r="B13" s="378">
        <v>17428203</v>
      </c>
      <c r="C13" s="379">
        <v>473151</v>
      </c>
      <c r="D13" s="379">
        <v>2232948</v>
      </c>
      <c r="E13" s="379">
        <v>11509375</v>
      </c>
      <c r="F13" s="379">
        <v>62560</v>
      </c>
      <c r="G13" s="379">
        <v>153033</v>
      </c>
      <c r="H13" s="379">
        <v>183525</v>
      </c>
      <c r="I13" s="379">
        <v>393764</v>
      </c>
      <c r="J13" s="379">
        <v>0</v>
      </c>
      <c r="K13" s="379">
        <v>1000</v>
      </c>
      <c r="L13" s="379">
        <v>2418847</v>
      </c>
    </row>
    <row r="14" spans="1:12" s="381" customFormat="1" ht="23.25" customHeight="1">
      <c r="A14" s="47" t="s">
        <v>386</v>
      </c>
      <c r="B14" s="378">
        <v>20163182</v>
      </c>
      <c r="C14" s="379">
        <v>657528</v>
      </c>
      <c r="D14" s="379">
        <v>1092787</v>
      </c>
      <c r="E14" s="379">
        <v>9581775</v>
      </c>
      <c r="F14" s="379">
        <v>131549</v>
      </c>
      <c r="G14" s="379">
        <v>125101</v>
      </c>
      <c r="H14" s="379">
        <v>170415</v>
      </c>
      <c r="I14" s="379">
        <v>91228</v>
      </c>
      <c r="J14" s="379">
        <v>0</v>
      </c>
      <c r="K14" s="379">
        <v>134830</v>
      </c>
      <c r="L14" s="379">
        <v>8177969</v>
      </c>
    </row>
    <row r="15" spans="1:12" s="376" customFormat="1" ht="23.25" customHeight="1">
      <c r="A15" s="248" t="s">
        <v>0</v>
      </c>
      <c r="B15" s="375">
        <v>59630945</v>
      </c>
      <c r="C15" s="375">
        <v>3723307</v>
      </c>
      <c r="D15" s="375">
        <v>3526893</v>
      </c>
      <c r="E15" s="375">
        <v>30596613</v>
      </c>
      <c r="F15" s="375">
        <v>366101</v>
      </c>
      <c r="G15" s="375">
        <v>1163951</v>
      </c>
      <c r="H15" s="375">
        <v>1220340</v>
      </c>
      <c r="I15" s="375">
        <v>1206103</v>
      </c>
      <c r="J15" s="375">
        <v>0</v>
      </c>
      <c r="K15" s="375">
        <v>50706</v>
      </c>
      <c r="L15" s="375">
        <v>17776931</v>
      </c>
    </row>
    <row r="16" spans="1:12" s="381" customFormat="1" ht="23.25" customHeight="1">
      <c r="A16" s="47" t="s">
        <v>131</v>
      </c>
      <c r="B16" s="378">
        <v>3293647</v>
      </c>
      <c r="C16" s="379">
        <v>16150</v>
      </c>
      <c r="D16" s="379">
        <v>106102</v>
      </c>
      <c r="E16" s="379">
        <v>1804389</v>
      </c>
      <c r="F16" s="379">
        <v>32954</v>
      </c>
      <c r="G16" s="379">
        <v>82142</v>
      </c>
      <c r="H16" s="379">
        <v>70829</v>
      </c>
      <c r="I16" s="379">
        <v>95206</v>
      </c>
      <c r="J16" s="379">
        <v>0</v>
      </c>
      <c r="K16" s="379">
        <v>0</v>
      </c>
      <c r="L16" s="379">
        <v>1085875</v>
      </c>
    </row>
    <row r="17" spans="1:12" s="381" customFormat="1" ht="23.25" customHeight="1">
      <c r="A17" s="47" t="s">
        <v>132</v>
      </c>
      <c r="B17" s="378">
        <v>4504685</v>
      </c>
      <c r="C17" s="379">
        <v>74949</v>
      </c>
      <c r="D17" s="379">
        <v>289165</v>
      </c>
      <c r="E17" s="379">
        <v>2020595</v>
      </c>
      <c r="F17" s="379">
        <v>19627</v>
      </c>
      <c r="G17" s="379">
        <v>97568</v>
      </c>
      <c r="H17" s="379">
        <v>105466</v>
      </c>
      <c r="I17" s="379">
        <v>45681</v>
      </c>
      <c r="J17" s="379">
        <v>0</v>
      </c>
      <c r="K17" s="379">
        <v>0</v>
      </c>
      <c r="L17" s="379">
        <v>1851634</v>
      </c>
    </row>
    <row r="18" spans="1:12" s="381" customFormat="1" ht="23.25" customHeight="1">
      <c r="A18" s="47" t="s">
        <v>133</v>
      </c>
      <c r="B18" s="378">
        <v>1807166</v>
      </c>
      <c r="C18" s="379">
        <v>23500</v>
      </c>
      <c r="D18" s="379">
        <v>125681</v>
      </c>
      <c r="E18" s="379">
        <v>924183</v>
      </c>
      <c r="F18" s="379">
        <v>2770</v>
      </c>
      <c r="G18" s="379">
        <v>60700</v>
      </c>
      <c r="H18" s="379">
        <v>41683</v>
      </c>
      <c r="I18" s="379">
        <v>59310</v>
      </c>
      <c r="J18" s="379">
        <v>0</v>
      </c>
      <c r="K18" s="379">
        <v>0</v>
      </c>
      <c r="L18" s="379">
        <v>569339</v>
      </c>
    </row>
    <row r="19" spans="1:12" s="381" customFormat="1" ht="23.25" customHeight="1">
      <c r="A19" s="47" t="s">
        <v>134</v>
      </c>
      <c r="B19" s="378">
        <v>6547899</v>
      </c>
      <c r="C19" s="379">
        <v>844860</v>
      </c>
      <c r="D19" s="379">
        <v>404319</v>
      </c>
      <c r="E19" s="379">
        <v>3053549</v>
      </c>
      <c r="F19" s="379">
        <v>28615</v>
      </c>
      <c r="G19" s="379">
        <v>123139</v>
      </c>
      <c r="H19" s="379">
        <v>99985</v>
      </c>
      <c r="I19" s="379">
        <v>117033</v>
      </c>
      <c r="J19" s="379">
        <v>0</v>
      </c>
      <c r="K19" s="379">
        <v>0</v>
      </c>
      <c r="L19" s="379">
        <v>1876399</v>
      </c>
    </row>
    <row r="20" spans="1:12" s="381" customFormat="1" ht="23.25" customHeight="1">
      <c r="A20" s="47" t="s">
        <v>135</v>
      </c>
      <c r="B20" s="378">
        <v>3657398</v>
      </c>
      <c r="C20" s="379">
        <v>335058</v>
      </c>
      <c r="D20" s="379">
        <v>66870</v>
      </c>
      <c r="E20" s="379">
        <v>2532482</v>
      </c>
      <c r="F20" s="379">
        <v>33946</v>
      </c>
      <c r="G20" s="379">
        <v>67431</v>
      </c>
      <c r="H20" s="379">
        <v>72518</v>
      </c>
      <c r="I20" s="379">
        <v>46029</v>
      </c>
      <c r="J20" s="379">
        <v>0</v>
      </c>
      <c r="K20" s="379">
        <v>0</v>
      </c>
      <c r="L20" s="379">
        <v>503064</v>
      </c>
    </row>
    <row r="21" spans="1:12" s="381" customFormat="1" ht="23.25" customHeight="1">
      <c r="A21" s="47" t="s">
        <v>136</v>
      </c>
      <c r="B21" s="378">
        <v>5050392</v>
      </c>
      <c r="C21" s="379">
        <v>856421</v>
      </c>
      <c r="D21" s="379">
        <v>101438</v>
      </c>
      <c r="E21" s="379">
        <v>2801653</v>
      </c>
      <c r="F21" s="379">
        <v>33480</v>
      </c>
      <c r="G21" s="379">
        <v>55178</v>
      </c>
      <c r="H21" s="379">
        <v>90681</v>
      </c>
      <c r="I21" s="379">
        <v>61715</v>
      </c>
      <c r="J21" s="379">
        <v>0</v>
      </c>
      <c r="K21" s="379">
        <v>0</v>
      </c>
      <c r="L21" s="379">
        <v>1049826</v>
      </c>
    </row>
    <row r="22" spans="1:12" s="381" customFormat="1" ht="23.25" customHeight="1">
      <c r="A22" s="47" t="s">
        <v>137</v>
      </c>
      <c r="B22" s="378">
        <v>4353139</v>
      </c>
      <c r="C22" s="379">
        <v>966879</v>
      </c>
      <c r="D22" s="379">
        <v>124140</v>
      </c>
      <c r="E22" s="379">
        <v>1884194</v>
      </c>
      <c r="F22" s="379">
        <v>13576</v>
      </c>
      <c r="G22" s="379">
        <v>45657</v>
      </c>
      <c r="H22" s="379">
        <v>100409</v>
      </c>
      <c r="I22" s="379">
        <v>43160</v>
      </c>
      <c r="J22" s="379">
        <v>0</v>
      </c>
      <c r="K22" s="379">
        <v>18160</v>
      </c>
      <c r="L22" s="379">
        <v>1156964</v>
      </c>
    </row>
    <row r="23" spans="1:12" s="381" customFormat="1" ht="23.25" customHeight="1">
      <c r="A23" s="47" t="s">
        <v>138</v>
      </c>
      <c r="B23" s="378">
        <v>5124378</v>
      </c>
      <c r="C23" s="379">
        <v>44374</v>
      </c>
      <c r="D23" s="379">
        <v>330668</v>
      </c>
      <c r="E23" s="379">
        <v>2847536</v>
      </c>
      <c r="F23" s="379">
        <v>23688</v>
      </c>
      <c r="G23" s="379">
        <v>88443</v>
      </c>
      <c r="H23" s="379">
        <v>65028</v>
      </c>
      <c r="I23" s="379">
        <v>91921</v>
      </c>
      <c r="J23" s="379">
        <v>0</v>
      </c>
      <c r="K23" s="379">
        <v>0</v>
      </c>
      <c r="L23" s="379">
        <v>1632720</v>
      </c>
    </row>
    <row r="24" spans="1:12" s="381" customFormat="1" ht="23.25" customHeight="1">
      <c r="A24" s="47" t="s">
        <v>139</v>
      </c>
      <c r="B24" s="378">
        <v>4811937</v>
      </c>
      <c r="C24" s="379">
        <v>155560</v>
      </c>
      <c r="D24" s="379">
        <v>634006</v>
      </c>
      <c r="E24" s="379">
        <v>1690517</v>
      </c>
      <c r="F24" s="379">
        <v>11982</v>
      </c>
      <c r="G24" s="379">
        <v>54129</v>
      </c>
      <c r="H24" s="379">
        <v>95038</v>
      </c>
      <c r="I24" s="379">
        <v>50590</v>
      </c>
      <c r="J24" s="379">
        <v>0</v>
      </c>
      <c r="K24" s="379">
        <v>0</v>
      </c>
      <c r="L24" s="379">
        <v>2120115</v>
      </c>
    </row>
    <row r="25" spans="1:12" s="381" customFormat="1" ht="23.25" customHeight="1">
      <c r="A25" s="47" t="s">
        <v>140</v>
      </c>
      <c r="B25" s="378">
        <v>4533712</v>
      </c>
      <c r="C25" s="379">
        <v>0</v>
      </c>
      <c r="D25" s="379">
        <v>208946</v>
      </c>
      <c r="E25" s="379">
        <v>2861328</v>
      </c>
      <c r="F25" s="379">
        <v>27281</v>
      </c>
      <c r="G25" s="379">
        <v>182010</v>
      </c>
      <c r="H25" s="379">
        <v>108239</v>
      </c>
      <c r="I25" s="379">
        <v>230925</v>
      </c>
      <c r="J25" s="379">
        <v>0</v>
      </c>
      <c r="K25" s="379">
        <v>0</v>
      </c>
      <c r="L25" s="379">
        <v>914983</v>
      </c>
    </row>
    <row r="26" spans="1:12" s="381" customFormat="1" ht="23.25" customHeight="1">
      <c r="A26" s="47" t="s">
        <v>141</v>
      </c>
      <c r="B26" s="378">
        <v>1544012</v>
      </c>
      <c r="C26" s="379">
        <v>0</v>
      </c>
      <c r="D26" s="379">
        <v>195447</v>
      </c>
      <c r="E26" s="379">
        <v>677173</v>
      </c>
      <c r="F26" s="379">
        <v>21725</v>
      </c>
      <c r="G26" s="379">
        <v>48009</v>
      </c>
      <c r="H26" s="379">
        <v>49125</v>
      </c>
      <c r="I26" s="379">
        <v>40682</v>
      </c>
      <c r="J26" s="379">
        <v>0</v>
      </c>
      <c r="K26" s="379">
        <v>2546</v>
      </c>
      <c r="L26" s="379">
        <v>509305</v>
      </c>
    </row>
    <row r="27" spans="1:12" s="381" customFormat="1" ht="23.25" customHeight="1">
      <c r="A27" s="47" t="s">
        <v>142</v>
      </c>
      <c r="B27" s="378">
        <v>2557855</v>
      </c>
      <c r="C27" s="379">
        <v>60093</v>
      </c>
      <c r="D27" s="379">
        <v>43843</v>
      </c>
      <c r="E27" s="379">
        <v>1433380</v>
      </c>
      <c r="F27" s="379">
        <v>29662</v>
      </c>
      <c r="G27" s="379">
        <v>61840</v>
      </c>
      <c r="H27" s="379">
        <v>95784</v>
      </c>
      <c r="I27" s="379">
        <v>94287</v>
      </c>
      <c r="J27" s="379">
        <v>0</v>
      </c>
      <c r="K27" s="379">
        <v>0</v>
      </c>
      <c r="L27" s="379">
        <v>738966</v>
      </c>
    </row>
    <row r="28" spans="1:12" s="381" customFormat="1" ht="23.25" customHeight="1">
      <c r="A28" s="47" t="s">
        <v>143</v>
      </c>
      <c r="B28" s="378">
        <v>3895922</v>
      </c>
      <c r="C28" s="379">
        <v>129763</v>
      </c>
      <c r="D28" s="379">
        <v>303521</v>
      </c>
      <c r="E28" s="379">
        <v>1954298</v>
      </c>
      <c r="F28" s="379">
        <v>11975</v>
      </c>
      <c r="G28" s="379">
        <v>91431</v>
      </c>
      <c r="H28" s="379">
        <v>44880</v>
      </c>
      <c r="I28" s="379">
        <v>126167</v>
      </c>
      <c r="J28" s="379">
        <v>0</v>
      </c>
      <c r="K28" s="379">
        <v>0</v>
      </c>
      <c r="L28" s="379">
        <v>1233887</v>
      </c>
    </row>
    <row r="29" spans="1:12" s="381" customFormat="1" ht="23.25" customHeight="1">
      <c r="A29" s="47" t="s">
        <v>144</v>
      </c>
      <c r="B29" s="378">
        <v>2228098</v>
      </c>
      <c r="C29" s="379">
        <v>140700</v>
      </c>
      <c r="D29" s="379">
        <v>91896</v>
      </c>
      <c r="E29" s="379">
        <v>1103876</v>
      </c>
      <c r="F29" s="379">
        <v>13342</v>
      </c>
      <c r="G29" s="379">
        <v>30710</v>
      </c>
      <c r="H29" s="379">
        <v>96965</v>
      </c>
      <c r="I29" s="379">
        <v>61062</v>
      </c>
      <c r="J29" s="379">
        <v>0</v>
      </c>
      <c r="K29" s="379">
        <v>0</v>
      </c>
      <c r="L29" s="379">
        <v>689547</v>
      </c>
    </row>
    <row r="30" spans="1:12" s="381" customFormat="1" ht="23.25" customHeight="1">
      <c r="A30" s="47" t="s">
        <v>145</v>
      </c>
      <c r="B30" s="378">
        <v>4412237</v>
      </c>
      <c r="C30" s="379">
        <v>71000</v>
      </c>
      <c r="D30" s="379">
        <v>463249</v>
      </c>
      <c r="E30" s="379">
        <v>2017713</v>
      </c>
      <c r="F30" s="379">
        <v>53984</v>
      </c>
      <c r="G30" s="379">
        <v>51023</v>
      </c>
      <c r="H30" s="379">
        <v>58298</v>
      </c>
      <c r="I30" s="379">
        <v>36384</v>
      </c>
      <c r="J30" s="379">
        <v>0</v>
      </c>
      <c r="K30" s="379">
        <v>30000</v>
      </c>
      <c r="L30" s="379">
        <v>1630586</v>
      </c>
    </row>
    <row r="31" spans="1:12" s="381" customFormat="1" ht="23.25" customHeight="1">
      <c r="A31" s="47" t="s">
        <v>209</v>
      </c>
      <c r="B31" s="378">
        <v>1308468</v>
      </c>
      <c r="C31" s="379">
        <v>4000</v>
      </c>
      <c r="D31" s="379">
        <v>37602</v>
      </c>
      <c r="E31" s="379">
        <v>989747</v>
      </c>
      <c r="F31" s="379">
        <v>7494</v>
      </c>
      <c r="G31" s="379">
        <v>24541</v>
      </c>
      <c r="H31" s="379">
        <v>25412</v>
      </c>
      <c r="I31" s="379">
        <v>5951</v>
      </c>
      <c r="J31" s="379">
        <v>0</v>
      </c>
      <c r="K31" s="379">
        <v>0</v>
      </c>
      <c r="L31" s="379">
        <v>213721</v>
      </c>
    </row>
  </sheetData>
  <sheetProtection/>
  <mergeCells count="13">
    <mergeCell ref="A4:A6"/>
    <mergeCell ref="B4:B6"/>
    <mergeCell ref="D5:D6"/>
    <mergeCell ref="E5:E6"/>
    <mergeCell ref="C5:C6"/>
    <mergeCell ref="I5:I6"/>
    <mergeCell ref="L4:L6"/>
    <mergeCell ref="K5:K6"/>
    <mergeCell ref="J5:J6"/>
    <mergeCell ref="C4:K4"/>
    <mergeCell ref="F5:F6"/>
    <mergeCell ref="G5:G6"/>
    <mergeCell ref="H5:H6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66" useFirstPageNumber="1" horizontalDpi="600" verticalDpi="600" orientation="portrait" paperSize="9" scale="85" r:id="rId1"/>
  <headerFooter alignWithMargins="0">
    <oddFooter>&amp;C&amp;"Times New Roman,標準"-&amp;P--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N32"/>
  <sheetViews>
    <sheetView showGridLines="0" view="pageBreakPreview" zoomScale="75" zoomScaleSheetLayoutView="75" zoomScalePageLayoutView="0" workbookViewId="0" topLeftCell="A1">
      <pane xSplit="1" ySplit="8" topLeftCell="B9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1" width="14.375" style="58" customWidth="1"/>
    <col min="2" max="2" width="12.875" style="54" customWidth="1"/>
    <col min="3" max="5" width="12.875" style="316" customWidth="1"/>
    <col min="6" max="6" width="8.375" style="358" customWidth="1"/>
    <col min="7" max="7" width="11.75390625" style="358" customWidth="1"/>
    <col min="8" max="10" width="10.625" style="316" customWidth="1"/>
    <col min="11" max="11" width="8.375" style="316" customWidth="1"/>
    <col min="12" max="12" width="11.75390625" style="316" customWidth="1"/>
    <col min="13" max="13" width="10.625" style="316" customWidth="1"/>
    <col min="14" max="16384" width="10.00390625" style="316" customWidth="1"/>
  </cols>
  <sheetData>
    <row r="1" spans="1:13" s="312" customFormat="1" ht="25.5" customHeight="1">
      <c r="A1" s="282"/>
      <c r="B1" s="311"/>
      <c r="C1" s="311"/>
      <c r="D1" s="311"/>
      <c r="F1" s="283" t="s">
        <v>345</v>
      </c>
      <c r="G1" s="284" t="s">
        <v>2</v>
      </c>
      <c r="H1" s="284"/>
      <c r="I1" s="311"/>
      <c r="J1" s="311"/>
      <c r="K1" s="311"/>
      <c r="L1" s="311"/>
      <c r="M1" s="311"/>
    </row>
    <row r="2" spans="1:13" s="314" customFormat="1" ht="27" customHeight="1">
      <c r="A2" s="286"/>
      <c r="B2" s="313"/>
      <c r="C2" s="313"/>
      <c r="D2" s="313"/>
      <c r="F2" s="256" t="s">
        <v>3</v>
      </c>
      <c r="G2" s="257" t="s">
        <v>4</v>
      </c>
      <c r="H2" s="257"/>
      <c r="I2" s="313"/>
      <c r="J2" s="313"/>
      <c r="K2" s="313"/>
      <c r="L2" s="313"/>
      <c r="M2" s="313"/>
    </row>
    <row r="3" spans="1:13" ht="24" customHeight="1">
      <c r="A3" s="289"/>
      <c r="B3" s="251"/>
      <c r="C3" s="315"/>
      <c r="D3" s="315"/>
      <c r="F3" s="293" t="s">
        <v>349</v>
      </c>
      <c r="G3" s="263" t="s">
        <v>543</v>
      </c>
      <c r="H3" s="317"/>
      <c r="I3" s="315"/>
      <c r="J3" s="315"/>
      <c r="K3" s="315"/>
      <c r="L3" s="315"/>
      <c r="M3" s="258" t="s">
        <v>5</v>
      </c>
    </row>
    <row r="4" spans="1:13" s="58" customFormat="1" ht="21" customHeight="1">
      <c r="A4" s="318"/>
      <c r="B4" s="319" t="s">
        <v>6</v>
      </c>
      <c r="C4" s="320"/>
      <c r="D4" s="320"/>
      <c r="E4" s="320"/>
      <c r="F4" s="321"/>
      <c r="G4" s="322"/>
      <c r="H4" s="323" t="s">
        <v>7</v>
      </c>
      <c r="I4" s="323"/>
      <c r="J4" s="323" t="s">
        <v>8</v>
      </c>
      <c r="K4" s="324"/>
      <c r="L4" s="324"/>
      <c r="M4" s="325" t="s">
        <v>9</v>
      </c>
    </row>
    <row r="5" spans="1:13" s="58" customFormat="1" ht="21" customHeight="1">
      <c r="A5" s="302" t="s">
        <v>542</v>
      </c>
      <c r="B5" s="326" t="s">
        <v>10</v>
      </c>
      <c r="C5" s="327" t="s">
        <v>11</v>
      </c>
      <c r="D5" s="327"/>
      <c r="E5" s="328"/>
      <c r="F5" s="329" t="s">
        <v>12</v>
      </c>
      <c r="G5" s="330"/>
      <c r="H5" s="331" t="s">
        <v>13</v>
      </c>
      <c r="I5" s="331" t="s">
        <v>14</v>
      </c>
      <c r="J5" s="331" t="s">
        <v>15</v>
      </c>
      <c r="K5" s="332"/>
      <c r="L5" s="333" t="s">
        <v>1</v>
      </c>
      <c r="M5" s="334"/>
    </row>
    <row r="6" spans="1:13" s="58" customFormat="1" ht="21" customHeight="1">
      <c r="A6" s="305"/>
      <c r="B6" s="335"/>
      <c r="C6" s="336" t="s">
        <v>16</v>
      </c>
      <c r="D6" s="337"/>
      <c r="E6" s="338"/>
      <c r="F6" s="326" t="s">
        <v>17</v>
      </c>
      <c r="G6" s="326" t="s">
        <v>18</v>
      </c>
      <c r="H6" s="339"/>
      <c r="I6" s="339"/>
      <c r="J6" s="339"/>
      <c r="K6" s="340" t="s">
        <v>19</v>
      </c>
      <c r="L6" s="341"/>
      <c r="M6" s="334"/>
    </row>
    <row r="7" spans="1:13" s="58" customFormat="1" ht="21" customHeight="1">
      <c r="A7" s="305"/>
      <c r="B7" s="342"/>
      <c r="C7" s="343" t="s">
        <v>20</v>
      </c>
      <c r="D7" s="343" t="s">
        <v>21</v>
      </c>
      <c r="E7" s="343" t="s">
        <v>22</v>
      </c>
      <c r="F7" s="344"/>
      <c r="G7" s="344"/>
      <c r="H7" s="345"/>
      <c r="I7" s="345"/>
      <c r="J7" s="345"/>
      <c r="K7" s="346"/>
      <c r="L7" s="347"/>
      <c r="M7" s="348"/>
    </row>
    <row r="8" spans="1:13" s="57" customFormat="1" ht="21" customHeight="1">
      <c r="A8" s="349" t="s">
        <v>27</v>
      </c>
      <c r="B8" s="350">
        <v>905</v>
      </c>
      <c r="C8" s="350">
        <v>71864</v>
      </c>
      <c r="D8" s="350">
        <v>56138</v>
      </c>
      <c r="E8" s="350">
        <v>14991</v>
      </c>
      <c r="F8" s="350">
        <v>3</v>
      </c>
      <c r="G8" s="350">
        <v>10041</v>
      </c>
      <c r="H8" s="350">
        <v>27342</v>
      </c>
      <c r="I8" s="350">
        <v>4345</v>
      </c>
      <c r="J8" s="350">
        <v>5331</v>
      </c>
      <c r="K8" s="350">
        <v>0</v>
      </c>
      <c r="L8" s="350">
        <v>190960</v>
      </c>
      <c r="M8" s="350">
        <v>68163</v>
      </c>
    </row>
    <row r="9" spans="1:13" s="57" customFormat="1" ht="21" customHeight="1">
      <c r="A9" s="351" t="s">
        <v>23</v>
      </c>
      <c r="B9" s="350">
        <v>372</v>
      </c>
      <c r="C9" s="350">
        <v>52016</v>
      </c>
      <c r="D9" s="350">
        <v>36859</v>
      </c>
      <c r="E9" s="350">
        <v>9612</v>
      </c>
      <c r="F9" s="350">
        <v>0</v>
      </c>
      <c r="G9" s="350">
        <v>6758</v>
      </c>
      <c r="H9" s="350">
        <v>24639</v>
      </c>
      <c r="I9" s="350">
        <v>3595</v>
      </c>
      <c r="J9" s="350">
        <v>3403</v>
      </c>
      <c r="K9" s="350">
        <v>0</v>
      </c>
      <c r="L9" s="350">
        <v>137254</v>
      </c>
      <c r="M9" s="350">
        <v>42369</v>
      </c>
    </row>
    <row r="10" spans="1:13" s="58" customFormat="1" ht="21" customHeight="1">
      <c r="A10" s="55" t="s">
        <v>199</v>
      </c>
      <c r="B10" s="352">
        <v>66</v>
      </c>
      <c r="C10" s="352">
        <v>9735</v>
      </c>
      <c r="D10" s="352">
        <v>7635</v>
      </c>
      <c r="E10" s="352">
        <v>2206</v>
      </c>
      <c r="F10" s="352">
        <v>0</v>
      </c>
      <c r="G10" s="352">
        <v>1531</v>
      </c>
      <c r="H10" s="352">
        <v>5827</v>
      </c>
      <c r="I10" s="352">
        <v>35</v>
      </c>
      <c r="J10" s="352">
        <v>463</v>
      </c>
      <c r="K10" s="352">
        <v>0</v>
      </c>
      <c r="L10" s="353">
        <v>27498</v>
      </c>
      <c r="M10" s="352">
        <v>4906</v>
      </c>
    </row>
    <row r="11" spans="1:14" s="58" customFormat="1" ht="21" customHeight="1">
      <c r="A11" s="55" t="s">
        <v>356</v>
      </c>
      <c r="B11" s="352">
        <v>61</v>
      </c>
      <c r="C11" s="352">
        <v>12963</v>
      </c>
      <c r="D11" s="352">
        <v>7605</v>
      </c>
      <c r="E11" s="352">
        <v>1681</v>
      </c>
      <c r="F11" s="352">
        <v>0</v>
      </c>
      <c r="G11" s="352">
        <v>1517</v>
      </c>
      <c r="H11" s="352">
        <v>6968</v>
      </c>
      <c r="I11" s="352">
        <v>1493</v>
      </c>
      <c r="J11" s="352">
        <v>1011</v>
      </c>
      <c r="K11" s="352">
        <v>0</v>
      </c>
      <c r="L11" s="353">
        <v>33299</v>
      </c>
      <c r="M11" s="352">
        <v>11025</v>
      </c>
      <c r="N11" s="354"/>
    </row>
    <row r="12" spans="1:14" s="58" customFormat="1" ht="21" customHeight="1">
      <c r="A12" s="55" t="s">
        <v>24</v>
      </c>
      <c r="B12" s="352">
        <v>63</v>
      </c>
      <c r="C12" s="352">
        <v>6248</v>
      </c>
      <c r="D12" s="352">
        <v>3853</v>
      </c>
      <c r="E12" s="352">
        <v>1492</v>
      </c>
      <c r="F12" s="352">
        <v>0</v>
      </c>
      <c r="G12" s="352">
        <v>1005</v>
      </c>
      <c r="H12" s="352">
        <v>1804</v>
      </c>
      <c r="I12" s="352">
        <v>857</v>
      </c>
      <c r="J12" s="352">
        <v>202</v>
      </c>
      <c r="K12" s="352">
        <v>0</v>
      </c>
      <c r="L12" s="353">
        <v>15524</v>
      </c>
      <c r="M12" s="352">
        <v>3471</v>
      </c>
      <c r="N12" s="354"/>
    </row>
    <row r="13" spans="1:14" s="58" customFormat="1" ht="21" customHeight="1">
      <c r="A13" s="55" t="s">
        <v>358</v>
      </c>
      <c r="B13" s="352">
        <v>59</v>
      </c>
      <c r="C13" s="352">
        <v>7673</v>
      </c>
      <c r="D13" s="352">
        <v>6532</v>
      </c>
      <c r="E13" s="352">
        <v>1633</v>
      </c>
      <c r="F13" s="352">
        <v>0</v>
      </c>
      <c r="G13" s="352">
        <v>943</v>
      </c>
      <c r="H13" s="352">
        <v>3179</v>
      </c>
      <c r="I13" s="352">
        <v>70</v>
      </c>
      <c r="J13" s="352">
        <v>434</v>
      </c>
      <c r="K13" s="352">
        <v>0</v>
      </c>
      <c r="L13" s="353">
        <v>20523</v>
      </c>
      <c r="M13" s="352">
        <v>5110</v>
      </c>
      <c r="N13" s="354"/>
    </row>
    <row r="14" spans="1:14" s="58" customFormat="1" ht="21" customHeight="1">
      <c r="A14" s="55" t="s">
        <v>359</v>
      </c>
      <c r="B14" s="352">
        <v>57</v>
      </c>
      <c r="C14" s="352">
        <v>6207</v>
      </c>
      <c r="D14" s="352">
        <v>4133</v>
      </c>
      <c r="E14" s="352">
        <v>1066</v>
      </c>
      <c r="F14" s="352">
        <v>0</v>
      </c>
      <c r="G14" s="352">
        <v>811</v>
      </c>
      <c r="H14" s="352">
        <v>2481</v>
      </c>
      <c r="I14" s="352">
        <v>62</v>
      </c>
      <c r="J14" s="352">
        <v>454</v>
      </c>
      <c r="K14" s="352">
        <v>0</v>
      </c>
      <c r="L14" s="353">
        <v>15271</v>
      </c>
      <c r="M14" s="352">
        <v>6100</v>
      </c>
      <c r="N14" s="354"/>
    </row>
    <row r="15" spans="1:14" s="58" customFormat="1" ht="21" customHeight="1">
      <c r="A15" s="55" t="s">
        <v>25</v>
      </c>
      <c r="B15" s="352">
        <v>66</v>
      </c>
      <c r="C15" s="352">
        <v>9190</v>
      </c>
      <c r="D15" s="352">
        <v>7101</v>
      </c>
      <c r="E15" s="352">
        <v>1534</v>
      </c>
      <c r="F15" s="352">
        <v>0</v>
      </c>
      <c r="G15" s="352">
        <v>951</v>
      </c>
      <c r="H15" s="352">
        <v>4380</v>
      </c>
      <c r="I15" s="352">
        <v>1078</v>
      </c>
      <c r="J15" s="352">
        <v>839</v>
      </c>
      <c r="K15" s="352">
        <v>0</v>
      </c>
      <c r="L15" s="353">
        <v>25139</v>
      </c>
      <c r="M15" s="352">
        <v>11757</v>
      </c>
      <c r="N15" s="354"/>
    </row>
    <row r="16" spans="1:14" s="57" customFormat="1" ht="21" customHeight="1">
      <c r="A16" s="355" t="s">
        <v>26</v>
      </c>
      <c r="B16" s="356">
        <v>533</v>
      </c>
      <c r="C16" s="356">
        <v>19848</v>
      </c>
      <c r="D16" s="356">
        <v>19279</v>
      </c>
      <c r="E16" s="356">
        <v>5379</v>
      </c>
      <c r="F16" s="356">
        <v>3</v>
      </c>
      <c r="G16" s="356">
        <v>3283</v>
      </c>
      <c r="H16" s="356">
        <v>2703</v>
      </c>
      <c r="I16" s="356">
        <v>750</v>
      </c>
      <c r="J16" s="356">
        <v>1928</v>
      </c>
      <c r="K16" s="356">
        <v>0</v>
      </c>
      <c r="L16" s="356">
        <v>53706</v>
      </c>
      <c r="M16" s="356">
        <v>25794</v>
      </c>
      <c r="N16" s="354"/>
    </row>
    <row r="17" spans="1:14" s="58" customFormat="1" ht="21" customHeight="1">
      <c r="A17" s="55" t="s">
        <v>131</v>
      </c>
      <c r="B17" s="352">
        <v>34</v>
      </c>
      <c r="C17" s="352">
        <v>1262</v>
      </c>
      <c r="D17" s="352">
        <v>1266</v>
      </c>
      <c r="E17" s="352">
        <v>338</v>
      </c>
      <c r="F17" s="352">
        <v>0</v>
      </c>
      <c r="G17" s="352">
        <v>281</v>
      </c>
      <c r="H17" s="352">
        <v>99</v>
      </c>
      <c r="I17" s="352">
        <v>34</v>
      </c>
      <c r="J17" s="352">
        <v>120</v>
      </c>
      <c r="K17" s="352">
        <v>0</v>
      </c>
      <c r="L17" s="353">
        <v>3434</v>
      </c>
      <c r="M17" s="352">
        <v>1199</v>
      </c>
      <c r="N17" s="354"/>
    </row>
    <row r="18" spans="1:14" s="58" customFormat="1" ht="21" customHeight="1">
      <c r="A18" s="55" t="s">
        <v>132</v>
      </c>
      <c r="B18" s="352">
        <v>36</v>
      </c>
      <c r="C18" s="352">
        <v>1182</v>
      </c>
      <c r="D18" s="352">
        <v>1166</v>
      </c>
      <c r="E18" s="352">
        <v>361</v>
      </c>
      <c r="F18" s="352">
        <v>0</v>
      </c>
      <c r="G18" s="352">
        <v>269</v>
      </c>
      <c r="H18" s="352">
        <v>136</v>
      </c>
      <c r="I18" s="352">
        <v>30</v>
      </c>
      <c r="J18" s="352">
        <v>143</v>
      </c>
      <c r="K18" s="352">
        <v>0</v>
      </c>
      <c r="L18" s="353">
        <v>3323</v>
      </c>
      <c r="M18" s="352">
        <v>1179</v>
      </c>
      <c r="N18" s="354"/>
    </row>
    <row r="19" spans="1:14" s="58" customFormat="1" ht="21" customHeight="1">
      <c r="A19" s="55" t="s">
        <v>133</v>
      </c>
      <c r="B19" s="352">
        <v>38</v>
      </c>
      <c r="C19" s="352">
        <v>1457</v>
      </c>
      <c r="D19" s="352">
        <v>1247</v>
      </c>
      <c r="E19" s="352">
        <v>400</v>
      </c>
      <c r="F19" s="352">
        <v>0</v>
      </c>
      <c r="G19" s="352">
        <v>144</v>
      </c>
      <c r="H19" s="352">
        <v>198</v>
      </c>
      <c r="I19" s="352">
        <v>30</v>
      </c>
      <c r="J19" s="352">
        <v>200</v>
      </c>
      <c r="K19" s="352">
        <v>0</v>
      </c>
      <c r="L19" s="353">
        <v>3714</v>
      </c>
      <c r="M19" s="352">
        <v>1781</v>
      </c>
      <c r="N19" s="354"/>
    </row>
    <row r="20" spans="1:14" s="58" customFormat="1" ht="21" customHeight="1">
      <c r="A20" s="55" t="s">
        <v>134</v>
      </c>
      <c r="B20" s="352">
        <v>54</v>
      </c>
      <c r="C20" s="352">
        <v>2179</v>
      </c>
      <c r="D20" s="352">
        <v>2900</v>
      </c>
      <c r="E20" s="352">
        <v>726</v>
      </c>
      <c r="F20" s="352">
        <v>0</v>
      </c>
      <c r="G20" s="352">
        <v>303</v>
      </c>
      <c r="H20" s="352">
        <v>206</v>
      </c>
      <c r="I20" s="352">
        <v>26</v>
      </c>
      <c r="J20" s="352">
        <v>175</v>
      </c>
      <c r="K20" s="352">
        <v>0</v>
      </c>
      <c r="L20" s="353">
        <v>6569</v>
      </c>
      <c r="M20" s="352">
        <v>2527</v>
      </c>
      <c r="N20" s="354"/>
    </row>
    <row r="21" spans="1:14" s="58" customFormat="1" ht="21" customHeight="1">
      <c r="A21" s="55" t="s">
        <v>135</v>
      </c>
      <c r="B21" s="352">
        <v>37</v>
      </c>
      <c r="C21" s="352">
        <v>1394</v>
      </c>
      <c r="D21" s="352">
        <v>1449</v>
      </c>
      <c r="E21" s="352">
        <v>371</v>
      </c>
      <c r="F21" s="352">
        <v>0</v>
      </c>
      <c r="G21" s="352">
        <v>184</v>
      </c>
      <c r="H21" s="352">
        <v>122</v>
      </c>
      <c r="I21" s="352">
        <v>31</v>
      </c>
      <c r="J21" s="352">
        <v>117</v>
      </c>
      <c r="K21" s="352">
        <v>0</v>
      </c>
      <c r="L21" s="353">
        <v>3705</v>
      </c>
      <c r="M21" s="352">
        <v>1842</v>
      </c>
      <c r="N21" s="354"/>
    </row>
    <row r="22" spans="1:14" s="58" customFormat="1" ht="21" customHeight="1">
      <c r="A22" s="55" t="s">
        <v>136</v>
      </c>
      <c r="B22" s="352">
        <v>43</v>
      </c>
      <c r="C22" s="352">
        <v>1650</v>
      </c>
      <c r="D22" s="352">
        <v>1572</v>
      </c>
      <c r="E22" s="352">
        <v>439</v>
      </c>
      <c r="F22" s="352">
        <v>0</v>
      </c>
      <c r="G22" s="352">
        <v>196</v>
      </c>
      <c r="H22" s="352">
        <v>163</v>
      </c>
      <c r="I22" s="352">
        <v>37</v>
      </c>
      <c r="J22" s="352">
        <v>168</v>
      </c>
      <c r="K22" s="352">
        <v>0</v>
      </c>
      <c r="L22" s="353">
        <v>4268</v>
      </c>
      <c r="M22" s="352">
        <v>2165</v>
      </c>
      <c r="N22" s="354"/>
    </row>
    <row r="23" spans="1:14" s="58" customFormat="1" ht="21" customHeight="1">
      <c r="A23" s="55" t="s">
        <v>137</v>
      </c>
      <c r="B23" s="352">
        <v>37</v>
      </c>
      <c r="C23" s="352">
        <v>1488</v>
      </c>
      <c r="D23" s="352">
        <v>1336</v>
      </c>
      <c r="E23" s="352">
        <v>414</v>
      </c>
      <c r="F23" s="352">
        <v>0</v>
      </c>
      <c r="G23" s="352">
        <v>120</v>
      </c>
      <c r="H23" s="352">
        <v>123</v>
      </c>
      <c r="I23" s="352">
        <v>16</v>
      </c>
      <c r="J23" s="352">
        <v>141</v>
      </c>
      <c r="K23" s="352">
        <v>0</v>
      </c>
      <c r="L23" s="353">
        <v>3675</v>
      </c>
      <c r="M23" s="352">
        <v>1696</v>
      </c>
      <c r="N23" s="354"/>
    </row>
    <row r="24" spans="1:14" s="58" customFormat="1" ht="21" customHeight="1">
      <c r="A24" s="55" t="s">
        <v>138</v>
      </c>
      <c r="B24" s="352">
        <v>55</v>
      </c>
      <c r="C24" s="352">
        <v>2057</v>
      </c>
      <c r="D24" s="352">
        <v>1956</v>
      </c>
      <c r="E24" s="352">
        <v>586</v>
      </c>
      <c r="F24" s="352">
        <v>0</v>
      </c>
      <c r="G24" s="352">
        <v>361</v>
      </c>
      <c r="H24" s="352">
        <v>146</v>
      </c>
      <c r="I24" s="352">
        <v>29</v>
      </c>
      <c r="J24" s="352">
        <v>214</v>
      </c>
      <c r="K24" s="352">
        <v>0</v>
      </c>
      <c r="L24" s="353">
        <v>5404</v>
      </c>
      <c r="M24" s="352">
        <v>2798</v>
      </c>
      <c r="N24" s="354"/>
    </row>
    <row r="25" spans="1:14" s="58" customFormat="1" ht="21" customHeight="1">
      <c r="A25" s="55" t="s">
        <v>139</v>
      </c>
      <c r="B25" s="352">
        <v>30</v>
      </c>
      <c r="C25" s="352">
        <v>1111</v>
      </c>
      <c r="D25" s="352">
        <v>1061</v>
      </c>
      <c r="E25" s="352">
        <v>342</v>
      </c>
      <c r="F25" s="352">
        <v>1</v>
      </c>
      <c r="G25" s="352">
        <v>158</v>
      </c>
      <c r="H25" s="352">
        <v>93</v>
      </c>
      <c r="I25" s="352">
        <v>26</v>
      </c>
      <c r="J25" s="352">
        <v>96</v>
      </c>
      <c r="K25" s="352">
        <v>0</v>
      </c>
      <c r="L25" s="353">
        <v>2918</v>
      </c>
      <c r="M25" s="352">
        <v>1681</v>
      </c>
      <c r="N25" s="354"/>
    </row>
    <row r="26" spans="1:14" s="58" customFormat="1" ht="21" customHeight="1">
      <c r="A26" s="55" t="s">
        <v>140</v>
      </c>
      <c r="B26" s="352">
        <v>33</v>
      </c>
      <c r="C26" s="352">
        <v>1240</v>
      </c>
      <c r="D26" s="352">
        <v>1283</v>
      </c>
      <c r="E26" s="352">
        <v>322</v>
      </c>
      <c r="F26" s="352">
        <v>2</v>
      </c>
      <c r="G26" s="352">
        <v>156</v>
      </c>
      <c r="H26" s="352">
        <v>105</v>
      </c>
      <c r="I26" s="352">
        <v>18</v>
      </c>
      <c r="J26" s="352">
        <v>114</v>
      </c>
      <c r="K26" s="352">
        <v>0</v>
      </c>
      <c r="L26" s="353">
        <v>3273</v>
      </c>
      <c r="M26" s="352">
        <v>3831</v>
      </c>
      <c r="N26" s="354"/>
    </row>
    <row r="27" spans="1:14" s="58" customFormat="1" ht="21" customHeight="1">
      <c r="A27" s="55" t="s">
        <v>141</v>
      </c>
      <c r="B27" s="352">
        <v>19</v>
      </c>
      <c r="C27" s="352">
        <v>633</v>
      </c>
      <c r="D27" s="352">
        <v>750</v>
      </c>
      <c r="E27" s="352">
        <v>155</v>
      </c>
      <c r="F27" s="352">
        <v>0</v>
      </c>
      <c r="G27" s="352">
        <v>63</v>
      </c>
      <c r="H27" s="352">
        <v>34</v>
      </c>
      <c r="I27" s="352">
        <v>15</v>
      </c>
      <c r="J27" s="352">
        <v>60</v>
      </c>
      <c r="K27" s="352">
        <v>0</v>
      </c>
      <c r="L27" s="353">
        <v>1729</v>
      </c>
      <c r="M27" s="352">
        <v>617</v>
      </c>
      <c r="N27" s="354"/>
    </row>
    <row r="28" spans="1:14" s="58" customFormat="1" ht="21" customHeight="1">
      <c r="A28" s="55" t="s">
        <v>142</v>
      </c>
      <c r="B28" s="352">
        <v>31</v>
      </c>
      <c r="C28" s="352">
        <v>1348</v>
      </c>
      <c r="D28" s="352">
        <v>1185</v>
      </c>
      <c r="E28" s="352">
        <v>234</v>
      </c>
      <c r="F28" s="352">
        <v>0</v>
      </c>
      <c r="G28" s="352">
        <v>343</v>
      </c>
      <c r="H28" s="352">
        <v>587</v>
      </c>
      <c r="I28" s="352">
        <v>91</v>
      </c>
      <c r="J28" s="352">
        <v>122</v>
      </c>
      <c r="K28" s="352">
        <v>0</v>
      </c>
      <c r="L28" s="353">
        <v>3941</v>
      </c>
      <c r="M28" s="352">
        <v>1805</v>
      </c>
      <c r="N28" s="354"/>
    </row>
    <row r="29" spans="1:14" s="58" customFormat="1" ht="21" customHeight="1">
      <c r="A29" s="55" t="s">
        <v>143</v>
      </c>
      <c r="B29" s="352">
        <v>34</v>
      </c>
      <c r="C29" s="352">
        <v>1134</v>
      </c>
      <c r="D29" s="352">
        <v>976</v>
      </c>
      <c r="E29" s="352">
        <v>272</v>
      </c>
      <c r="F29" s="352">
        <v>0</v>
      </c>
      <c r="G29" s="352">
        <v>228</v>
      </c>
      <c r="H29" s="352">
        <v>455</v>
      </c>
      <c r="I29" s="352">
        <v>80</v>
      </c>
      <c r="J29" s="352">
        <v>86</v>
      </c>
      <c r="K29" s="352">
        <v>0</v>
      </c>
      <c r="L29" s="353">
        <v>3265</v>
      </c>
      <c r="M29" s="352">
        <v>1122</v>
      </c>
      <c r="N29" s="354"/>
    </row>
    <row r="30" spans="1:14" s="357" customFormat="1" ht="21" customHeight="1">
      <c r="A30" s="55" t="s">
        <v>144</v>
      </c>
      <c r="B30" s="352">
        <v>24</v>
      </c>
      <c r="C30" s="352">
        <v>965</v>
      </c>
      <c r="D30" s="352">
        <v>777</v>
      </c>
      <c r="E30" s="352">
        <v>273</v>
      </c>
      <c r="F30" s="352">
        <v>0</v>
      </c>
      <c r="G30" s="352">
        <v>136</v>
      </c>
      <c r="H30" s="352">
        <v>71</v>
      </c>
      <c r="I30" s="352">
        <v>277</v>
      </c>
      <c r="J30" s="352">
        <v>96</v>
      </c>
      <c r="K30" s="352">
        <v>0</v>
      </c>
      <c r="L30" s="353">
        <v>2619</v>
      </c>
      <c r="M30" s="352">
        <v>1064</v>
      </c>
      <c r="N30" s="354"/>
    </row>
    <row r="31" spans="1:14" s="58" customFormat="1" ht="21" customHeight="1">
      <c r="A31" s="55" t="s">
        <v>145</v>
      </c>
      <c r="B31" s="352">
        <v>19</v>
      </c>
      <c r="C31" s="352">
        <v>535</v>
      </c>
      <c r="D31" s="352">
        <v>276</v>
      </c>
      <c r="E31" s="352">
        <v>108</v>
      </c>
      <c r="F31" s="352">
        <v>0</v>
      </c>
      <c r="G31" s="352">
        <v>267</v>
      </c>
      <c r="H31" s="352">
        <v>145</v>
      </c>
      <c r="I31" s="352">
        <v>10</v>
      </c>
      <c r="J31" s="352">
        <v>62</v>
      </c>
      <c r="K31" s="352">
        <v>0</v>
      </c>
      <c r="L31" s="353">
        <v>1422</v>
      </c>
      <c r="M31" s="352">
        <v>391</v>
      </c>
      <c r="N31" s="354"/>
    </row>
    <row r="32" spans="1:14" s="58" customFormat="1" ht="21" customHeight="1">
      <c r="A32" s="55" t="s">
        <v>209</v>
      </c>
      <c r="B32" s="352">
        <v>9</v>
      </c>
      <c r="C32" s="352">
        <v>213</v>
      </c>
      <c r="D32" s="352">
        <v>79</v>
      </c>
      <c r="E32" s="352">
        <v>38</v>
      </c>
      <c r="F32" s="352">
        <v>0</v>
      </c>
      <c r="G32" s="352">
        <v>74</v>
      </c>
      <c r="H32" s="352">
        <v>20</v>
      </c>
      <c r="I32" s="352">
        <v>0</v>
      </c>
      <c r="J32" s="352">
        <v>14</v>
      </c>
      <c r="K32" s="352">
        <v>0</v>
      </c>
      <c r="L32" s="353">
        <v>447</v>
      </c>
      <c r="M32" s="352">
        <v>96</v>
      </c>
      <c r="N32" s="354"/>
    </row>
    <row r="33" ht="18.75" customHeight="1"/>
  </sheetData>
  <sheetProtection/>
  <mergeCells count="11">
    <mergeCell ref="G6:G7"/>
    <mergeCell ref="F5:G5"/>
    <mergeCell ref="H5:H7"/>
    <mergeCell ref="C6:E6"/>
    <mergeCell ref="J5:J7"/>
    <mergeCell ref="L5:L7"/>
    <mergeCell ref="M4:M7"/>
    <mergeCell ref="B4:E4"/>
    <mergeCell ref="B5:B7"/>
    <mergeCell ref="F6:F7"/>
    <mergeCell ref="I5:I7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68" useFirstPageNumber="1" horizontalDpi="600" verticalDpi="600" orientation="portrait" paperSize="9" scale="85" r:id="rId1"/>
  <headerFooter alignWithMargins="0">
    <oddFooter>&amp;C&amp;"Times New Roman,標準"-&amp;P--</oddFooter>
  </headerFooter>
  <colBreaks count="1" manualBreakCount="1">
    <brk id="6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O31"/>
  <sheetViews>
    <sheetView showGridLines="0" view="pageBreakPreview" zoomScale="80" zoomScaleNormal="75" zoomScaleSheetLayoutView="80" zoomScalePageLayoutView="0" workbookViewId="0" topLeftCell="A1">
      <pane xSplit="1" ySplit="6" topLeftCell="E7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2" width="13.375" style="58" customWidth="1"/>
    <col min="3" max="3" width="12.875" style="58" bestFit="1" customWidth="1"/>
    <col min="4" max="4" width="15.00390625" style="58" customWidth="1"/>
    <col min="5" max="5" width="12.875" style="58" customWidth="1"/>
    <col min="6" max="6" width="14.125" style="58" customWidth="1"/>
    <col min="7" max="7" width="14.00390625" style="58" customWidth="1"/>
    <col min="8" max="8" width="13.25390625" style="58" customWidth="1"/>
    <col min="9" max="10" width="14.125" style="58" customWidth="1"/>
    <col min="11" max="12" width="13.875" style="58" customWidth="1"/>
    <col min="13" max="13" width="13.125" style="58" customWidth="1"/>
    <col min="14" max="14" width="5.50390625" style="58" customWidth="1"/>
    <col min="15" max="15" width="15.125" style="58" customWidth="1"/>
    <col min="16" max="16384" width="10.00390625" style="58" customWidth="1"/>
  </cols>
  <sheetData>
    <row r="1" spans="1:15" s="285" customFormat="1" ht="21.75">
      <c r="A1" s="282"/>
      <c r="B1" s="282"/>
      <c r="C1" s="282"/>
      <c r="D1" s="283"/>
      <c r="E1" s="283"/>
      <c r="F1" s="282"/>
      <c r="G1" s="283" t="s">
        <v>388</v>
      </c>
      <c r="H1" s="284" t="s">
        <v>389</v>
      </c>
      <c r="I1" s="282"/>
      <c r="J1" s="282"/>
      <c r="K1" s="282"/>
      <c r="L1" s="283"/>
      <c r="M1" s="283"/>
      <c r="N1" s="283"/>
      <c r="O1" s="284"/>
    </row>
    <row r="2" spans="1:15" s="288" customFormat="1" ht="29.25" customHeight="1">
      <c r="A2" s="286"/>
      <c r="B2" s="286"/>
      <c r="C2" s="286"/>
      <c r="D2" s="256"/>
      <c r="E2" s="256"/>
      <c r="F2" s="286"/>
      <c r="G2" s="256" t="s">
        <v>390</v>
      </c>
      <c r="H2" s="257" t="s">
        <v>391</v>
      </c>
      <c r="I2" s="286"/>
      <c r="J2" s="286"/>
      <c r="K2" s="287"/>
      <c r="L2" s="256"/>
      <c r="M2" s="256"/>
      <c r="N2" s="256"/>
      <c r="O2" s="258" t="s">
        <v>348</v>
      </c>
    </row>
    <row r="3" spans="1:15" ht="24" customHeight="1">
      <c r="A3" s="289"/>
      <c r="B3" s="290"/>
      <c r="C3" s="290"/>
      <c r="D3" s="291"/>
      <c r="E3" s="291"/>
      <c r="F3" s="292"/>
      <c r="G3" s="293" t="s">
        <v>349</v>
      </c>
      <c r="H3" s="263" t="s">
        <v>543</v>
      </c>
      <c r="I3" s="290"/>
      <c r="J3" s="290"/>
      <c r="K3" s="258"/>
      <c r="L3" s="291"/>
      <c r="M3" s="291"/>
      <c r="N3" s="291"/>
      <c r="O3" s="258" t="s">
        <v>392</v>
      </c>
    </row>
    <row r="4" spans="1:15" s="301" customFormat="1" ht="21.75" customHeight="1">
      <c r="A4" s="294"/>
      <c r="B4" s="295"/>
      <c r="C4" s="296" t="s">
        <v>393</v>
      </c>
      <c r="D4" s="297" t="s">
        <v>418</v>
      </c>
      <c r="E4" s="298"/>
      <c r="F4" s="297" t="s">
        <v>394</v>
      </c>
      <c r="G4" s="297"/>
      <c r="H4" s="299"/>
      <c r="I4" s="299" t="s">
        <v>395</v>
      </c>
      <c r="J4" s="298"/>
      <c r="K4" s="299" t="s">
        <v>396</v>
      </c>
      <c r="L4" s="298"/>
      <c r="M4" s="297"/>
      <c r="N4" s="297" t="s">
        <v>419</v>
      </c>
      <c r="O4" s="300"/>
    </row>
    <row r="5" spans="1:15" ht="21.75" customHeight="1">
      <c r="A5" s="302" t="s">
        <v>542</v>
      </c>
      <c r="B5" s="303" t="s">
        <v>405</v>
      </c>
      <c r="C5" s="303" t="s">
        <v>406</v>
      </c>
      <c r="D5" s="303" t="s">
        <v>407</v>
      </c>
      <c r="E5" s="303" t="s">
        <v>408</v>
      </c>
      <c r="F5" s="303" t="s">
        <v>409</v>
      </c>
      <c r="G5" s="304" t="s">
        <v>102</v>
      </c>
      <c r="H5" s="304" t="s">
        <v>103</v>
      </c>
      <c r="I5" s="304" t="s">
        <v>104</v>
      </c>
      <c r="J5" s="303" t="s">
        <v>410</v>
      </c>
      <c r="K5" s="303" t="s">
        <v>411</v>
      </c>
      <c r="L5" s="304" t="s">
        <v>105</v>
      </c>
      <c r="M5" s="303" t="s">
        <v>412</v>
      </c>
      <c r="N5" s="304" t="s">
        <v>413</v>
      </c>
      <c r="O5" s="304" t="s">
        <v>414</v>
      </c>
    </row>
    <row r="6" spans="1:15" ht="21.75" customHeight="1">
      <c r="A6" s="305"/>
      <c r="B6" s="306"/>
      <c r="C6" s="306"/>
      <c r="D6" s="307"/>
      <c r="E6" s="307"/>
      <c r="F6" s="307"/>
      <c r="G6" s="306" t="s">
        <v>387</v>
      </c>
      <c r="H6" s="308"/>
      <c r="I6" s="306"/>
      <c r="J6" s="307"/>
      <c r="K6" s="307"/>
      <c r="L6" s="306"/>
      <c r="M6" s="306"/>
      <c r="N6" s="308"/>
      <c r="O6" s="306"/>
    </row>
    <row r="7" spans="1:15" s="57" customFormat="1" ht="24" customHeight="1">
      <c r="A7" s="56" t="s">
        <v>27</v>
      </c>
      <c r="B7" s="309">
        <v>2767591699</v>
      </c>
      <c r="C7" s="309">
        <v>406762534</v>
      </c>
      <c r="D7" s="309">
        <v>102362756990</v>
      </c>
      <c r="E7" s="309">
        <v>4553478836</v>
      </c>
      <c r="F7" s="309">
        <v>14387674238</v>
      </c>
      <c r="G7" s="309">
        <v>29033596797</v>
      </c>
      <c r="H7" s="309">
        <v>6270467352</v>
      </c>
      <c r="I7" s="309">
        <v>16931036580</v>
      </c>
      <c r="J7" s="309">
        <v>23805924010</v>
      </c>
      <c r="K7" s="309">
        <v>12591492919</v>
      </c>
      <c r="L7" s="309">
        <v>11764528846</v>
      </c>
      <c r="M7" s="309">
        <v>1137090000</v>
      </c>
      <c r="N7" s="309">
        <v>0</v>
      </c>
      <c r="O7" s="309">
        <v>226012400801</v>
      </c>
    </row>
    <row r="8" spans="1:15" s="57" customFormat="1" ht="24" customHeight="1">
      <c r="A8" s="56" t="s">
        <v>397</v>
      </c>
      <c r="B8" s="309">
        <v>1700323614</v>
      </c>
      <c r="C8" s="309">
        <v>266346190</v>
      </c>
      <c r="D8" s="309">
        <v>69918270262</v>
      </c>
      <c r="E8" s="309">
        <v>3070808059</v>
      </c>
      <c r="F8" s="309">
        <v>12206771180</v>
      </c>
      <c r="G8" s="309">
        <v>20259265142</v>
      </c>
      <c r="H8" s="309">
        <v>4369020585</v>
      </c>
      <c r="I8" s="309">
        <v>11934081348</v>
      </c>
      <c r="J8" s="309">
        <v>15484071610</v>
      </c>
      <c r="K8" s="309">
        <v>9248185057</v>
      </c>
      <c r="L8" s="309">
        <v>8301281754</v>
      </c>
      <c r="M8" s="309">
        <v>0</v>
      </c>
      <c r="N8" s="309">
        <v>0</v>
      </c>
      <c r="O8" s="309">
        <v>156758424801</v>
      </c>
    </row>
    <row r="9" spans="1:15" ht="24" customHeight="1">
      <c r="A9" s="47" t="s">
        <v>398</v>
      </c>
      <c r="B9" s="310">
        <v>274373472</v>
      </c>
      <c r="C9" s="310">
        <v>43557346</v>
      </c>
      <c r="D9" s="310">
        <v>13368779165</v>
      </c>
      <c r="E9" s="310">
        <v>641473680</v>
      </c>
      <c r="F9" s="310">
        <v>2431439737</v>
      </c>
      <c r="G9" s="310">
        <v>3818939709</v>
      </c>
      <c r="H9" s="310">
        <v>684218479</v>
      </c>
      <c r="I9" s="310">
        <v>2361693432</v>
      </c>
      <c r="J9" s="310">
        <v>1876404000</v>
      </c>
      <c r="K9" s="310">
        <v>1765137473</v>
      </c>
      <c r="L9" s="310">
        <v>1602952507</v>
      </c>
      <c r="M9" s="310">
        <v>0</v>
      </c>
      <c r="N9" s="310">
        <v>0</v>
      </c>
      <c r="O9" s="310">
        <v>28868969000</v>
      </c>
    </row>
    <row r="10" spans="1:15" ht="24" customHeight="1">
      <c r="A10" s="47" t="s">
        <v>399</v>
      </c>
      <c r="B10" s="310">
        <v>303347460</v>
      </c>
      <c r="C10" s="310">
        <v>50055972</v>
      </c>
      <c r="D10" s="310">
        <v>15319429072</v>
      </c>
      <c r="E10" s="310">
        <v>704495296</v>
      </c>
      <c r="F10" s="310">
        <v>3682807045</v>
      </c>
      <c r="G10" s="310">
        <v>4881708301</v>
      </c>
      <c r="H10" s="310">
        <v>1452400886</v>
      </c>
      <c r="I10" s="310">
        <v>3039640259</v>
      </c>
      <c r="J10" s="310">
        <v>4360659610</v>
      </c>
      <c r="K10" s="310">
        <v>2854779927</v>
      </c>
      <c r="L10" s="310">
        <v>1863229973</v>
      </c>
      <c r="M10" s="310">
        <v>0</v>
      </c>
      <c r="N10" s="310">
        <v>0</v>
      </c>
      <c r="O10" s="310">
        <v>38512553801</v>
      </c>
    </row>
    <row r="11" spans="1:15" ht="24" customHeight="1">
      <c r="A11" s="47" t="s">
        <v>400</v>
      </c>
      <c r="B11" s="310">
        <v>254241810</v>
      </c>
      <c r="C11" s="310">
        <v>42988496</v>
      </c>
      <c r="D11" s="310">
        <v>8133670131</v>
      </c>
      <c r="E11" s="310">
        <v>550045769</v>
      </c>
      <c r="F11" s="310">
        <v>1131909040</v>
      </c>
      <c r="G11" s="310">
        <v>2382108846</v>
      </c>
      <c r="H11" s="310">
        <v>404626537</v>
      </c>
      <c r="I11" s="310">
        <v>1277896892</v>
      </c>
      <c r="J11" s="310">
        <v>1099956000</v>
      </c>
      <c r="K11" s="310">
        <v>815995044</v>
      </c>
      <c r="L11" s="310">
        <v>929351435</v>
      </c>
      <c r="M11" s="310">
        <v>0</v>
      </c>
      <c r="N11" s="310">
        <v>0</v>
      </c>
      <c r="O11" s="310">
        <v>17022790000</v>
      </c>
    </row>
    <row r="12" spans="1:15" ht="24" customHeight="1">
      <c r="A12" s="47" t="s">
        <v>401</v>
      </c>
      <c r="B12" s="310">
        <v>294423816</v>
      </c>
      <c r="C12" s="310">
        <v>45260856</v>
      </c>
      <c r="D12" s="310">
        <v>12029606092</v>
      </c>
      <c r="E12" s="310">
        <v>422759525</v>
      </c>
      <c r="F12" s="310">
        <v>1467077788</v>
      </c>
      <c r="G12" s="310">
        <v>3172730788</v>
      </c>
      <c r="H12" s="310">
        <v>663121977</v>
      </c>
      <c r="I12" s="310">
        <v>1927328055</v>
      </c>
      <c r="J12" s="310">
        <v>2287011000</v>
      </c>
      <c r="K12" s="310">
        <v>1023946527</v>
      </c>
      <c r="L12" s="310">
        <v>1266649576</v>
      </c>
      <c r="M12" s="310">
        <v>0</v>
      </c>
      <c r="N12" s="310">
        <v>0</v>
      </c>
      <c r="O12" s="310">
        <v>24599916000</v>
      </c>
    </row>
    <row r="13" spans="1:15" ht="24" customHeight="1">
      <c r="A13" s="47" t="s">
        <v>402</v>
      </c>
      <c r="B13" s="310">
        <v>282294396</v>
      </c>
      <c r="C13" s="310">
        <v>38239508</v>
      </c>
      <c r="D13" s="310">
        <v>8629388157</v>
      </c>
      <c r="E13" s="310">
        <v>350297135</v>
      </c>
      <c r="F13" s="310">
        <v>1187994900</v>
      </c>
      <c r="G13" s="310">
        <v>2205879937</v>
      </c>
      <c r="H13" s="310">
        <v>459055134</v>
      </c>
      <c r="I13" s="310">
        <v>1114246771</v>
      </c>
      <c r="J13" s="310">
        <v>2194000000</v>
      </c>
      <c r="K13" s="310">
        <v>803999986</v>
      </c>
      <c r="L13" s="310">
        <v>1023936076</v>
      </c>
      <c r="M13" s="310">
        <v>0</v>
      </c>
      <c r="N13" s="310">
        <v>0</v>
      </c>
      <c r="O13" s="310">
        <v>18289332000</v>
      </c>
    </row>
    <row r="14" spans="1:15" ht="24" customHeight="1">
      <c r="A14" s="47" t="s">
        <v>403</v>
      </c>
      <c r="B14" s="310">
        <v>291642660</v>
      </c>
      <c r="C14" s="310">
        <v>46244012</v>
      </c>
      <c r="D14" s="310">
        <v>12437397645</v>
      </c>
      <c r="E14" s="310">
        <v>401736654</v>
      </c>
      <c r="F14" s="310">
        <v>2305542670</v>
      </c>
      <c r="G14" s="310">
        <v>3797897561</v>
      </c>
      <c r="H14" s="310">
        <v>705597572</v>
      </c>
      <c r="I14" s="310">
        <v>2213275939</v>
      </c>
      <c r="J14" s="310">
        <v>3666041000</v>
      </c>
      <c r="K14" s="310">
        <v>1984326100</v>
      </c>
      <c r="L14" s="310">
        <v>1615162187</v>
      </c>
      <c r="M14" s="310">
        <v>0</v>
      </c>
      <c r="N14" s="310">
        <v>0</v>
      </c>
      <c r="O14" s="310">
        <v>29464864000</v>
      </c>
    </row>
    <row r="15" spans="1:15" s="57" customFormat="1" ht="24" customHeight="1">
      <c r="A15" s="248" t="s">
        <v>404</v>
      </c>
      <c r="B15" s="309">
        <v>1067268085</v>
      </c>
      <c r="C15" s="309">
        <v>140416344</v>
      </c>
      <c r="D15" s="309">
        <v>32444486728</v>
      </c>
      <c r="E15" s="309">
        <v>1482670777</v>
      </c>
      <c r="F15" s="309">
        <v>2180903058</v>
      </c>
      <c r="G15" s="309">
        <v>8774331655</v>
      </c>
      <c r="H15" s="309">
        <v>1901446767</v>
      </c>
      <c r="I15" s="309">
        <v>4996955232</v>
      </c>
      <c r="J15" s="309">
        <v>8321852400</v>
      </c>
      <c r="K15" s="309">
        <v>3343307862</v>
      </c>
      <c r="L15" s="309">
        <v>3463247092</v>
      </c>
      <c r="M15" s="309">
        <v>1137090000</v>
      </c>
      <c r="N15" s="309">
        <v>0</v>
      </c>
      <c r="O15" s="309">
        <v>69253976000</v>
      </c>
    </row>
    <row r="16" spans="1:15" ht="24" customHeight="1">
      <c r="A16" s="47" t="s">
        <v>131</v>
      </c>
      <c r="B16" s="310">
        <v>67803429</v>
      </c>
      <c r="C16" s="310">
        <v>9013440</v>
      </c>
      <c r="D16" s="310">
        <v>1996119092</v>
      </c>
      <c r="E16" s="310">
        <v>119222436</v>
      </c>
      <c r="F16" s="310">
        <v>96370765</v>
      </c>
      <c r="G16" s="310">
        <v>535523085</v>
      </c>
      <c r="H16" s="310">
        <v>105446720</v>
      </c>
      <c r="I16" s="310">
        <v>325678944</v>
      </c>
      <c r="J16" s="310">
        <v>452497000</v>
      </c>
      <c r="K16" s="310">
        <v>207502063</v>
      </c>
      <c r="L16" s="310">
        <v>210437026</v>
      </c>
      <c r="M16" s="310">
        <v>0</v>
      </c>
      <c r="N16" s="310">
        <v>0</v>
      </c>
      <c r="O16" s="310">
        <v>4125614000</v>
      </c>
    </row>
    <row r="17" spans="1:15" ht="24" customHeight="1">
      <c r="A17" s="47" t="s">
        <v>132</v>
      </c>
      <c r="B17" s="310">
        <v>74761000</v>
      </c>
      <c r="C17" s="310">
        <v>8408697</v>
      </c>
      <c r="D17" s="310">
        <v>1797695767</v>
      </c>
      <c r="E17" s="310">
        <v>122684255</v>
      </c>
      <c r="F17" s="310">
        <v>119537088</v>
      </c>
      <c r="G17" s="310">
        <v>490067326</v>
      </c>
      <c r="H17" s="310">
        <v>125054520</v>
      </c>
      <c r="I17" s="310">
        <v>309411206</v>
      </c>
      <c r="J17" s="310">
        <v>429888000</v>
      </c>
      <c r="K17" s="310">
        <v>177908568</v>
      </c>
      <c r="L17" s="310">
        <v>186245573</v>
      </c>
      <c r="M17" s="310">
        <v>141574000</v>
      </c>
      <c r="N17" s="310">
        <v>0</v>
      </c>
      <c r="O17" s="310">
        <v>3983236000</v>
      </c>
    </row>
    <row r="18" spans="1:15" ht="24" customHeight="1">
      <c r="A18" s="47" t="s">
        <v>133</v>
      </c>
      <c r="B18" s="310">
        <v>77624988</v>
      </c>
      <c r="C18" s="310">
        <v>9016000</v>
      </c>
      <c r="D18" s="310">
        <v>2271490015</v>
      </c>
      <c r="E18" s="310">
        <v>63263073</v>
      </c>
      <c r="F18" s="310">
        <v>165980485</v>
      </c>
      <c r="G18" s="310">
        <v>603850401</v>
      </c>
      <c r="H18" s="310">
        <v>133840400</v>
      </c>
      <c r="I18" s="310">
        <v>398290360</v>
      </c>
      <c r="J18" s="310">
        <v>573359000</v>
      </c>
      <c r="K18" s="310">
        <v>224176638</v>
      </c>
      <c r="L18" s="310">
        <v>241283640</v>
      </c>
      <c r="M18" s="310">
        <v>0</v>
      </c>
      <c r="N18" s="310">
        <v>0</v>
      </c>
      <c r="O18" s="310">
        <v>4762175000</v>
      </c>
    </row>
    <row r="19" spans="1:15" ht="24" customHeight="1">
      <c r="A19" s="47" t="s">
        <v>134</v>
      </c>
      <c r="B19" s="310">
        <v>112682535</v>
      </c>
      <c r="C19" s="310">
        <v>11100000</v>
      </c>
      <c r="D19" s="310">
        <v>4182247000</v>
      </c>
      <c r="E19" s="310">
        <v>157853704</v>
      </c>
      <c r="F19" s="310">
        <v>158100000</v>
      </c>
      <c r="G19" s="310">
        <v>961639856</v>
      </c>
      <c r="H19" s="310">
        <v>247705800</v>
      </c>
      <c r="I19" s="310">
        <v>663700200</v>
      </c>
      <c r="J19" s="310">
        <v>900911000</v>
      </c>
      <c r="K19" s="310">
        <v>322515404</v>
      </c>
      <c r="L19" s="310">
        <v>350505501</v>
      </c>
      <c r="M19" s="310">
        <v>210327000</v>
      </c>
      <c r="N19" s="310">
        <v>0</v>
      </c>
      <c r="O19" s="310">
        <v>8279288000</v>
      </c>
    </row>
    <row r="20" spans="1:15" ht="24" customHeight="1">
      <c r="A20" s="47" t="s">
        <v>135</v>
      </c>
      <c r="B20" s="310">
        <v>75975940</v>
      </c>
      <c r="C20" s="310">
        <v>4828620</v>
      </c>
      <c r="D20" s="310">
        <v>2349272080</v>
      </c>
      <c r="E20" s="310">
        <v>77032671</v>
      </c>
      <c r="F20" s="310">
        <v>105725154</v>
      </c>
      <c r="G20" s="310">
        <v>631320988</v>
      </c>
      <c r="H20" s="310">
        <v>141426200</v>
      </c>
      <c r="I20" s="310">
        <v>369005174</v>
      </c>
      <c r="J20" s="310">
        <v>592000000</v>
      </c>
      <c r="K20" s="310">
        <v>208659007</v>
      </c>
      <c r="L20" s="310">
        <v>225057166</v>
      </c>
      <c r="M20" s="310">
        <v>150000000</v>
      </c>
      <c r="N20" s="310">
        <v>0</v>
      </c>
      <c r="O20" s="310">
        <v>4930303000</v>
      </c>
    </row>
    <row r="21" spans="1:15" ht="24" customHeight="1">
      <c r="A21" s="47" t="s">
        <v>136</v>
      </c>
      <c r="B21" s="310">
        <v>80664120</v>
      </c>
      <c r="C21" s="310">
        <v>11547360</v>
      </c>
      <c r="D21" s="310">
        <v>2904641340</v>
      </c>
      <c r="E21" s="310">
        <v>91842686</v>
      </c>
      <c r="F21" s="310">
        <v>142469280</v>
      </c>
      <c r="G21" s="310">
        <v>860515012</v>
      </c>
      <c r="H21" s="310">
        <v>109901406</v>
      </c>
      <c r="I21" s="310">
        <v>283535163</v>
      </c>
      <c r="J21" s="310">
        <v>746700000</v>
      </c>
      <c r="K21" s="310">
        <v>269579592</v>
      </c>
      <c r="L21" s="310">
        <v>304941041</v>
      </c>
      <c r="M21" s="310">
        <v>0</v>
      </c>
      <c r="N21" s="310">
        <v>0</v>
      </c>
      <c r="O21" s="310">
        <v>5806337000</v>
      </c>
    </row>
    <row r="22" spans="1:15" ht="24" customHeight="1">
      <c r="A22" s="47" t="s">
        <v>137</v>
      </c>
      <c r="B22" s="310">
        <v>76278139</v>
      </c>
      <c r="C22" s="310">
        <v>5856000</v>
      </c>
      <c r="D22" s="310">
        <v>2341729300</v>
      </c>
      <c r="E22" s="310">
        <v>56272992</v>
      </c>
      <c r="F22" s="310">
        <v>107194800</v>
      </c>
      <c r="G22" s="310">
        <v>586718819</v>
      </c>
      <c r="H22" s="310">
        <v>155198000</v>
      </c>
      <c r="I22" s="310">
        <v>345172053</v>
      </c>
      <c r="J22" s="310">
        <v>706134000</v>
      </c>
      <c r="K22" s="310">
        <v>216614364</v>
      </c>
      <c r="L22" s="310">
        <v>246254533</v>
      </c>
      <c r="M22" s="310">
        <v>119591000</v>
      </c>
      <c r="N22" s="310">
        <v>0</v>
      </c>
      <c r="O22" s="310">
        <v>4963014000</v>
      </c>
    </row>
    <row r="23" spans="1:15" ht="24" customHeight="1">
      <c r="A23" s="47" t="s">
        <v>138</v>
      </c>
      <c r="B23" s="310">
        <v>102706200</v>
      </c>
      <c r="C23" s="310">
        <v>17442120</v>
      </c>
      <c r="D23" s="310">
        <v>3325008146</v>
      </c>
      <c r="E23" s="310">
        <v>153489010</v>
      </c>
      <c r="F23" s="310">
        <v>150039992</v>
      </c>
      <c r="G23" s="310">
        <v>887845894</v>
      </c>
      <c r="H23" s="310">
        <v>205647516</v>
      </c>
      <c r="I23" s="310">
        <v>476823131</v>
      </c>
      <c r="J23" s="310">
        <v>1120715000</v>
      </c>
      <c r="K23" s="310">
        <v>305343032</v>
      </c>
      <c r="L23" s="310">
        <v>350749959</v>
      </c>
      <c r="M23" s="310">
        <v>254820000</v>
      </c>
      <c r="N23" s="310">
        <v>0</v>
      </c>
      <c r="O23" s="310">
        <v>7350630000</v>
      </c>
    </row>
    <row r="24" spans="1:15" ht="24" customHeight="1">
      <c r="A24" s="47" t="s">
        <v>139</v>
      </c>
      <c r="B24" s="310">
        <v>56785200</v>
      </c>
      <c r="C24" s="310">
        <v>10323800</v>
      </c>
      <c r="D24" s="310">
        <v>1736144671</v>
      </c>
      <c r="E24" s="310">
        <v>65858636</v>
      </c>
      <c r="F24" s="310">
        <v>101680744</v>
      </c>
      <c r="G24" s="310">
        <v>452629045</v>
      </c>
      <c r="H24" s="310">
        <v>134643600</v>
      </c>
      <c r="I24" s="310">
        <v>234477220</v>
      </c>
      <c r="J24" s="310">
        <v>544584000</v>
      </c>
      <c r="K24" s="310">
        <v>170413240</v>
      </c>
      <c r="L24" s="310">
        <v>188637844</v>
      </c>
      <c r="M24" s="310">
        <v>0</v>
      </c>
      <c r="N24" s="310">
        <v>0</v>
      </c>
      <c r="O24" s="310">
        <v>3696178000</v>
      </c>
    </row>
    <row r="25" spans="1:15" ht="24" customHeight="1">
      <c r="A25" s="47" t="s">
        <v>140</v>
      </c>
      <c r="B25" s="310">
        <v>67934835</v>
      </c>
      <c r="C25" s="310">
        <v>10508796</v>
      </c>
      <c r="D25" s="310">
        <v>1954498244</v>
      </c>
      <c r="E25" s="310">
        <v>70289733</v>
      </c>
      <c r="F25" s="310">
        <v>99320220</v>
      </c>
      <c r="G25" s="310">
        <v>487910884</v>
      </c>
      <c r="H25" s="310">
        <v>105926857</v>
      </c>
      <c r="I25" s="310">
        <v>287480897</v>
      </c>
      <c r="J25" s="310">
        <v>551275400</v>
      </c>
      <c r="K25" s="310">
        <v>173697076</v>
      </c>
      <c r="L25" s="310">
        <v>197756058</v>
      </c>
      <c r="M25" s="310">
        <v>100127000</v>
      </c>
      <c r="N25" s="310">
        <v>0</v>
      </c>
      <c r="O25" s="310">
        <v>4106726000</v>
      </c>
    </row>
    <row r="26" spans="1:15" ht="24" customHeight="1">
      <c r="A26" s="47" t="s">
        <v>141</v>
      </c>
      <c r="B26" s="310">
        <v>36579960</v>
      </c>
      <c r="C26" s="310">
        <v>7759440</v>
      </c>
      <c r="D26" s="310">
        <v>1316830690</v>
      </c>
      <c r="E26" s="310">
        <v>31833192</v>
      </c>
      <c r="F26" s="310">
        <v>51852549</v>
      </c>
      <c r="G26" s="310">
        <v>338285889</v>
      </c>
      <c r="H26" s="310">
        <v>58348200</v>
      </c>
      <c r="I26" s="310">
        <v>191734421</v>
      </c>
      <c r="J26" s="310">
        <v>208200000</v>
      </c>
      <c r="K26" s="310">
        <v>110192172</v>
      </c>
      <c r="L26" s="310">
        <v>130949487</v>
      </c>
      <c r="M26" s="310">
        <v>0</v>
      </c>
      <c r="N26" s="310">
        <v>0</v>
      </c>
      <c r="O26" s="310">
        <v>2482566000</v>
      </c>
    </row>
    <row r="27" spans="1:15" ht="24" customHeight="1">
      <c r="A27" s="47" t="s">
        <v>142</v>
      </c>
      <c r="B27" s="310">
        <v>62524892</v>
      </c>
      <c r="C27" s="310">
        <v>4362240</v>
      </c>
      <c r="D27" s="310">
        <v>1914582764</v>
      </c>
      <c r="E27" s="310">
        <v>116990398</v>
      </c>
      <c r="F27" s="310">
        <v>318700867</v>
      </c>
      <c r="G27" s="310">
        <v>615669070</v>
      </c>
      <c r="H27" s="310">
        <v>117730400</v>
      </c>
      <c r="I27" s="310">
        <v>355685960</v>
      </c>
      <c r="J27" s="310">
        <v>578759000</v>
      </c>
      <c r="K27" s="310">
        <v>294810439</v>
      </c>
      <c r="L27" s="310">
        <v>281608970</v>
      </c>
      <c r="M27" s="310">
        <v>120000000</v>
      </c>
      <c r="N27" s="310">
        <v>0</v>
      </c>
      <c r="O27" s="310">
        <v>4781425000</v>
      </c>
    </row>
    <row r="28" spans="1:15" ht="24" customHeight="1">
      <c r="A28" s="47" t="s">
        <v>143</v>
      </c>
      <c r="B28" s="310">
        <v>69155475</v>
      </c>
      <c r="C28" s="310">
        <v>3540000</v>
      </c>
      <c r="D28" s="310">
        <v>1678752400</v>
      </c>
      <c r="E28" s="310">
        <v>110848880</v>
      </c>
      <c r="F28" s="310">
        <v>244676000</v>
      </c>
      <c r="G28" s="310">
        <v>530255982</v>
      </c>
      <c r="H28" s="310">
        <v>104895150</v>
      </c>
      <c r="I28" s="310">
        <v>339919860</v>
      </c>
      <c r="J28" s="310">
        <v>374621000</v>
      </c>
      <c r="K28" s="310">
        <v>369054660</v>
      </c>
      <c r="L28" s="310">
        <v>206685593</v>
      </c>
      <c r="M28" s="310">
        <v>0</v>
      </c>
      <c r="N28" s="310">
        <v>0</v>
      </c>
      <c r="O28" s="310">
        <v>4032405000</v>
      </c>
    </row>
    <row r="29" spans="1:15" ht="24" customHeight="1">
      <c r="A29" s="47" t="s">
        <v>144</v>
      </c>
      <c r="B29" s="310">
        <v>50645868</v>
      </c>
      <c r="C29" s="310">
        <v>10744055</v>
      </c>
      <c r="D29" s="310">
        <v>1490437616</v>
      </c>
      <c r="E29" s="310">
        <v>64610667</v>
      </c>
      <c r="F29" s="310">
        <v>176250402</v>
      </c>
      <c r="G29" s="310">
        <v>450811076</v>
      </c>
      <c r="H29" s="310">
        <v>88061160</v>
      </c>
      <c r="I29" s="310">
        <v>266631596</v>
      </c>
      <c r="J29" s="310">
        <v>361530000</v>
      </c>
      <c r="K29" s="310">
        <v>195056605</v>
      </c>
      <c r="L29" s="310">
        <v>196635955</v>
      </c>
      <c r="M29" s="310">
        <v>0</v>
      </c>
      <c r="N29" s="310">
        <v>0</v>
      </c>
      <c r="O29" s="310">
        <v>3351415000</v>
      </c>
    </row>
    <row r="30" spans="1:15" ht="24" customHeight="1">
      <c r="A30" s="47" t="s">
        <v>145</v>
      </c>
      <c r="B30" s="310">
        <v>36580504</v>
      </c>
      <c r="C30" s="310">
        <v>10864776</v>
      </c>
      <c r="D30" s="310">
        <v>867430603</v>
      </c>
      <c r="E30" s="310">
        <v>141123444</v>
      </c>
      <c r="F30" s="310">
        <v>123816712</v>
      </c>
      <c r="G30" s="310">
        <v>257811328</v>
      </c>
      <c r="H30" s="310">
        <v>55056838</v>
      </c>
      <c r="I30" s="310">
        <v>111447047</v>
      </c>
      <c r="J30" s="310">
        <v>147500000</v>
      </c>
      <c r="K30" s="310">
        <v>68880002</v>
      </c>
      <c r="L30" s="310">
        <v>108627746</v>
      </c>
      <c r="M30" s="310">
        <v>25000000</v>
      </c>
      <c r="N30" s="310">
        <v>0</v>
      </c>
      <c r="O30" s="310">
        <v>1954139000</v>
      </c>
    </row>
    <row r="31" spans="1:15" ht="24" customHeight="1">
      <c r="A31" s="47" t="s">
        <v>209</v>
      </c>
      <c r="B31" s="310">
        <v>18565000</v>
      </c>
      <c r="C31" s="310">
        <v>5101000</v>
      </c>
      <c r="D31" s="310">
        <v>317607000</v>
      </c>
      <c r="E31" s="310">
        <v>39455000</v>
      </c>
      <c r="F31" s="310">
        <v>19188000</v>
      </c>
      <c r="G31" s="310">
        <v>83477000</v>
      </c>
      <c r="H31" s="310">
        <v>12564000</v>
      </c>
      <c r="I31" s="310">
        <v>37962000</v>
      </c>
      <c r="J31" s="310">
        <v>33179000</v>
      </c>
      <c r="K31" s="310">
        <v>28905000</v>
      </c>
      <c r="L31" s="310">
        <v>36871000</v>
      </c>
      <c r="M31" s="310">
        <v>15651000</v>
      </c>
      <c r="N31" s="310">
        <v>0</v>
      </c>
      <c r="O31" s="310">
        <v>648525000</v>
      </c>
    </row>
  </sheetData>
  <sheetProtection/>
  <mergeCells count="14">
    <mergeCell ref="M5:M6"/>
    <mergeCell ref="O5:O6"/>
    <mergeCell ref="N5:N6"/>
    <mergeCell ref="D5:D6"/>
    <mergeCell ref="L5:L6"/>
    <mergeCell ref="H5:H6"/>
    <mergeCell ref="B5:B6"/>
    <mergeCell ref="C5:C6"/>
    <mergeCell ref="J5:J6"/>
    <mergeCell ref="K5:K6"/>
    <mergeCell ref="F5:F6"/>
    <mergeCell ref="G5:G6"/>
    <mergeCell ref="I5:I6"/>
    <mergeCell ref="E5:E6"/>
  </mergeCells>
  <printOptions horizontalCentered="1"/>
  <pageMargins left="1.1811023622047245" right="1.1811023622047245" top="0.7874015748031497" bottom="1.3779527559055118" header="0.5118110236220472" footer="2.1653543307086616"/>
  <pageSetup blackAndWhite="1" firstPageNumber="70" useFirstPageNumber="1" horizontalDpi="600" verticalDpi="600" orientation="portrait" paperSize="9" scale="73" r:id="rId1"/>
  <headerFooter alignWithMargins="0">
    <oddFooter>&amp;C&amp;"Times New Roman,標準"-&amp;P--</oddFooter>
  </headerFooter>
  <colBreaks count="1" manualBreakCount="1">
    <brk id="7" max="3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C33"/>
  <sheetViews>
    <sheetView showGridLines="0" zoomScalePageLayoutView="0" workbookViewId="0" topLeftCell="A1">
      <selection activeCell="G15" sqref="G15"/>
    </sheetView>
  </sheetViews>
  <sheetFormatPr defaultColWidth="9.00390625" defaultRowHeight="16.5"/>
  <cols>
    <col min="2" max="13" width="10.625" style="0" customWidth="1"/>
    <col min="14" max="14" width="9.375" style="1" bestFit="1" customWidth="1"/>
    <col min="15" max="15" width="13.375" style="2" bestFit="1" customWidth="1"/>
    <col min="16" max="16" width="13.875" style="2" bestFit="1" customWidth="1"/>
    <col min="17" max="17" width="16.125" style="2" bestFit="1" customWidth="1"/>
    <col min="18" max="19" width="13.875" style="2" bestFit="1" customWidth="1"/>
    <col min="20" max="20" width="16.125" style="2" bestFit="1" customWidth="1"/>
    <col min="21" max="21" width="13.875" style="2" bestFit="1" customWidth="1"/>
    <col min="22" max="23" width="10.375" style="2" bestFit="1" customWidth="1"/>
    <col min="24" max="24" width="16.125" style="2" bestFit="1" customWidth="1"/>
    <col min="25" max="25" width="10.375" style="2" bestFit="1" customWidth="1"/>
    <col min="27" max="28" width="10.625" style="0" customWidth="1"/>
    <col min="29" max="29" width="11.625" style="0" bestFit="1" customWidth="1"/>
  </cols>
  <sheetData>
    <row r="1" spans="2:19" s="1" customFormat="1" ht="18.75">
      <c r="B1" s="107" t="s">
        <v>276</v>
      </c>
      <c r="C1" s="107"/>
      <c r="D1" s="107"/>
      <c r="E1" s="107"/>
      <c r="F1" s="107"/>
      <c r="N1" s="22"/>
      <c r="O1" s="107" t="s">
        <v>274</v>
      </c>
      <c r="P1" s="107"/>
      <c r="Q1" s="107"/>
      <c r="R1" s="107"/>
      <c r="S1" s="107"/>
    </row>
    <row r="2" spans="2:19" s="1" customFormat="1" ht="24.75">
      <c r="B2" s="108" t="s">
        <v>200</v>
      </c>
      <c r="C2" s="108"/>
      <c r="D2" s="108"/>
      <c r="E2" s="108"/>
      <c r="F2" s="108"/>
      <c r="N2" s="22"/>
      <c r="O2" s="108" t="s">
        <v>210</v>
      </c>
      <c r="P2" s="108"/>
      <c r="Q2" s="108"/>
      <c r="R2" s="108"/>
      <c r="S2" s="108"/>
    </row>
    <row r="3" spans="1:29" s="1" customFormat="1" ht="15.75">
      <c r="A3" s="41" t="s">
        <v>305</v>
      </c>
      <c r="G3" s="109" t="s">
        <v>201</v>
      </c>
      <c r="H3" s="109"/>
      <c r="N3" s="22"/>
      <c r="T3" s="109" t="s">
        <v>201</v>
      </c>
      <c r="U3" s="109"/>
      <c r="AC3" s="29" t="s">
        <v>247</v>
      </c>
    </row>
    <row r="4" spans="1:29" s="2" customFormat="1" ht="15.75">
      <c r="A4" s="1" t="s">
        <v>202</v>
      </c>
      <c r="N4" s="22" t="s">
        <v>202</v>
      </c>
      <c r="AA4" s="30" t="s">
        <v>248</v>
      </c>
      <c r="AB4" s="30" t="s">
        <v>248</v>
      </c>
      <c r="AC4" s="30" t="s">
        <v>249</v>
      </c>
    </row>
    <row r="5" spans="1:28" s="3" customFormat="1" ht="34.5" customHeight="1">
      <c r="A5" s="3" t="s">
        <v>51</v>
      </c>
      <c r="B5" s="3" t="s">
        <v>52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23" t="s">
        <v>51</v>
      </c>
      <c r="O5" s="3" t="s">
        <v>83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  <c r="AA5" s="26" t="s">
        <v>28</v>
      </c>
      <c r="AB5" s="26" t="s">
        <v>37</v>
      </c>
    </row>
    <row r="6" spans="1:28" s="1" customFormat="1" ht="15.75">
      <c r="A6" s="1" t="s">
        <v>81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22" t="s">
        <v>81</v>
      </c>
      <c r="P6" s="1">
        <v>1</v>
      </c>
      <c r="Q6" s="1">
        <v>2</v>
      </c>
      <c r="R6" s="1">
        <v>3</v>
      </c>
      <c r="S6" s="1">
        <v>4</v>
      </c>
      <c r="T6" s="1">
        <v>5</v>
      </c>
      <c r="U6" s="1">
        <v>6</v>
      </c>
      <c r="V6" s="1">
        <v>7</v>
      </c>
      <c r="W6" s="1">
        <v>8</v>
      </c>
      <c r="X6" s="1">
        <v>9</v>
      </c>
      <c r="Y6" s="1">
        <v>10</v>
      </c>
      <c r="AA6" s="27">
        <v>1</v>
      </c>
      <c r="AB6" s="27">
        <v>10</v>
      </c>
    </row>
    <row r="7" spans="1:28" s="1" customFormat="1" ht="15.75">
      <c r="A7" s="1" t="s">
        <v>82</v>
      </c>
      <c r="N7" s="22" t="s">
        <v>82</v>
      </c>
      <c r="AA7" s="27"/>
      <c r="AB7" s="27"/>
    </row>
    <row r="8" spans="1:28" s="1" customFormat="1" ht="15.75">
      <c r="A8" s="1" t="s">
        <v>203</v>
      </c>
      <c r="N8" s="22"/>
      <c r="AA8" s="27"/>
      <c r="AB8" s="27"/>
    </row>
    <row r="9" spans="1:29" s="2" customFormat="1" ht="18.75">
      <c r="A9" s="34" t="s">
        <v>27</v>
      </c>
      <c r="B9" s="2">
        <f>SUM(B10:B31)</f>
        <v>963323706</v>
      </c>
      <c r="C9" s="2">
        <f>SUM(C10:C31)</f>
        <v>529469324</v>
      </c>
      <c r="D9" s="2">
        <f aca="true" t="shared" si="0" ref="D9:M9">SUM(D10:D31)</f>
        <v>2</v>
      </c>
      <c r="E9" s="2">
        <f t="shared" si="0"/>
        <v>15660811</v>
      </c>
      <c r="F9" s="2">
        <f t="shared" si="0"/>
        <v>29068175</v>
      </c>
      <c r="G9" s="2">
        <f t="shared" si="0"/>
        <v>352</v>
      </c>
      <c r="H9" s="2">
        <f t="shared" si="0"/>
        <v>40111738</v>
      </c>
      <c r="I9" s="2">
        <f t="shared" si="0"/>
        <v>25383130</v>
      </c>
      <c r="J9" s="2">
        <f t="shared" si="0"/>
        <v>291585814</v>
      </c>
      <c r="K9" s="2">
        <f t="shared" si="0"/>
        <v>8965607</v>
      </c>
      <c r="L9" s="2">
        <f t="shared" si="0"/>
        <v>0</v>
      </c>
      <c r="M9" s="2">
        <f t="shared" si="0"/>
        <v>23078753</v>
      </c>
      <c r="N9" s="37" t="s">
        <v>27</v>
      </c>
      <c r="O9" s="2">
        <f>SUM(O10:O31)</f>
        <v>1033174266</v>
      </c>
      <c r="P9" s="2">
        <f>SUM(P10:P31)</f>
        <v>110323353</v>
      </c>
      <c r="Q9" s="2">
        <f aca="true" t="shared" si="1" ref="Q9:Y9">SUM(Q10:Q31)</f>
        <v>354932130</v>
      </c>
      <c r="R9" s="2">
        <f t="shared" si="1"/>
        <v>156592572</v>
      </c>
      <c r="S9" s="2">
        <f t="shared" si="1"/>
        <v>144929422</v>
      </c>
      <c r="T9" s="2">
        <f t="shared" si="1"/>
        <v>59518431</v>
      </c>
      <c r="U9" s="2">
        <f t="shared" si="1"/>
        <v>81713129</v>
      </c>
      <c r="V9" s="2">
        <f t="shared" si="1"/>
        <v>88561303</v>
      </c>
      <c r="W9" s="2">
        <f t="shared" si="1"/>
        <v>12079919</v>
      </c>
      <c r="X9" s="2">
        <f t="shared" si="1"/>
        <v>1048479</v>
      </c>
      <c r="Y9" s="2">
        <f t="shared" si="1"/>
        <v>23475528</v>
      </c>
      <c r="Z9" s="28"/>
      <c r="AA9" s="28">
        <v>482728535</v>
      </c>
      <c r="AB9" s="28">
        <v>575670</v>
      </c>
      <c r="AC9" s="33">
        <f>AA9+AB9</f>
        <v>483304205</v>
      </c>
    </row>
    <row r="10" spans="1:29" s="2" customFormat="1" ht="15.75">
      <c r="A10" s="1" t="s">
        <v>205</v>
      </c>
      <c r="B10" s="2">
        <f>SUM(C10:M10)</f>
        <v>140382724</v>
      </c>
      <c r="C10" s="2">
        <v>86394520</v>
      </c>
      <c r="E10" s="2">
        <v>3175423</v>
      </c>
      <c r="F10" s="2">
        <v>2784246</v>
      </c>
      <c r="H10" s="2">
        <v>10259893</v>
      </c>
      <c r="I10" s="2">
        <v>635774</v>
      </c>
      <c r="J10" s="2">
        <v>31118814</v>
      </c>
      <c r="K10" s="2">
        <v>1210936</v>
      </c>
      <c r="M10" s="2">
        <v>4803118</v>
      </c>
      <c r="N10" s="22" t="s">
        <v>205</v>
      </c>
      <c r="O10" s="2">
        <f>SUM(P10:Y10)</f>
        <v>158371155</v>
      </c>
      <c r="P10" s="2">
        <v>19360210</v>
      </c>
      <c r="Q10" s="2">
        <v>47266133</v>
      </c>
      <c r="R10" s="2">
        <v>27118791</v>
      </c>
      <c r="S10" s="2">
        <v>22183814</v>
      </c>
      <c r="T10" s="2">
        <v>13040763</v>
      </c>
      <c r="U10" s="2">
        <v>12702815</v>
      </c>
      <c r="V10" s="2">
        <v>12037342</v>
      </c>
      <c r="W10" s="2">
        <v>964248</v>
      </c>
      <c r="Y10" s="2">
        <v>3697039</v>
      </c>
      <c r="AA10" s="28">
        <v>76782761</v>
      </c>
      <c r="AB10" s="28">
        <v>0</v>
      </c>
      <c r="AC10" s="32">
        <f>AA10+AB10</f>
        <v>76782761</v>
      </c>
    </row>
    <row r="11" spans="1:29" s="18" customFormat="1" ht="15.75">
      <c r="A11" s="1" t="s">
        <v>204</v>
      </c>
      <c r="B11" s="2">
        <f aca="true" t="shared" si="2" ref="B11:B31">SUM(C11:M11)</f>
        <v>159058812</v>
      </c>
      <c r="C11" s="2">
        <v>106954024</v>
      </c>
      <c r="D11" s="2"/>
      <c r="E11" s="2">
        <v>2294400</v>
      </c>
      <c r="F11" s="42">
        <f>10064670+1208080</f>
        <v>11272750</v>
      </c>
      <c r="G11" s="2"/>
      <c r="H11" s="2">
        <v>13980446</v>
      </c>
      <c r="I11" s="2">
        <v>6493139</v>
      </c>
      <c r="J11" s="2">
        <v>17123722</v>
      </c>
      <c r="K11" s="2">
        <v>69025</v>
      </c>
      <c r="L11" s="2"/>
      <c r="M11" s="42">
        <f>2079386-1208080</f>
        <v>871306</v>
      </c>
      <c r="N11" s="22" t="s">
        <v>204</v>
      </c>
      <c r="O11" s="2">
        <f aca="true" t="shared" si="3" ref="O11:O31">SUM(P11:Y11)</f>
        <v>158544077</v>
      </c>
      <c r="P11" s="42">
        <f>13559447-650</f>
        <v>13558797</v>
      </c>
      <c r="Q11" s="42">
        <f>66144887+650</f>
        <v>66145537</v>
      </c>
      <c r="R11" s="2">
        <v>18804264</v>
      </c>
      <c r="S11" s="2">
        <v>24292413</v>
      </c>
      <c r="T11" s="2">
        <v>12140077</v>
      </c>
      <c r="U11" s="2">
        <v>5225116</v>
      </c>
      <c r="V11" s="2">
        <v>13619735</v>
      </c>
      <c r="W11" s="2">
        <v>2082229</v>
      </c>
      <c r="X11" s="2"/>
      <c r="Y11" s="2">
        <v>2675909</v>
      </c>
      <c r="AA11" s="28">
        <v>100319702</v>
      </c>
      <c r="AB11" s="28">
        <v>0</v>
      </c>
      <c r="AC11" s="31">
        <f>AA11+AB11</f>
        <v>100319702</v>
      </c>
    </row>
    <row r="12" spans="1:29" s="2" customFormat="1" ht="15.75">
      <c r="A12" s="1" t="s">
        <v>273</v>
      </c>
      <c r="B12" s="2">
        <f t="shared" si="2"/>
        <v>80518000</v>
      </c>
      <c r="C12" s="2">
        <v>52254682</v>
      </c>
      <c r="E12" s="2">
        <v>1229457</v>
      </c>
      <c r="F12" s="2">
        <v>1512437</v>
      </c>
      <c r="H12" s="2">
        <v>330965</v>
      </c>
      <c r="I12" s="2">
        <v>6023216</v>
      </c>
      <c r="J12" s="2">
        <v>15210799</v>
      </c>
      <c r="K12" s="2">
        <v>241364</v>
      </c>
      <c r="M12" s="2">
        <v>3715080</v>
      </c>
      <c r="N12" s="22" t="s">
        <v>273</v>
      </c>
      <c r="O12" s="2">
        <f t="shared" si="3"/>
        <v>91781295</v>
      </c>
      <c r="P12" s="2">
        <v>10175110</v>
      </c>
      <c r="Q12" s="2">
        <v>32091705</v>
      </c>
      <c r="R12" s="2">
        <v>15455486</v>
      </c>
      <c r="S12" s="2">
        <v>13125994</v>
      </c>
      <c r="T12" s="2">
        <v>6115466</v>
      </c>
      <c r="U12" s="2">
        <v>5920174</v>
      </c>
      <c r="V12" s="2">
        <v>6327351</v>
      </c>
      <c r="W12" s="2">
        <v>304329</v>
      </c>
      <c r="X12" s="2">
        <v>421000</v>
      </c>
      <c r="Y12" s="2">
        <v>1844680</v>
      </c>
      <c r="AA12" s="28">
        <v>34821424</v>
      </c>
      <c r="AB12" s="28">
        <v>33200</v>
      </c>
      <c r="AC12" s="32">
        <f>AA12+AB12</f>
        <v>34854624</v>
      </c>
    </row>
    <row r="13" spans="1:29" s="2" customFormat="1" ht="15.75">
      <c r="A13" s="1" t="s">
        <v>206</v>
      </c>
      <c r="B13" s="2">
        <f t="shared" si="2"/>
        <v>94601136</v>
      </c>
      <c r="C13" s="2">
        <v>60421815</v>
      </c>
      <c r="E13" s="2">
        <v>1884120</v>
      </c>
      <c r="F13" s="2">
        <v>2308804</v>
      </c>
      <c r="H13" s="2">
        <v>919894</v>
      </c>
      <c r="I13" s="2">
        <v>6221</v>
      </c>
      <c r="J13" s="2">
        <v>24884942</v>
      </c>
      <c r="K13" s="2">
        <v>396488</v>
      </c>
      <c r="M13" s="2">
        <v>3778852</v>
      </c>
      <c r="N13" s="22" t="s">
        <v>206</v>
      </c>
      <c r="O13" s="2">
        <f t="shared" si="3"/>
        <v>113555985</v>
      </c>
      <c r="P13" s="2">
        <v>12363171</v>
      </c>
      <c r="Q13" s="2">
        <v>33703720</v>
      </c>
      <c r="R13" s="2">
        <v>22591988</v>
      </c>
      <c r="S13" s="2">
        <v>14119889</v>
      </c>
      <c r="T13" s="2">
        <v>6855543</v>
      </c>
      <c r="U13" s="2">
        <v>9895246</v>
      </c>
      <c r="V13" s="2">
        <v>10707001</v>
      </c>
      <c r="W13" s="2">
        <v>760000</v>
      </c>
      <c r="Y13" s="2">
        <v>2559427</v>
      </c>
      <c r="AA13" s="28">
        <v>59323250</v>
      </c>
      <c r="AB13" s="28">
        <v>0</v>
      </c>
      <c r="AC13" s="32">
        <f aca="true" t="shared" si="4" ref="AC13:AC31">AA13+AB13</f>
        <v>59323250</v>
      </c>
    </row>
    <row r="14" spans="1:29" s="2" customFormat="1" ht="15.75">
      <c r="A14" s="1" t="s">
        <v>207</v>
      </c>
      <c r="B14" s="2">
        <f t="shared" si="2"/>
        <v>70813044</v>
      </c>
      <c r="C14" s="2">
        <v>40609783</v>
      </c>
      <c r="E14" s="2">
        <v>855143</v>
      </c>
      <c r="F14" s="2">
        <v>1031501</v>
      </c>
      <c r="H14" s="2">
        <v>3157020</v>
      </c>
      <c r="I14" s="2">
        <v>1019050</v>
      </c>
      <c r="J14" s="2">
        <v>22855818</v>
      </c>
      <c r="K14" s="2">
        <v>147672</v>
      </c>
      <c r="M14" s="2">
        <v>1137057</v>
      </c>
      <c r="N14" s="22" t="s">
        <v>207</v>
      </c>
      <c r="O14" s="2">
        <f t="shared" si="3"/>
        <v>76588044</v>
      </c>
      <c r="P14" s="2">
        <v>9096446</v>
      </c>
      <c r="Q14" s="2">
        <v>27991464</v>
      </c>
      <c r="R14" s="2">
        <v>13032373</v>
      </c>
      <c r="S14" s="2">
        <v>9607988</v>
      </c>
      <c r="T14" s="2">
        <v>3193771</v>
      </c>
      <c r="U14" s="2">
        <v>4383954</v>
      </c>
      <c r="V14" s="2">
        <v>6535158</v>
      </c>
      <c r="W14" s="2">
        <v>1165000</v>
      </c>
      <c r="Y14" s="2">
        <v>1581890</v>
      </c>
      <c r="AA14" s="28">
        <v>40787942</v>
      </c>
      <c r="AB14" s="28">
        <v>0</v>
      </c>
      <c r="AC14" s="32">
        <f t="shared" si="4"/>
        <v>40787942</v>
      </c>
    </row>
    <row r="15" spans="1:29" s="2" customFormat="1" ht="15.75">
      <c r="A15" s="1" t="s">
        <v>208</v>
      </c>
      <c r="B15" s="2">
        <f t="shared" si="2"/>
        <v>111969145</v>
      </c>
      <c r="C15" s="2">
        <v>64667361</v>
      </c>
      <c r="E15" s="2">
        <v>2078234</v>
      </c>
      <c r="F15" s="2">
        <v>5501367</v>
      </c>
      <c r="H15" s="2">
        <v>5174322</v>
      </c>
      <c r="I15" s="2">
        <v>2681132</v>
      </c>
      <c r="J15" s="2">
        <v>27873851</v>
      </c>
      <c r="K15" s="2">
        <v>923310</v>
      </c>
      <c r="M15" s="2">
        <v>3069568</v>
      </c>
      <c r="N15" s="22" t="s">
        <v>208</v>
      </c>
      <c r="O15" s="2">
        <f t="shared" si="3"/>
        <v>123425220</v>
      </c>
      <c r="P15" s="2">
        <v>12213200</v>
      </c>
      <c r="Q15" s="2">
        <v>44531573</v>
      </c>
      <c r="R15" s="2">
        <v>14793499</v>
      </c>
      <c r="S15" s="2">
        <v>22273838</v>
      </c>
      <c r="T15" s="2">
        <v>9018582</v>
      </c>
      <c r="U15" s="2">
        <v>5744293</v>
      </c>
      <c r="V15" s="2">
        <v>9845326</v>
      </c>
      <c r="W15" s="2">
        <v>2277444</v>
      </c>
      <c r="Y15" s="2">
        <v>2727465</v>
      </c>
      <c r="AA15" s="28">
        <v>61832146</v>
      </c>
      <c r="AB15" s="28">
        <v>0</v>
      </c>
      <c r="AC15" s="32">
        <f t="shared" si="4"/>
        <v>61832146</v>
      </c>
    </row>
    <row r="16" spans="1:29" s="2" customFormat="1" ht="15.75">
      <c r="A16" s="1" t="s">
        <v>131</v>
      </c>
      <c r="B16" s="2">
        <f t="shared" si="2"/>
        <v>19418129</v>
      </c>
      <c r="C16" s="2">
        <v>7904693</v>
      </c>
      <c r="D16" s="2">
        <v>0</v>
      </c>
      <c r="E16" s="2">
        <v>297529</v>
      </c>
      <c r="F16" s="2">
        <v>400591</v>
      </c>
      <c r="G16" s="2">
        <v>0</v>
      </c>
      <c r="H16" s="2">
        <v>43093</v>
      </c>
      <c r="I16" s="2">
        <v>882994</v>
      </c>
      <c r="J16" s="2">
        <v>9131937</v>
      </c>
      <c r="K16" s="2">
        <v>0</v>
      </c>
      <c r="L16" s="2">
        <v>0</v>
      </c>
      <c r="M16" s="2">
        <v>757292</v>
      </c>
      <c r="N16" s="22" t="s">
        <v>131</v>
      </c>
      <c r="O16" s="2">
        <f t="shared" si="3"/>
        <v>19641386</v>
      </c>
      <c r="P16" s="2">
        <v>1861612</v>
      </c>
      <c r="Q16" s="2">
        <v>6924339</v>
      </c>
      <c r="R16" s="2">
        <v>2403286</v>
      </c>
      <c r="S16" s="2">
        <v>2236207</v>
      </c>
      <c r="T16" s="2">
        <v>1355257</v>
      </c>
      <c r="U16" s="2">
        <v>2194584</v>
      </c>
      <c r="V16" s="2">
        <v>1812650</v>
      </c>
      <c r="W16" s="2">
        <v>284329</v>
      </c>
      <c r="X16" s="2">
        <v>12250</v>
      </c>
      <c r="Y16" s="2">
        <v>556872</v>
      </c>
      <c r="AA16" s="28">
        <v>6990221</v>
      </c>
      <c r="AB16" s="28">
        <v>44325</v>
      </c>
      <c r="AC16" s="32">
        <f t="shared" si="4"/>
        <v>7034546</v>
      </c>
    </row>
    <row r="17" spans="1:29" s="2" customFormat="1" ht="15.75">
      <c r="A17" s="1" t="s">
        <v>132</v>
      </c>
      <c r="B17" s="2">
        <f t="shared" si="2"/>
        <v>25673359</v>
      </c>
      <c r="C17" s="2">
        <v>9314809</v>
      </c>
      <c r="D17" s="2">
        <v>0</v>
      </c>
      <c r="E17" s="2">
        <v>399125</v>
      </c>
      <c r="F17" s="2">
        <v>356860</v>
      </c>
      <c r="G17" s="2">
        <v>1</v>
      </c>
      <c r="H17" s="2">
        <v>3607329</v>
      </c>
      <c r="I17" s="2">
        <v>2644367</v>
      </c>
      <c r="J17" s="2">
        <v>8209804</v>
      </c>
      <c r="K17" s="2">
        <v>2</v>
      </c>
      <c r="L17" s="2">
        <v>0</v>
      </c>
      <c r="M17" s="2">
        <v>1141062</v>
      </c>
      <c r="N17" s="22" t="s">
        <v>132</v>
      </c>
      <c r="O17" s="2">
        <f t="shared" si="3"/>
        <v>25673359</v>
      </c>
      <c r="P17" s="2">
        <v>2123996</v>
      </c>
      <c r="Q17" s="2">
        <v>8307969</v>
      </c>
      <c r="R17" s="2">
        <v>5941113</v>
      </c>
      <c r="S17" s="2">
        <v>3082357</v>
      </c>
      <c r="T17" s="2">
        <v>752098</v>
      </c>
      <c r="U17" s="2">
        <v>2508764</v>
      </c>
      <c r="V17" s="2">
        <v>1647004</v>
      </c>
      <c r="W17" s="2">
        <v>515123</v>
      </c>
      <c r="X17" s="2">
        <v>0</v>
      </c>
      <c r="Y17" s="2">
        <v>794935</v>
      </c>
      <c r="AA17" s="28">
        <v>8966682</v>
      </c>
      <c r="AB17" s="28">
        <v>0</v>
      </c>
      <c r="AC17" s="32">
        <f t="shared" si="4"/>
        <v>8966682</v>
      </c>
    </row>
    <row r="18" spans="1:29" s="2" customFormat="1" ht="15.75">
      <c r="A18" s="1" t="s">
        <v>133</v>
      </c>
      <c r="B18" s="2">
        <f t="shared" si="2"/>
        <v>23975692</v>
      </c>
      <c r="C18" s="2">
        <v>8682616</v>
      </c>
      <c r="D18" s="2">
        <v>0</v>
      </c>
      <c r="E18" s="2">
        <v>246313</v>
      </c>
      <c r="F18" s="2">
        <v>286184</v>
      </c>
      <c r="G18" s="2">
        <v>0</v>
      </c>
      <c r="H18" s="2">
        <v>13041</v>
      </c>
      <c r="I18" s="2">
        <v>200005</v>
      </c>
      <c r="J18" s="2">
        <v>13599009</v>
      </c>
      <c r="K18" s="2">
        <v>10000</v>
      </c>
      <c r="L18" s="2">
        <v>0</v>
      </c>
      <c r="M18" s="2">
        <v>938524</v>
      </c>
      <c r="N18" s="22" t="s">
        <v>133</v>
      </c>
      <c r="O18" s="2">
        <f t="shared" si="3"/>
        <v>23975692</v>
      </c>
      <c r="P18" s="2">
        <v>2932367</v>
      </c>
      <c r="Q18" s="2">
        <v>8403478</v>
      </c>
      <c r="R18" s="2">
        <v>2519302</v>
      </c>
      <c r="S18" s="2">
        <v>2651355</v>
      </c>
      <c r="T18" s="2">
        <v>1090170</v>
      </c>
      <c r="U18" s="2">
        <v>2856431</v>
      </c>
      <c r="V18" s="2">
        <v>2292582</v>
      </c>
      <c r="W18" s="2">
        <v>650000</v>
      </c>
      <c r="X18" s="2">
        <v>53250</v>
      </c>
      <c r="Y18" s="2">
        <v>526757</v>
      </c>
      <c r="AA18" s="28">
        <v>7842381</v>
      </c>
      <c r="AB18" s="28">
        <v>3145</v>
      </c>
      <c r="AC18" s="32">
        <f t="shared" si="4"/>
        <v>7845526</v>
      </c>
    </row>
    <row r="19" spans="1:29" s="2" customFormat="1" ht="15.75">
      <c r="A19" s="1" t="s">
        <v>134</v>
      </c>
      <c r="B19" s="2">
        <f t="shared" si="2"/>
        <v>36496298</v>
      </c>
      <c r="C19" s="2">
        <v>16787465</v>
      </c>
      <c r="E19" s="2">
        <v>527036</v>
      </c>
      <c r="F19" s="2">
        <v>325966</v>
      </c>
      <c r="G19" s="2">
        <v>200</v>
      </c>
      <c r="H19" s="2">
        <v>76591</v>
      </c>
      <c r="I19" s="2">
        <v>2413670</v>
      </c>
      <c r="J19" s="2">
        <v>16307216</v>
      </c>
      <c r="K19" s="2">
        <v>4830</v>
      </c>
      <c r="M19" s="2">
        <v>53324</v>
      </c>
      <c r="N19" s="22" t="s">
        <v>134</v>
      </c>
      <c r="O19" s="2">
        <f t="shared" si="3"/>
        <v>38068721</v>
      </c>
      <c r="P19" s="2">
        <v>3391861</v>
      </c>
      <c r="Q19" s="2">
        <v>15326555</v>
      </c>
      <c r="R19" s="2">
        <v>4273348</v>
      </c>
      <c r="S19" s="2">
        <v>4165721</v>
      </c>
      <c r="T19" s="2">
        <v>240181</v>
      </c>
      <c r="U19" s="2">
        <v>4812000</v>
      </c>
      <c r="V19" s="2">
        <v>4179121</v>
      </c>
      <c r="W19" s="2">
        <v>533772</v>
      </c>
      <c r="X19" s="2">
        <v>57862</v>
      </c>
      <c r="Y19" s="2">
        <v>1088300</v>
      </c>
      <c r="AA19" s="28">
        <v>15545227</v>
      </c>
      <c r="AB19" s="28">
        <v>0</v>
      </c>
      <c r="AC19" s="32">
        <f t="shared" si="4"/>
        <v>15545227</v>
      </c>
    </row>
    <row r="20" spans="1:29" s="2" customFormat="1" ht="15.75">
      <c r="A20" s="1" t="s">
        <v>135</v>
      </c>
      <c r="B20" s="2">
        <f t="shared" si="2"/>
        <v>20670440</v>
      </c>
      <c r="C20" s="2">
        <v>8170384</v>
      </c>
      <c r="D20" s="2">
        <v>0</v>
      </c>
      <c r="E20" s="2">
        <v>266254</v>
      </c>
      <c r="F20" s="2">
        <v>170000</v>
      </c>
      <c r="G20" s="2">
        <v>0</v>
      </c>
      <c r="H20" s="2">
        <v>38701</v>
      </c>
      <c r="I20" s="2">
        <v>1592118</v>
      </c>
      <c r="J20" s="2">
        <v>10347680</v>
      </c>
      <c r="K20" s="2">
        <v>52</v>
      </c>
      <c r="L20" s="2">
        <v>0</v>
      </c>
      <c r="M20" s="2">
        <v>85251</v>
      </c>
      <c r="N20" s="22" t="s">
        <v>135</v>
      </c>
      <c r="O20" s="2">
        <f t="shared" si="3"/>
        <v>20549550</v>
      </c>
      <c r="P20" s="2">
        <v>2137995</v>
      </c>
      <c r="Q20" s="2">
        <v>7457146</v>
      </c>
      <c r="R20" s="2">
        <v>1932947</v>
      </c>
      <c r="S20" s="2">
        <v>2770998</v>
      </c>
      <c r="T20" s="2">
        <v>174444</v>
      </c>
      <c r="U20" s="2">
        <v>2865700</v>
      </c>
      <c r="V20" s="2">
        <v>2256316</v>
      </c>
      <c r="W20" s="2">
        <v>346650</v>
      </c>
      <c r="X20" s="2">
        <v>58988</v>
      </c>
      <c r="Y20" s="2">
        <v>548366</v>
      </c>
      <c r="AA20" s="28">
        <v>7030030</v>
      </c>
      <c r="AB20" s="28">
        <v>320000</v>
      </c>
      <c r="AC20" s="32">
        <f t="shared" si="4"/>
        <v>7350030</v>
      </c>
    </row>
    <row r="21" spans="1:29" s="2" customFormat="1" ht="15.75">
      <c r="A21" s="1" t="s">
        <v>136</v>
      </c>
      <c r="B21" s="2">
        <f t="shared" si="2"/>
        <v>27115586</v>
      </c>
      <c r="C21" s="2">
        <v>10509525</v>
      </c>
      <c r="D21" s="2">
        <v>0</v>
      </c>
      <c r="E21" s="2">
        <v>300176</v>
      </c>
      <c r="F21" s="2">
        <v>274966</v>
      </c>
      <c r="G21" s="2">
        <v>0</v>
      </c>
      <c r="H21" s="2">
        <v>32867</v>
      </c>
      <c r="I21" s="2">
        <v>3500</v>
      </c>
      <c r="J21" s="2">
        <v>15176767</v>
      </c>
      <c r="K21" s="2">
        <v>279380</v>
      </c>
      <c r="L21" s="2">
        <v>0</v>
      </c>
      <c r="M21" s="2">
        <v>538405</v>
      </c>
      <c r="N21" s="22" t="s">
        <v>136</v>
      </c>
      <c r="O21" s="2">
        <f t="shared" si="3"/>
        <v>26765586</v>
      </c>
      <c r="P21" s="2">
        <v>2169666</v>
      </c>
      <c r="Q21" s="2">
        <v>9287174</v>
      </c>
      <c r="R21" s="2">
        <v>3457598</v>
      </c>
      <c r="S21" s="2">
        <v>4042933</v>
      </c>
      <c r="T21" s="2">
        <v>214078</v>
      </c>
      <c r="U21" s="2">
        <v>3701608</v>
      </c>
      <c r="V21" s="2">
        <v>2378078</v>
      </c>
      <c r="W21" s="2">
        <v>690357</v>
      </c>
      <c r="X21" s="2">
        <v>76500</v>
      </c>
      <c r="Y21" s="2">
        <v>747594</v>
      </c>
      <c r="AA21" s="28">
        <v>10253418</v>
      </c>
      <c r="AB21" s="28">
        <v>0</v>
      </c>
      <c r="AC21" s="32">
        <f t="shared" si="4"/>
        <v>10253418</v>
      </c>
    </row>
    <row r="22" spans="1:29" s="2" customFormat="1" ht="15.75">
      <c r="A22" s="1" t="s">
        <v>137</v>
      </c>
      <c r="B22" s="2">
        <f t="shared" si="2"/>
        <v>22450000</v>
      </c>
      <c r="C22" s="2">
        <v>6880387</v>
      </c>
      <c r="D22" s="2">
        <v>0</v>
      </c>
      <c r="E22" s="2">
        <v>164969</v>
      </c>
      <c r="F22" s="2">
        <v>152749</v>
      </c>
      <c r="G22" s="2">
        <v>150</v>
      </c>
      <c r="H22" s="2">
        <v>91476</v>
      </c>
      <c r="I22" s="2">
        <v>4935</v>
      </c>
      <c r="J22" s="2">
        <v>15122786</v>
      </c>
      <c r="K22" s="2">
        <v>1289</v>
      </c>
      <c r="L22" s="2">
        <v>0</v>
      </c>
      <c r="M22" s="2">
        <v>31259</v>
      </c>
      <c r="N22" s="22" t="s">
        <v>137</v>
      </c>
      <c r="O22" s="2">
        <f t="shared" si="3"/>
        <v>22800000</v>
      </c>
      <c r="P22" s="2">
        <v>2164968</v>
      </c>
      <c r="Q22" s="2">
        <v>7235863</v>
      </c>
      <c r="R22" s="2">
        <v>3748702</v>
      </c>
      <c r="S22" s="2">
        <v>3286528</v>
      </c>
      <c r="T22" s="2">
        <v>181899</v>
      </c>
      <c r="U22" s="2">
        <v>3046267</v>
      </c>
      <c r="V22" s="2">
        <v>1999021</v>
      </c>
      <c r="W22" s="2">
        <v>488000</v>
      </c>
      <c r="X22" s="2">
        <v>120752</v>
      </c>
      <c r="Y22" s="2">
        <v>528000</v>
      </c>
      <c r="AA22" s="28">
        <v>6495443</v>
      </c>
      <c r="AB22" s="28">
        <v>0</v>
      </c>
      <c r="AC22" s="32">
        <f t="shared" si="4"/>
        <v>6495443</v>
      </c>
    </row>
    <row r="23" spans="1:29" s="2" customFormat="1" ht="15.75">
      <c r="A23" s="1" t="s">
        <v>138</v>
      </c>
      <c r="B23" s="2">
        <f t="shared" si="2"/>
        <v>29960000</v>
      </c>
      <c r="C23" s="2">
        <v>12212484</v>
      </c>
      <c r="D23" s="2">
        <v>0</v>
      </c>
      <c r="E23" s="2">
        <v>714404</v>
      </c>
      <c r="F23" s="2">
        <v>452390</v>
      </c>
      <c r="G23" s="2">
        <v>0</v>
      </c>
      <c r="H23" s="2">
        <v>237453</v>
      </c>
      <c r="I23" s="2">
        <v>0</v>
      </c>
      <c r="J23" s="2">
        <v>16031441</v>
      </c>
      <c r="K23" s="2">
        <v>0</v>
      </c>
      <c r="L23" s="2">
        <v>0</v>
      </c>
      <c r="M23" s="2">
        <v>311828</v>
      </c>
      <c r="N23" s="22" t="s">
        <v>138</v>
      </c>
      <c r="O23" s="2">
        <f t="shared" si="3"/>
        <v>29960000</v>
      </c>
      <c r="P23" s="2">
        <v>3069116</v>
      </c>
      <c r="Q23" s="2">
        <v>10993483</v>
      </c>
      <c r="R23" s="2">
        <v>2655498</v>
      </c>
      <c r="S23" s="2">
        <v>4217166</v>
      </c>
      <c r="T23" s="2">
        <v>378369</v>
      </c>
      <c r="U23" s="2">
        <v>4654757</v>
      </c>
      <c r="V23" s="2">
        <v>3092819</v>
      </c>
      <c r="W23" s="2">
        <v>250000</v>
      </c>
      <c r="X23" s="2">
        <v>94500</v>
      </c>
      <c r="Y23" s="2">
        <v>554292</v>
      </c>
      <c r="AA23" s="28">
        <v>11079770</v>
      </c>
      <c r="AB23" s="28">
        <v>0</v>
      </c>
      <c r="AC23" s="32">
        <f t="shared" si="4"/>
        <v>11079770</v>
      </c>
    </row>
    <row r="24" spans="1:29" s="2" customFormat="1" ht="15.75">
      <c r="A24" s="1" t="s">
        <v>139</v>
      </c>
      <c r="B24" s="2">
        <f t="shared" si="2"/>
        <v>12665885</v>
      </c>
      <c r="C24" s="2">
        <v>4231081</v>
      </c>
      <c r="D24" s="2">
        <v>0</v>
      </c>
      <c r="E24" s="2">
        <v>146445</v>
      </c>
      <c r="F24" s="2">
        <v>202090</v>
      </c>
      <c r="G24" s="2">
        <v>0</v>
      </c>
      <c r="H24" s="2">
        <v>290241</v>
      </c>
      <c r="I24" s="2">
        <v>5000</v>
      </c>
      <c r="J24" s="2">
        <v>7742647</v>
      </c>
      <c r="K24" s="2">
        <v>21016</v>
      </c>
      <c r="L24" s="2">
        <v>0</v>
      </c>
      <c r="M24" s="2">
        <v>27365</v>
      </c>
      <c r="N24" s="22" t="s">
        <v>139</v>
      </c>
      <c r="O24" s="2">
        <f t="shared" si="3"/>
        <v>14340106</v>
      </c>
      <c r="P24" s="2">
        <v>2319220</v>
      </c>
      <c r="Q24" s="2">
        <v>4297201</v>
      </c>
      <c r="R24" s="2">
        <v>1476098</v>
      </c>
      <c r="S24" s="2">
        <v>1980854</v>
      </c>
      <c r="T24" s="2">
        <v>180519</v>
      </c>
      <c r="U24" s="2">
        <v>2002473</v>
      </c>
      <c r="V24" s="2">
        <v>1596702</v>
      </c>
      <c r="W24" s="2">
        <v>130000</v>
      </c>
      <c r="X24" s="2">
        <v>1000</v>
      </c>
      <c r="Y24" s="2">
        <v>356039</v>
      </c>
      <c r="AA24" s="28">
        <v>4116029</v>
      </c>
      <c r="AB24" s="28">
        <v>0</v>
      </c>
      <c r="AC24" s="32">
        <f t="shared" si="4"/>
        <v>4116029</v>
      </c>
    </row>
    <row r="25" spans="1:29" s="2" customFormat="1" ht="15.75">
      <c r="A25" s="1" t="s">
        <v>140</v>
      </c>
      <c r="B25" s="2">
        <f t="shared" si="2"/>
        <v>17145683</v>
      </c>
      <c r="C25" s="2">
        <v>5867584</v>
      </c>
      <c r="D25" s="2">
        <v>0</v>
      </c>
      <c r="E25" s="2">
        <v>255811</v>
      </c>
      <c r="F25" s="2">
        <v>172110</v>
      </c>
      <c r="G25" s="2">
        <v>0</v>
      </c>
      <c r="H25" s="2">
        <v>69016</v>
      </c>
      <c r="I25" s="2">
        <v>66626</v>
      </c>
      <c r="J25" s="2">
        <v>10670773</v>
      </c>
      <c r="K25" s="2">
        <v>1450</v>
      </c>
      <c r="L25" s="2">
        <v>0</v>
      </c>
      <c r="M25" s="2">
        <v>42313</v>
      </c>
      <c r="N25" s="22" t="s">
        <v>140</v>
      </c>
      <c r="O25" s="2">
        <f t="shared" si="3"/>
        <v>17145683</v>
      </c>
      <c r="P25" s="2">
        <v>2108563</v>
      </c>
      <c r="Q25" s="2">
        <v>5635845</v>
      </c>
      <c r="R25" s="2">
        <v>2708278</v>
      </c>
      <c r="S25" s="2">
        <v>2031840</v>
      </c>
      <c r="T25" s="2">
        <v>257983</v>
      </c>
      <c r="U25" s="2">
        <v>2125504</v>
      </c>
      <c r="V25" s="2">
        <v>1747870</v>
      </c>
      <c r="W25" s="2">
        <v>189800</v>
      </c>
      <c r="X25" s="2">
        <v>0</v>
      </c>
      <c r="Y25" s="2">
        <v>340000</v>
      </c>
      <c r="AA25" s="28">
        <v>5110916</v>
      </c>
      <c r="AB25" s="28">
        <v>175000</v>
      </c>
      <c r="AC25" s="32">
        <f t="shared" si="4"/>
        <v>5285916</v>
      </c>
    </row>
    <row r="26" spans="1:29" s="2" customFormat="1" ht="15.75">
      <c r="A26" s="1" t="s">
        <v>141</v>
      </c>
      <c r="B26" s="2">
        <f t="shared" si="2"/>
        <v>8186783</v>
      </c>
      <c r="C26" s="2">
        <v>1994720</v>
      </c>
      <c r="E26" s="2">
        <v>16835</v>
      </c>
      <c r="F26" s="2">
        <v>152258</v>
      </c>
      <c r="H26" s="2">
        <v>105672</v>
      </c>
      <c r="I26" s="2">
        <v>5000</v>
      </c>
      <c r="J26" s="2">
        <v>5727982</v>
      </c>
      <c r="K26" s="2">
        <v>16292</v>
      </c>
      <c r="M26" s="2">
        <v>168024</v>
      </c>
      <c r="N26" s="22" t="s">
        <v>141</v>
      </c>
      <c r="O26" s="2">
        <f t="shared" si="3"/>
        <v>9120574</v>
      </c>
      <c r="P26" s="2">
        <v>968557</v>
      </c>
      <c r="Q26" s="2">
        <v>2370780</v>
      </c>
      <c r="R26" s="2">
        <v>1870177</v>
      </c>
      <c r="S26" s="2">
        <v>1181380</v>
      </c>
      <c r="T26" s="2">
        <v>300759</v>
      </c>
      <c r="U26" s="2">
        <v>924592</v>
      </c>
      <c r="V26" s="2">
        <v>1211049</v>
      </c>
      <c r="W26" s="2">
        <v>30670</v>
      </c>
      <c r="X26" s="2">
        <v>34500</v>
      </c>
      <c r="Y26" s="2">
        <v>228110</v>
      </c>
      <c r="AA26" s="28">
        <v>1747155</v>
      </c>
      <c r="AB26" s="28">
        <v>0</v>
      </c>
      <c r="AC26" s="32">
        <f t="shared" si="4"/>
        <v>1747155</v>
      </c>
    </row>
    <row r="27" spans="1:29" s="2" customFormat="1" ht="15.75">
      <c r="A27" s="1" t="s">
        <v>142</v>
      </c>
      <c r="B27" s="2">
        <f t="shared" si="2"/>
        <v>16949927</v>
      </c>
      <c r="C27" s="2">
        <v>7559580</v>
      </c>
      <c r="D27" s="2">
        <v>0</v>
      </c>
      <c r="E27" s="2">
        <v>294133</v>
      </c>
      <c r="F27" s="2">
        <v>330667</v>
      </c>
      <c r="G27" s="2">
        <v>0</v>
      </c>
      <c r="H27" s="2">
        <v>836772</v>
      </c>
      <c r="I27" s="2">
        <v>33330</v>
      </c>
      <c r="J27" s="2">
        <v>7331734</v>
      </c>
      <c r="K27" s="2">
        <v>133580</v>
      </c>
      <c r="M27" s="2">
        <v>430131</v>
      </c>
      <c r="N27" s="22" t="s">
        <v>142</v>
      </c>
      <c r="O27" s="2">
        <f t="shared" si="3"/>
        <v>16303232</v>
      </c>
      <c r="P27" s="2">
        <v>2383457</v>
      </c>
      <c r="Q27" s="2">
        <v>4212134</v>
      </c>
      <c r="R27" s="2">
        <v>2272246</v>
      </c>
      <c r="S27" s="2">
        <v>2172065</v>
      </c>
      <c r="T27" s="2">
        <v>882330</v>
      </c>
      <c r="U27" s="2">
        <v>2043409</v>
      </c>
      <c r="V27" s="2">
        <v>1811591</v>
      </c>
      <c r="W27" s="2">
        <v>197000</v>
      </c>
      <c r="Y27" s="2">
        <v>329000</v>
      </c>
      <c r="AA27" s="28">
        <v>6626731</v>
      </c>
      <c r="AB27" s="28">
        <v>0</v>
      </c>
      <c r="AC27" s="32">
        <f t="shared" si="4"/>
        <v>6626731</v>
      </c>
    </row>
    <row r="28" spans="1:29" s="2" customFormat="1" ht="15.75">
      <c r="A28" s="1" t="s">
        <v>143</v>
      </c>
      <c r="B28" s="2">
        <f t="shared" si="2"/>
        <v>18095663</v>
      </c>
      <c r="C28" s="2">
        <v>10251324</v>
      </c>
      <c r="D28" s="2">
        <v>1</v>
      </c>
      <c r="E28" s="2">
        <v>347412</v>
      </c>
      <c r="F28" s="2">
        <v>471181</v>
      </c>
      <c r="H28" s="2">
        <v>586783</v>
      </c>
      <c r="J28" s="2">
        <v>5376580</v>
      </c>
      <c r="K28" s="2">
        <v>131020</v>
      </c>
      <c r="M28" s="2">
        <v>931362</v>
      </c>
      <c r="N28" s="22" t="s">
        <v>143</v>
      </c>
      <c r="O28" s="2">
        <f t="shared" si="3"/>
        <v>18497663</v>
      </c>
      <c r="P28" s="2">
        <v>2150807</v>
      </c>
      <c r="Q28" s="2">
        <v>5837260</v>
      </c>
      <c r="R28" s="2">
        <v>2030015</v>
      </c>
      <c r="S28" s="2">
        <v>2132917</v>
      </c>
      <c r="T28" s="2">
        <v>1326149</v>
      </c>
      <c r="U28" s="2">
        <v>2110240</v>
      </c>
      <c r="V28" s="2">
        <v>1471375</v>
      </c>
      <c r="W28" s="2">
        <v>189000</v>
      </c>
      <c r="Y28" s="2">
        <v>1249900</v>
      </c>
      <c r="AA28" s="28">
        <v>9371537</v>
      </c>
      <c r="AB28" s="28">
        <v>0</v>
      </c>
      <c r="AC28" s="32">
        <f t="shared" si="4"/>
        <v>9371537</v>
      </c>
    </row>
    <row r="29" spans="1:29" s="2" customFormat="1" ht="15.75">
      <c r="A29" s="1" t="s">
        <v>144</v>
      </c>
      <c r="B29" s="2">
        <f t="shared" si="2"/>
        <v>10841907</v>
      </c>
      <c r="C29" s="2">
        <v>5053093</v>
      </c>
      <c r="D29" s="2">
        <v>1</v>
      </c>
      <c r="E29" s="2">
        <v>73570</v>
      </c>
      <c r="F29" s="2">
        <v>229401</v>
      </c>
      <c r="G29" s="2">
        <v>1</v>
      </c>
      <c r="H29" s="2">
        <v>77575</v>
      </c>
      <c r="I29" s="2">
        <v>2069</v>
      </c>
      <c r="J29" s="2">
        <v>5251016</v>
      </c>
      <c r="K29" s="2">
        <v>6401</v>
      </c>
      <c r="L29" s="2">
        <v>0</v>
      </c>
      <c r="M29" s="2">
        <v>148780</v>
      </c>
      <c r="N29" s="22" t="s">
        <v>144</v>
      </c>
      <c r="O29" s="2">
        <f t="shared" si="3"/>
        <v>11105585</v>
      </c>
      <c r="P29" s="2">
        <v>1563496</v>
      </c>
      <c r="Q29" s="2">
        <v>3720547</v>
      </c>
      <c r="R29" s="2">
        <v>942455</v>
      </c>
      <c r="S29" s="2">
        <v>1331474</v>
      </c>
      <c r="T29" s="2">
        <v>530409</v>
      </c>
      <c r="U29" s="2">
        <v>1460800</v>
      </c>
      <c r="V29" s="2">
        <v>1229036</v>
      </c>
      <c r="W29" s="2">
        <v>31368</v>
      </c>
      <c r="X29" s="2">
        <v>0</v>
      </c>
      <c r="Y29" s="2">
        <v>296000</v>
      </c>
      <c r="AA29" s="28">
        <v>5076789</v>
      </c>
      <c r="AB29" s="28">
        <v>0</v>
      </c>
      <c r="AC29" s="32">
        <f t="shared" si="4"/>
        <v>5076789</v>
      </c>
    </row>
    <row r="30" spans="1:29" s="2" customFormat="1" ht="15.75">
      <c r="A30" s="1" t="s">
        <v>145</v>
      </c>
      <c r="B30" s="2">
        <f t="shared" si="2"/>
        <v>13668751</v>
      </c>
      <c r="C30" s="2">
        <v>2317722</v>
      </c>
      <c r="D30" s="2">
        <v>0</v>
      </c>
      <c r="E30" s="2">
        <v>88972</v>
      </c>
      <c r="F30" s="2">
        <v>650012</v>
      </c>
      <c r="G30" s="2">
        <v>0</v>
      </c>
      <c r="H30" s="2">
        <v>175102</v>
      </c>
      <c r="I30" s="2">
        <v>649984</v>
      </c>
      <c r="J30" s="2">
        <v>4491300</v>
      </c>
      <c r="K30" s="2">
        <v>5200000</v>
      </c>
      <c r="L30" s="2">
        <v>0</v>
      </c>
      <c r="M30" s="2">
        <v>95659</v>
      </c>
      <c r="N30" s="22" t="s">
        <v>145</v>
      </c>
      <c r="O30" s="2">
        <f t="shared" si="3"/>
        <v>14085772</v>
      </c>
      <c r="P30" s="2">
        <v>1691894</v>
      </c>
      <c r="Q30" s="2">
        <v>2451886</v>
      </c>
      <c r="R30" s="2">
        <v>5610521</v>
      </c>
      <c r="S30" s="2">
        <v>1810927</v>
      </c>
      <c r="T30" s="2">
        <v>1137998</v>
      </c>
      <c r="U30" s="2">
        <v>490714</v>
      </c>
      <c r="V30" s="2">
        <v>607902</v>
      </c>
      <c r="W30" s="2">
        <v>0</v>
      </c>
      <c r="X30" s="2">
        <v>89513</v>
      </c>
      <c r="Y30" s="2">
        <v>194417</v>
      </c>
      <c r="AA30" s="28">
        <v>2211612</v>
      </c>
      <c r="AB30" s="28">
        <v>0</v>
      </c>
      <c r="AC30" s="32">
        <f t="shared" si="4"/>
        <v>2211612</v>
      </c>
    </row>
    <row r="31" spans="1:29" s="2" customFormat="1" ht="15.75">
      <c r="A31" s="1" t="s">
        <v>209</v>
      </c>
      <c r="B31" s="2">
        <f t="shared" si="2"/>
        <v>2666742</v>
      </c>
      <c r="C31" s="2">
        <v>429672</v>
      </c>
      <c r="D31" s="2">
        <v>0</v>
      </c>
      <c r="E31" s="2">
        <v>5050</v>
      </c>
      <c r="F31" s="2">
        <v>29645</v>
      </c>
      <c r="G31" s="2">
        <v>0</v>
      </c>
      <c r="H31" s="2">
        <v>7486</v>
      </c>
      <c r="I31" s="2">
        <v>21000</v>
      </c>
      <c r="J31" s="2">
        <v>1999196</v>
      </c>
      <c r="K31" s="2">
        <v>171500</v>
      </c>
      <c r="L31" s="2">
        <v>0</v>
      </c>
      <c r="M31" s="2">
        <v>3193</v>
      </c>
      <c r="N31" s="22" t="s">
        <v>209</v>
      </c>
      <c r="O31" s="2">
        <f t="shared" si="3"/>
        <v>2875581</v>
      </c>
      <c r="P31" s="2">
        <v>518844</v>
      </c>
      <c r="Q31" s="2">
        <v>740338</v>
      </c>
      <c r="R31" s="2">
        <v>954587</v>
      </c>
      <c r="S31" s="2">
        <v>230764</v>
      </c>
      <c r="T31" s="2">
        <v>151586</v>
      </c>
      <c r="U31" s="2">
        <v>43688</v>
      </c>
      <c r="V31" s="2">
        <v>156274</v>
      </c>
      <c r="W31" s="2">
        <v>600</v>
      </c>
      <c r="X31" s="2">
        <v>28364</v>
      </c>
      <c r="Y31" s="2">
        <v>50536</v>
      </c>
      <c r="AA31" s="28">
        <v>397369</v>
      </c>
      <c r="AB31" s="28">
        <v>0</v>
      </c>
      <c r="AC31" s="32">
        <f t="shared" si="4"/>
        <v>397369</v>
      </c>
    </row>
    <row r="32" spans="1:14" s="2" customFormat="1" ht="15.75">
      <c r="A32" s="1"/>
      <c r="M32" s="11"/>
      <c r="N32" s="1"/>
    </row>
    <row r="33" spans="1:13" ht="49.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2"/>
      <c r="M33" s="11"/>
    </row>
  </sheetData>
  <sheetProtection/>
  <mergeCells count="7">
    <mergeCell ref="A33:K33"/>
    <mergeCell ref="O1:S1"/>
    <mergeCell ref="O2:S2"/>
    <mergeCell ref="T3:U3"/>
    <mergeCell ref="B1:F1"/>
    <mergeCell ref="B2:F2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Y33"/>
  <sheetViews>
    <sheetView zoomScale="80" zoomScaleNormal="80" zoomScalePageLayoutView="0" workbookViewId="0" topLeftCell="A1">
      <pane xSplit="1" ySplit="8" topLeftCell="L9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R15" sqref="R15"/>
    </sheetView>
  </sheetViews>
  <sheetFormatPr defaultColWidth="9.00390625" defaultRowHeight="16.5"/>
  <cols>
    <col min="1" max="1" width="21.625" style="1" customWidth="1"/>
    <col min="2" max="13" width="17.625" style="2" customWidth="1"/>
    <col min="14" max="14" width="21.625" style="1" customWidth="1"/>
    <col min="15" max="25" width="17.625" style="2" customWidth="1"/>
  </cols>
  <sheetData>
    <row r="1" spans="2:25" ht="18.75">
      <c r="B1" s="107" t="s">
        <v>279</v>
      </c>
      <c r="C1" s="107"/>
      <c r="D1" s="107"/>
      <c r="E1" s="107"/>
      <c r="F1" s="107"/>
      <c r="G1" s="1"/>
      <c r="H1" s="1"/>
      <c r="I1" s="1"/>
      <c r="J1" s="1"/>
      <c r="K1" s="1"/>
      <c r="L1" s="1"/>
      <c r="M1" s="1"/>
      <c r="O1" s="107" t="s">
        <v>279</v>
      </c>
      <c r="P1" s="107"/>
      <c r="Q1" s="107"/>
      <c r="R1" s="107"/>
      <c r="S1" s="107"/>
      <c r="T1" s="1"/>
      <c r="U1" s="1"/>
      <c r="V1" s="1"/>
      <c r="W1" s="1"/>
      <c r="X1" s="1"/>
      <c r="Y1" s="1"/>
    </row>
    <row r="2" spans="2:25" ht="24.75">
      <c r="B2" s="108" t="s">
        <v>200</v>
      </c>
      <c r="C2" s="108"/>
      <c r="D2" s="108"/>
      <c r="E2" s="108"/>
      <c r="F2" s="108"/>
      <c r="G2" s="1"/>
      <c r="H2" s="1"/>
      <c r="I2" s="1"/>
      <c r="J2" s="1"/>
      <c r="K2" s="1"/>
      <c r="L2" s="1"/>
      <c r="M2" s="1"/>
      <c r="O2" s="108" t="s">
        <v>210</v>
      </c>
      <c r="P2" s="108"/>
      <c r="Q2" s="108"/>
      <c r="R2" s="108"/>
      <c r="S2" s="108"/>
      <c r="T2" s="1"/>
      <c r="U2" s="1"/>
      <c r="V2" s="1"/>
      <c r="W2" s="1"/>
      <c r="X2" s="1"/>
      <c r="Y2" s="1"/>
    </row>
    <row r="3" spans="1:25" ht="16.5" customHeight="1">
      <c r="A3" s="1" t="s">
        <v>280</v>
      </c>
      <c r="B3" s="41" t="s">
        <v>306</v>
      </c>
      <c r="C3" s="1"/>
      <c r="D3" s="1"/>
      <c r="E3" s="1"/>
      <c r="F3" s="1"/>
      <c r="G3" s="109" t="s">
        <v>250</v>
      </c>
      <c r="H3" s="109"/>
      <c r="I3" s="1"/>
      <c r="J3" s="1"/>
      <c r="K3" s="1"/>
      <c r="L3" s="1"/>
      <c r="M3" s="1"/>
      <c r="N3" s="1" t="s">
        <v>280</v>
      </c>
      <c r="O3" s="1"/>
      <c r="P3" s="1"/>
      <c r="Q3" s="1"/>
      <c r="R3" s="1"/>
      <c r="S3" s="1"/>
      <c r="T3" s="109" t="s">
        <v>250</v>
      </c>
      <c r="U3" s="109"/>
      <c r="V3" s="1"/>
      <c r="W3" s="1"/>
      <c r="X3" s="1"/>
      <c r="Y3" s="1"/>
    </row>
    <row r="4" spans="1:14" ht="15.75">
      <c r="A4" s="1" t="s">
        <v>202</v>
      </c>
      <c r="N4" s="1" t="s">
        <v>202</v>
      </c>
    </row>
    <row r="5" spans="1:25" ht="32.25">
      <c r="A5" s="3" t="s">
        <v>51</v>
      </c>
      <c r="B5" s="3" t="s">
        <v>52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51</v>
      </c>
      <c r="O5" s="3" t="s">
        <v>83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</row>
    <row r="6" spans="1:25" ht="15.75">
      <c r="A6" s="1" t="s">
        <v>81</v>
      </c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 t="s">
        <v>81</v>
      </c>
      <c r="O6" s="1"/>
      <c r="P6" s="1">
        <v>1</v>
      </c>
      <c r="Q6" s="1">
        <v>2</v>
      </c>
      <c r="R6" s="1">
        <v>3</v>
      </c>
      <c r="S6" s="1">
        <v>4</v>
      </c>
      <c r="T6" s="1">
        <v>5</v>
      </c>
      <c r="U6" s="1">
        <v>6</v>
      </c>
      <c r="V6" s="1">
        <v>7</v>
      </c>
      <c r="W6" s="1">
        <v>8</v>
      </c>
      <c r="X6" s="1">
        <v>9</v>
      </c>
      <c r="Y6" s="1">
        <v>10</v>
      </c>
    </row>
    <row r="7" spans="1:25" ht="15.75">
      <c r="A7" s="1" t="s">
        <v>82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82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.75">
      <c r="A9" s="34" t="s">
        <v>27</v>
      </c>
      <c r="B9" s="2">
        <v>981755104208</v>
      </c>
      <c r="C9" s="2">
        <v>526538151476</v>
      </c>
      <c r="D9" s="2">
        <v>3708092</v>
      </c>
      <c r="E9" s="2">
        <v>19473873811</v>
      </c>
      <c r="F9" s="2">
        <v>35857055384</v>
      </c>
      <c r="G9" s="2">
        <v>119574523</v>
      </c>
      <c r="H9" s="2">
        <v>47778162528</v>
      </c>
      <c r="I9" s="2">
        <v>31274520637</v>
      </c>
      <c r="J9" s="2">
        <v>288689341626</v>
      </c>
      <c r="K9" s="2">
        <v>9886964689</v>
      </c>
      <c r="L9" s="2">
        <v>0</v>
      </c>
      <c r="M9" s="2">
        <v>22133751442</v>
      </c>
      <c r="N9" s="34" t="s">
        <v>27</v>
      </c>
      <c r="O9" s="2">
        <v>999547302200</v>
      </c>
      <c r="P9" s="2">
        <v>106041560880</v>
      </c>
      <c r="Q9" s="2">
        <v>349577516423</v>
      </c>
      <c r="R9" s="2">
        <v>156735107521</v>
      </c>
      <c r="S9" s="2">
        <v>155949213877</v>
      </c>
      <c r="T9" s="2">
        <v>52964222520</v>
      </c>
      <c r="U9" s="2">
        <v>74981543138</v>
      </c>
      <c r="V9" s="2">
        <v>81880550738</v>
      </c>
      <c r="W9" s="2">
        <v>10055507268</v>
      </c>
      <c r="X9" s="2">
        <v>677844745</v>
      </c>
      <c r="Y9" s="2">
        <v>10684235090</v>
      </c>
    </row>
    <row r="10" spans="1:25" ht="15.75">
      <c r="A10" s="1" t="s">
        <v>205</v>
      </c>
      <c r="B10" s="2">
        <v>142571741482</v>
      </c>
      <c r="C10" s="2">
        <v>88221727393</v>
      </c>
      <c r="D10" s="2">
        <v>3708092</v>
      </c>
      <c r="E10" s="42">
        <f>4302270628-1150000</f>
        <v>4301120628</v>
      </c>
      <c r="F10" s="42">
        <f>3625953999-563246000</f>
        <v>3062707999</v>
      </c>
      <c r="G10" s="2">
        <v>0</v>
      </c>
      <c r="H10" s="2">
        <v>10885669309</v>
      </c>
      <c r="I10" s="2">
        <v>58927379</v>
      </c>
      <c r="J10" s="2">
        <v>29196902356</v>
      </c>
      <c r="K10" s="2">
        <v>1324346883</v>
      </c>
      <c r="L10" s="2">
        <v>0</v>
      </c>
      <c r="M10" s="42">
        <f>4952235443+1150000+563246000</f>
        <v>5516631443</v>
      </c>
      <c r="N10" s="1" t="s">
        <v>205</v>
      </c>
      <c r="O10" s="2">
        <v>154473463926</v>
      </c>
      <c r="P10" s="2">
        <v>19772228431</v>
      </c>
      <c r="Q10" s="2">
        <v>47544136417</v>
      </c>
      <c r="R10" s="2">
        <v>28489978071</v>
      </c>
      <c r="S10" s="2">
        <v>21273403865</v>
      </c>
      <c r="T10" s="2">
        <v>12274935557</v>
      </c>
      <c r="U10" s="2">
        <v>12100170315</v>
      </c>
      <c r="V10" s="2">
        <v>10584939285</v>
      </c>
      <c r="W10" s="2">
        <v>750140730</v>
      </c>
      <c r="X10" s="2">
        <v>0</v>
      </c>
      <c r="Y10" s="2">
        <v>1683531255</v>
      </c>
    </row>
    <row r="11" spans="1:25" ht="15.75">
      <c r="A11" s="1" t="s">
        <v>204</v>
      </c>
      <c r="B11" s="2">
        <v>188724222223</v>
      </c>
      <c r="C11" s="2">
        <v>112407759690</v>
      </c>
      <c r="D11" s="2">
        <v>0</v>
      </c>
      <c r="E11" s="2">
        <v>2952673015</v>
      </c>
      <c r="F11" s="42">
        <f>12203981961-471485000</f>
        <v>11732496961</v>
      </c>
      <c r="G11" s="2">
        <v>0</v>
      </c>
      <c r="H11" s="42">
        <f>21896721502+1680000</f>
        <v>21898401502</v>
      </c>
      <c r="I11" s="2">
        <v>13556608027</v>
      </c>
      <c r="J11" s="2">
        <v>23732022058</v>
      </c>
      <c r="K11" s="2">
        <v>127794961</v>
      </c>
      <c r="L11" s="2">
        <v>0</v>
      </c>
      <c r="M11" s="42">
        <f>1846661009+471485000-1680000</f>
        <v>2316466009</v>
      </c>
      <c r="N11" s="1" t="s">
        <v>204</v>
      </c>
      <c r="O11" s="2">
        <v>167504327527</v>
      </c>
      <c r="P11" s="2">
        <v>13131672216</v>
      </c>
      <c r="Q11" s="2">
        <v>63780303467</v>
      </c>
      <c r="R11" s="2">
        <v>18280227817</v>
      </c>
      <c r="S11" s="2">
        <v>39418872913</v>
      </c>
      <c r="T11" s="2">
        <v>11444086459</v>
      </c>
      <c r="U11" s="2">
        <v>4908230685</v>
      </c>
      <c r="V11" s="2">
        <v>12383778728</v>
      </c>
      <c r="W11" s="2">
        <v>3290050932</v>
      </c>
      <c r="X11" s="2">
        <v>0</v>
      </c>
      <c r="Y11" s="2">
        <v>867104310</v>
      </c>
    </row>
    <row r="12" spans="1:25" ht="15.75">
      <c r="A12" s="1" t="s">
        <v>281</v>
      </c>
      <c r="B12" s="2">
        <v>56716718078</v>
      </c>
      <c r="C12" s="2">
        <v>38782611747</v>
      </c>
      <c r="D12" s="2">
        <v>0</v>
      </c>
      <c r="E12" s="2">
        <v>1568997860</v>
      </c>
      <c r="F12" s="2">
        <v>1771648529</v>
      </c>
      <c r="G12" s="2">
        <v>0</v>
      </c>
      <c r="H12" s="2">
        <v>226362106</v>
      </c>
      <c r="I12" s="2">
        <v>211206539</v>
      </c>
      <c r="J12" s="2">
        <v>13458760604</v>
      </c>
      <c r="K12" s="2">
        <v>11163162</v>
      </c>
      <c r="L12" s="2">
        <v>0</v>
      </c>
      <c r="M12" s="2">
        <v>685967531</v>
      </c>
      <c r="N12" s="1" t="s">
        <v>281</v>
      </c>
      <c r="O12" s="2">
        <v>62760371005</v>
      </c>
      <c r="P12" s="2">
        <v>5709330669</v>
      </c>
      <c r="Q12" s="2">
        <v>28136596598</v>
      </c>
      <c r="R12" s="2">
        <v>8362932099</v>
      </c>
      <c r="S12" s="2">
        <v>7254062162</v>
      </c>
      <c r="T12" s="2">
        <v>1798591987</v>
      </c>
      <c r="U12" s="2">
        <v>4905401878</v>
      </c>
      <c r="V12" s="2">
        <v>5622592896</v>
      </c>
      <c r="W12" s="2">
        <v>252996310</v>
      </c>
      <c r="X12" s="2">
        <v>0</v>
      </c>
      <c r="Y12" s="2">
        <v>717866406</v>
      </c>
    </row>
    <row r="13" spans="1:25" ht="15.75">
      <c r="A13" s="1" t="s">
        <v>206</v>
      </c>
      <c r="B13" s="2">
        <v>99916972141</v>
      </c>
      <c r="C13" s="2">
        <v>64477196168</v>
      </c>
      <c r="D13" s="2">
        <v>0</v>
      </c>
      <c r="E13" s="2">
        <v>2338924667</v>
      </c>
      <c r="F13" s="42">
        <f>3298279924-1066971000</f>
        <v>2231308924</v>
      </c>
      <c r="G13" s="2">
        <v>0</v>
      </c>
      <c r="H13" s="2">
        <v>1071885811</v>
      </c>
      <c r="I13" s="2">
        <v>3815038460</v>
      </c>
      <c r="J13" s="2">
        <v>21726599364</v>
      </c>
      <c r="K13" s="2">
        <v>456126243</v>
      </c>
      <c r="L13" s="2">
        <v>0</v>
      </c>
      <c r="M13" s="42">
        <f>2732921504+1066971000</f>
        <v>3799892504</v>
      </c>
      <c r="N13" s="1" t="s">
        <v>206</v>
      </c>
      <c r="O13" s="2">
        <v>104869032822</v>
      </c>
      <c r="P13" s="2">
        <v>11339544002</v>
      </c>
      <c r="Q13" s="2">
        <v>33192674497</v>
      </c>
      <c r="R13" s="2">
        <v>21414063230</v>
      </c>
      <c r="S13" s="2">
        <v>13320367516</v>
      </c>
      <c r="T13" s="2">
        <v>6191130460</v>
      </c>
      <c r="U13" s="2">
        <v>8621136713</v>
      </c>
      <c r="V13" s="2">
        <v>9425811371</v>
      </c>
      <c r="W13" s="2">
        <v>453408165</v>
      </c>
      <c r="X13" s="2">
        <v>0</v>
      </c>
      <c r="Y13" s="2">
        <v>910896868</v>
      </c>
    </row>
    <row r="14" spans="1:25" ht="15.75">
      <c r="A14" s="1" t="s">
        <v>207</v>
      </c>
      <c r="B14" s="2">
        <v>71582555003</v>
      </c>
      <c r="C14" s="2">
        <v>40382767923</v>
      </c>
      <c r="D14" s="2">
        <v>0</v>
      </c>
      <c r="E14" s="42">
        <f>1012902362-8854000</f>
        <v>1004048362</v>
      </c>
      <c r="F14" s="42">
        <f>2349207876-641538000</f>
        <v>1707669876</v>
      </c>
      <c r="G14" s="2">
        <v>0</v>
      </c>
      <c r="H14" s="2">
        <v>2645760288</v>
      </c>
      <c r="I14" s="2">
        <v>417072329</v>
      </c>
      <c r="J14" s="2">
        <v>23434285737</v>
      </c>
      <c r="K14" s="2">
        <v>252846662</v>
      </c>
      <c r="L14" s="2">
        <v>0</v>
      </c>
      <c r="M14" s="42">
        <f>1087711826+8854000+641538000</f>
        <v>1738103826</v>
      </c>
      <c r="N14" s="1" t="s">
        <v>207</v>
      </c>
      <c r="O14" s="2">
        <v>73521376929</v>
      </c>
      <c r="P14" s="2">
        <v>8890406220</v>
      </c>
      <c r="Q14" s="2">
        <v>27820755529</v>
      </c>
      <c r="R14" s="2">
        <v>13347686425</v>
      </c>
      <c r="S14" s="2">
        <v>9465348458</v>
      </c>
      <c r="T14" s="2">
        <v>2907965966</v>
      </c>
      <c r="U14" s="2">
        <v>3684694176</v>
      </c>
      <c r="V14" s="2">
        <v>6112258780</v>
      </c>
      <c r="W14" s="2">
        <v>677564130</v>
      </c>
      <c r="X14" s="2">
        <v>0</v>
      </c>
      <c r="Y14" s="2">
        <v>614697245</v>
      </c>
    </row>
    <row r="15" spans="1:25" ht="15.75">
      <c r="A15" s="1" t="s">
        <v>208</v>
      </c>
      <c r="B15" s="2">
        <v>116362372410</v>
      </c>
      <c r="C15" s="2">
        <v>62080575356</v>
      </c>
      <c r="D15" s="2">
        <v>0</v>
      </c>
      <c r="E15" s="2">
        <v>2627600269</v>
      </c>
      <c r="F15" s="42">
        <f>6782774637-1135785000</f>
        <v>5646989637</v>
      </c>
      <c r="G15" s="2">
        <v>119188875</v>
      </c>
      <c r="H15" s="2">
        <v>5919795568</v>
      </c>
      <c r="I15" s="2">
        <v>5769828867</v>
      </c>
      <c r="J15" s="2">
        <v>27855014707</v>
      </c>
      <c r="K15" s="2">
        <v>891321595</v>
      </c>
      <c r="L15" s="2">
        <v>0</v>
      </c>
      <c r="M15" s="42">
        <f>4316272536+1135785000</f>
        <v>5452057536</v>
      </c>
      <c r="N15" s="1" t="s">
        <v>208</v>
      </c>
      <c r="O15" s="2">
        <v>126265671271</v>
      </c>
      <c r="P15" s="44">
        <f>13087415025-772037000</f>
        <v>12315378025</v>
      </c>
      <c r="Q15" s="2">
        <v>45244508079</v>
      </c>
      <c r="R15" s="44">
        <f>13105518003+772037000</f>
        <v>13877555003</v>
      </c>
      <c r="S15" s="2">
        <v>26548986441</v>
      </c>
      <c r="T15" s="2">
        <v>9230545231</v>
      </c>
      <c r="U15" s="2">
        <v>5484591083</v>
      </c>
      <c r="V15" s="2">
        <v>9826266202</v>
      </c>
      <c r="W15" s="2">
        <v>1765673889</v>
      </c>
      <c r="X15" s="2">
        <v>0</v>
      </c>
      <c r="Y15" s="2">
        <v>1972167318</v>
      </c>
    </row>
    <row r="16" spans="1:25" ht="15.75">
      <c r="A16" s="1" t="s">
        <v>131</v>
      </c>
      <c r="B16" s="2">
        <v>19458448633</v>
      </c>
      <c r="C16" s="2">
        <v>7674964736</v>
      </c>
      <c r="D16" s="2">
        <v>0</v>
      </c>
      <c r="E16" s="42">
        <f>327069783-3552000</f>
        <v>323517783</v>
      </c>
      <c r="F16" s="42">
        <f>685757635-269844000</f>
        <v>415913635</v>
      </c>
      <c r="G16" s="2">
        <v>0</v>
      </c>
      <c r="H16" s="2">
        <v>104962591</v>
      </c>
      <c r="I16" s="2">
        <v>784459000</v>
      </c>
      <c r="J16" s="2">
        <v>9329624723</v>
      </c>
      <c r="K16" s="2">
        <v>275000</v>
      </c>
      <c r="L16" s="2">
        <v>0</v>
      </c>
      <c r="M16" s="42">
        <f>551335165+3552000+269844000</f>
        <v>824731165</v>
      </c>
      <c r="N16" s="1" t="s">
        <v>131</v>
      </c>
      <c r="O16" s="2">
        <v>19771999215</v>
      </c>
      <c r="P16" s="2">
        <v>1799068163</v>
      </c>
      <c r="Q16" s="2">
        <v>8005019835</v>
      </c>
      <c r="R16" s="2">
        <v>1945534484</v>
      </c>
      <c r="S16" s="2">
        <v>2296163221</v>
      </c>
      <c r="T16" s="2">
        <v>1347434846</v>
      </c>
      <c r="U16" s="2">
        <v>2074609588</v>
      </c>
      <c r="V16" s="2">
        <v>1744596125</v>
      </c>
      <c r="W16" s="2">
        <v>272958902</v>
      </c>
      <c r="X16" s="2">
        <v>12401169</v>
      </c>
      <c r="Y16" s="2">
        <v>274212882</v>
      </c>
    </row>
    <row r="17" spans="1:25" ht="15.75">
      <c r="A17" s="1" t="s">
        <v>132</v>
      </c>
      <c r="B17" s="2">
        <v>22078297051</v>
      </c>
      <c r="C17" s="2">
        <v>9709255844</v>
      </c>
      <c r="D17" s="2">
        <v>0</v>
      </c>
      <c r="E17" s="42">
        <f>417799467-99000</f>
        <v>417700467</v>
      </c>
      <c r="F17" s="42">
        <f>456108641-104372000</f>
        <v>351736641</v>
      </c>
      <c r="G17" s="2">
        <v>0</v>
      </c>
      <c r="H17" s="2">
        <v>1254301337</v>
      </c>
      <c r="I17" s="2">
        <v>1717373859</v>
      </c>
      <c r="J17" s="2">
        <v>8286752980</v>
      </c>
      <c r="K17" s="2">
        <v>0</v>
      </c>
      <c r="L17" s="2">
        <v>0</v>
      </c>
      <c r="M17" s="42">
        <f>236704923+99000+104372000</f>
        <v>341175923</v>
      </c>
      <c r="N17" s="1" t="s">
        <v>132</v>
      </c>
      <c r="O17" s="2">
        <v>23149637216</v>
      </c>
      <c r="P17" s="2">
        <v>1962474523</v>
      </c>
      <c r="Q17" s="2">
        <v>8623141706</v>
      </c>
      <c r="R17" s="2">
        <v>5090567901</v>
      </c>
      <c r="S17" s="2">
        <v>2678833101</v>
      </c>
      <c r="T17" s="2">
        <v>538960639</v>
      </c>
      <c r="U17" s="2">
        <v>2294567964</v>
      </c>
      <c r="V17" s="2">
        <v>1590643630</v>
      </c>
      <c r="W17" s="2">
        <v>257187039</v>
      </c>
      <c r="X17" s="2">
        <v>0</v>
      </c>
      <c r="Y17" s="2">
        <v>113260713</v>
      </c>
    </row>
    <row r="18" spans="1:25" ht="15.75">
      <c r="A18" s="1" t="s">
        <v>133</v>
      </c>
      <c r="B18" s="2">
        <v>22394373463</v>
      </c>
      <c r="C18" s="2">
        <v>8700012528</v>
      </c>
      <c r="D18" s="2">
        <v>0</v>
      </c>
      <c r="E18" s="42">
        <f>322031678-2640000</f>
        <v>319391678</v>
      </c>
      <c r="F18" s="2">
        <v>345165524</v>
      </c>
      <c r="G18" s="2">
        <v>0</v>
      </c>
      <c r="H18" s="2">
        <v>1153036342</v>
      </c>
      <c r="I18" s="2">
        <v>300237461</v>
      </c>
      <c r="J18" s="2">
        <v>10938776698</v>
      </c>
      <c r="K18" s="2">
        <v>215605997</v>
      </c>
      <c r="L18" s="2">
        <v>0</v>
      </c>
      <c r="M18" s="42">
        <f>419507235+2640000</f>
        <v>422147235</v>
      </c>
      <c r="N18" s="1" t="s">
        <v>133</v>
      </c>
      <c r="O18" s="2">
        <v>26455582212</v>
      </c>
      <c r="P18" s="2">
        <v>3184633492</v>
      </c>
      <c r="Q18" s="2">
        <v>8519159836</v>
      </c>
      <c r="R18" s="2">
        <v>4935608733</v>
      </c>
      <c r="S18" s="2">
        <v>2750491451</v>
      </c>
      <c r="T18" s="2">
        <v>1394399723</v>
      </c>
      <c r="U18" s="2">
        <v>2776478579</v>
      </c>
      <c r="V18" s="2">
        <v>1984179837</v>
      </c>
      <c r="W18" s="2">
        <v>629831640</v>
      </c>
      <c r="X18" s="2">
        <v>53250000</v>
      </c>
      <c r="Y18" s="2">
        <v>227548921</v>
      </c>
    </row>
    <row r="19" spans="1:25" ht="15.75">
      <c r="A19" s="1" t="s">
        <v>134</v>
      </c>
      <c r="B19" s="2">
        <v>39906506523</v>
      </c>
      <c r="C19" s="2">
        <v>16298765417</v>
      </c>
      <c r="D19" s="2">
        <v>0</v>
      </c>
      <c r="E19" s="2">
        <v>660871556</v>
      </c>
      <c r="F19" s="2">
        <v>394132829</v>
      </c>
      <c r="G19" s="2">
        <v>203949</v>
      </c>
      <c r="H19" s="2">
        <v>157358477</v>
      </c>
      <c r="I19" s="2">
        <v>3256672619</v>
      </c>
      <c r="J19" s="2">
        <v>17626204513</v>
      </c>
      <c r="K19" s="2">
        <v>28148440</v>
      </c>
      <c r="L19" s="2">
        <v>0</v>
      </c>
      <c r="M19" s="2">
        <v>1484148723</v>
      </c>
      <c r="N19" s="1" t="s">
        <v>134</v>
      </c>
      <c r="O19" s="2">
        <v>41204936654</v>
      </c>
      <c r="P19" s="2">
        <v>3055559358</v>
      </c>
      <c r="Q19" s="2">
        <v>16454056872</v>
      </c>
      <c r="R19" s="2">
        <v>6317188882</v>
      </c>
      <c r="S19" s="2">
        <v>5400958466</v>
      </c>
      <c r="T19" s="2">
        <v>307433142</v>
      </c>
      <c r="U19" s="2">
        <v>4713353459</v>
      </c>
      <c r="V19" s="2">
        <v>4185909523</v>
      </c>
      <c r="W19" s="2">
        <v>252010982</v>
      </c>
      <c r="X19" s="2">
        <v>59264199</v>
      </c>
      <c r="Y19" s="2">
        <v>459201771</v>
      </c>
    </row>
    <row r="20" spans="1:25" ht="15.75">
      <c r="A20" s="1" t="s">
        <v>135</v>
      </c>
      <c r="B20" s="2">
        <v>23820221960</v>
      </c>
      <c r="C20" s="2">
        <v>9926037434</v>
      </c>
      <c r="D20" s="2">
        <v>0</v>
      </c>
      <c r="E20" s="2">
        <v>373183473</v>
      </c>
      <c r="F20" s="2">
        <v>198592183</v>
      </c>
      <c r="G20" s="2">
        <v>0</v>
      </c>
      <c r="H20" s="2">
        <v>98872823</v>
      </c>
      <c r="I20" s="2">
        <v>675705106</v>
      </c>
      <c r="J20" s="2">
        <v>12327953053</v>
      </c>
      <c r="K20" s="2">
        <v>1060000</v>
      </c>
      <c r="L20" s="2">
        <v>0</v>
      </c>
      <c r="M20" s="2">
        <v>218817888</v>
      </c>
      <c r="N20" s="1" t="s">
        <v>135</v>
      </c>
      <c r="O20" s="2">
        <v>21691581149</v>
      </c>
      <c r="P20" s="2">
        <v>2243846120</v>
      </c>
      <c r="Q20" s="2">
        <v>7288370096</v>
      </c>
      <c r="R20" s="2">
        <v>4192974237</v>
      </c>
      <c r="S20" s="2">
        <v>2572868100</v>
      </c>
      <c r="T20" s="2">
        <v>254595322</v>
      </c>
      <c r="U20" s="2">
        <v>2552867918</v>
      </c>
      <c r="V20" s="2">
        <v>2148595198</v>
      </c>
      <c r="W20" s="2">
        <v>200005654</v>
      </c>
      <c r="X20" s="2">
        <v>46500000</v>
      </c>
      <c r="Y20" s="2">
        <v>190958504</v>
      </c>
    </row>
    <row r="21" spans="1:25" ht="15.75">
      <c r="A21" s="1" t="s">
        <v>136</v>
      </c>
      <c r="B21" s="2">
        <v>26040899406</v>
      </c>
      <c r="C21" s="2">
        <v>11184190313</v>
      </c>
      <c r="D21" s="2">
        <v>0</v>
      </c>
      <c r="E21" s="42">
        <f>435509629-3873000</f>
        <v>431636629</v>
      </c>
      <c r="F21" s="2">
        <v>244789587</v>
      </c>
      <c r="G21" s="2">
        <v>0</v>
      </c>
      <c r="H21" s="2">
        <v>270416836</v>
      </c>
      <c r="I21" s="2">
        <v>6300000</v>
      </c>
      <c r="J21" s="2">
        <v>12954203815</v>
      </c>
      <c r="K21" s="2">
        <v>518478000</v>
      </c>
      <c r="L21" s="2">
        <v>0</v>
      </c>
      <c r="M21" s="42">
        <f>427011226+3873000</f>
        <v>430884226</v>
      </c>
      <c r="N21" s="1" t="s">
        <v>136</v>
      </c>
      <c r="O21" s="2">
        <v>26632107533</v>
      </c>
      <c r="P21" s="2">
        <v>2163483576</v>
      </c>
      <c r="Q21" s="2">
        <v>8659782409</v>
      </c>
      <c r="R21" s="2">
        <v>5386823182</v>
      </c>
      <c r="S21" s="2">
        <v>3810753501</v>
      </c>
      <c r="T21" s="2">
        <v>148609708</v>
      </c>
      <c r="U21" s="2">
        <v>3045869955</v>
      </c>
      <c r="V21" s="2">
        <v>2273583445</v>
      </c>
      <c r="W21" s="2">
        <v>252445163</v>
      </c>
      <c r="X21" s="2">
        <v>76500000</v>
      </c>
      <c r="Y21" s="2">
        <v>814256594</v>
      </c>
    </row>
    <row r="22" spans="1:25" ht="15.75">
      <c r="A22" s="1" t="s">
        <v>137</v>
      </c>
      <c r="B22" s="2">
        <v>21511119912</v>
      </c>
      <c r="C22" s="2">
        <v>7963522328</v>
      </c>
      <c r="D22" s="2">
        <v>0</v>
      </c>
      <c r="E22" s="42">
        <f>282876671-110000</f>
        <v>282766671</v>
      </c>
      <c r="F22" s="2">
        <v>153316667</v>
      </c>
      <c r="G22" s="2">
        <v>181699</v>
      </c>
      <c r="H22" s="2">
        <v>92705980</v>
      </c>
      <c r="I22" s="2">
        <v>8072000</v>
      </c>
      <c r="J22" s="2">
        <v>12460250756</v>
      </c>
      <c r="K22" s="2">
        <v>1289000</v>
      </c>
      <c r="L22" s="2">
        <v>0</v>
      </c>
      <c r="M22" s="42">
        <f>548904811+110000</f>
        <v>549014811</v>
      </c>
      <c r="N22" s="1" t="s">
        <v>137</v>
      </c>
      <c r="O22" s="2">
        <v>21910332578</v>
      </c>
      <c r="P22" s="2">
        <v>2580484377</v>
      </c>
      <c r="Q22" s="2">
        <v>6459008961</v>
      </c>
      <c r="R22" s="2">
        <v>3687423718</v>
      </c>
      <c r="S22" s="2">
        <v>3077410680</v>
      </c>
      <c r="T22" s="2">
        <v>197716088</v>
      </c>
      <c r="U22" s="2">
        <v>3319252612</v>
      </c>
      <c r="V22" s="2">
        <v>1857835209</v>
      </c>
      <c r="W22" s="2">
        <v>234508595</v>
      </c>
      <c r="X22" s="2">
        <v>125756000</v>
      </c>
      <c r="Y22" s="2">
        <v>370936338</v>
      </c>
    </row>
    <row r="23" spans="1:25" ht="15.75">
      <c r="A23" s="1" t="s">
        <v>138</v>
      </c>
      <c r="B23" s="2">
        <v>31848994364</v>
      </c>
      <c r="C23" s="2">
        <v>11824537643</v>
      </c>
      <c r="D23" s="2">
        <v>0</v>
      </c>
      <c r="E23" s="42">
        <f>583507671-7008000</f>
        <v>576499671</v>
      </c>
      <c r="F23" s="42">
        <f>673362206-261844000</f>
        <v>411518206</v>
      </c>
      <c r="G23" s="2">
        <v>0</v>
      </c>
      <c r="H23" s="2">
        <v>549073158</v>
      </c>
      <c r="I23" s="2">
        <v>0</v>
      </c>
      <c r="J23" s="2">
        <v>18065170735</v>
      </c>
      <c r="K23" s="2">
        <v>101234216</v>
      </c>
      <c r="L23" s="2">
        <v>0</v>
      </c>
      <c r="M23" s="42">
        <f>52108735+7008000+261844000</f>
        <v>320960735</v>
      </c>
      <c r="N23" s="1" t="s">
        <v>138</v>
      </c>
      <c r="O23" s="2">
        <v>31058236625</v>
      </c>
      <c r="P23" s="2">
        <v>3427623156</v>
      </c>
      <c r="Q23" s="2">
        <v>10990728151</v>
      </c>
      <c r="R23" s="2">
        <v>4141012097</v>
      </c>
      <c r="S23" s="2">
        <v>3957873100</v>
      </c>
      <c r="T23" s="2">
        <v>417334133</v>
      </c>
      <c r="U23" s="2">
        <v>4433429320</v>
      </c>
      <c r="V23" s="2">
        <v>2794252828</v>
      </c>
      <c r="W23" s="2">
        <v>300000000</v>
      </c>
      <c r="X23" s="2">
        <v>100418697</v>
      </c>
      <c r="Y23" s="2">
        <v>495565143</v>
      </c>
    </row>
    <row r="24" spans="1:25" ht="15.75">
      <c r="A24" s="1" t="s">
        <v>139</v>
      </c>
      <c r="B24" s="2">
        <v>13773880309</v>
      </c>
      <c r="C24" s="2">
        <v>4231025996</v>
      </c>
      <c r="D24" s="2">
        <v>0</v>
      </c>
      <c r="E24" s="2">
        <v>169264382</v>
      </c>
      <c r="F24" s="2">
        <v>197183495</v>
      </c>
      <c r="G24" s="2">
        <v>0</v>
      </c>
      <c r="H24" s="2">
        <v>260484497</v>
      </c>
      <c r="I24" s="2">
        <v>5000000</v>
      </c>
      <c r="J24" s="2">
        <v>8705007494</v>
      </c>
      <c r="K24" s="2">
        <v>27382168</v>
      </c>
      <c r="L24" s="2">
        <v>0</v>
      </c>
      <c r="M24" s="2">
        <v>178532277</v>
      </c>
      <c r="N24" s="1" t="s">
        <v>139</v>
      </c>
      <c r="O24" s="2">
        <v>14213130063</v>
      </c>
      <c r="P24" s="2">
        <v>2607504369</v>
      </c>
      <c r="Q24" s="2">
        <v>4080122629</v>
      </c>
      <c r="R24" s="2">
        <v>1781566287</v>
      </c>
      <c r="S24" s="2">
        <v>1896576813</v>
      </c>
      <c r="T24" s="2">
        <v>198109576</v>
      </c>
      <c r="U24" s="2">
        <v>1833374844</v>
      </c>
      <c r="V24" s="2">
        <v>1461578224</v>
      </c>
      <c r="W24" s="2">
        <v>64792138</v>
      </c>
      <c r="X24" s="2">
        <v>460324</v>
      </c>
      <c r="Y24" s="2">
        <v>289044859</v>
      </c>
    </row>
    <row r="25" spans="1:25" ht="15.75">
      <c r="A25" s="1" t="s">
        <v>140</v>
      </c>
      <c r="B25" s="2">
        <v>16951271853</v>
      </c>
      <c r="C25" s="2">
        <v>6284156492</v>
      </c>
      <c r="D25" s="2">
        <v>0</v>
      </c>
      <c r="E25" s="42">
        <f>297695521-3804000</f>
        <v>293891521</v>
      </c>
      <c r="F25" s="42">
        <f>176152362-35000</f>
        <v>176117362</v>
      </c>
      <c r="G25" s="2">
        <v>0</v>
      </c>
      <c r="H25" s="2">
        <v>207146102</v>
      </c>
      <c r="I25" s="2">
        <v>246480177</v>
      </c>
      <c r="J25" s="2">
        <v>9588030653</v>
      </c>
      <c r="K25" s="2">
        <v>1365000</v>
      </c>
      <c r="L25" s="2">
        <v>0</v>
      </c>
      <c r="M25" s="42">
        <f>150245546+3804000+35000</f>
        <v>154084546</v>
      </c>
      <c r="N25" s="1" t="s">
        <v>140</v>
      </c>
      <c r="O25" s="2">
        <v>17090671006</v>
      </c>
      <c r="P25" s="2">
        <v>2065664917</v>
      </c>
      <c r="Q25" s="2">
        <v>5352153545</v>
      </c>
      <c r="R25" s="2">
        <v>3267016384</v>
      </c>
      <c r="S25" s="2">
        <v>2005200582</v>
      </c>
      <c r="T25" s="2">
        <v>282789659</v>
      </c>
      <c r="U25" s="2">
        <v>1927460455</v>
      </c>
      <c r="V25" s="2">
        <v>1798127147</v>
      </c>
      <c r="W25" s="2">
        <v>122339528</v>
      </c>
      <c r="X25" s="2">
        <v>0</v>
      </c>
      <c r="Y25" s="2">
        <v>269918789</v>
      </c>
    </row>
    <row r="26" spans="1:25" ht="15.75">
      <c r="A26" s="1" t="s">
        <v>141</v>
      </c>
      <c r="B26" s="2">
        <v>7957563088</v>
      </c>
      <c r="C26" s="2">
        <v>2109152485</v>
      </c>
      <c r="D26" s="2">
        <v>0</v>
      </c>
      <c r="E26" s="42">
        <f>29631620-21000</f>
        <v>29610620</v>
      </c>
      <c r="F26" s="42">
        <f>161066944-7040000</f>
        <v>154026944</v>
      </c>
      <c r="G26" s="2">
        <v>0</v>
      </c>
      <c r="H26" s="2">
        <v>79534561</v>
      </c>
      <c r="I26" s="2">
        <v>12270181</v>
      </c>
      <c r="J26" s="2">
        <v>5391587469</v>
      </c>
      <c r="K26" s="2">
        <v>18448882</v>
      </c>
      <c r="L26" s="2">
        <v>0</v>
      </c>
      <c r="M26" s="42">
        <f>155870946+21000+7040000</f>
        <v>162931946</v>
      </c>
      <c r="N26" s="1" t="s">
        <v>141</v>
      </c>
      <c r="O26" s="2">
        <v>8376027540</v>
      </c>
      <c r="P26" s="2">
        <v>960393398</v>
      </c>
      <c r="Q26" s="2">
        <v>1955599799</v>
      </c>
      <c r="R26" s="2">
        <v>2097878535</v>
      </c>
      <c r="S26" s="2">
        <v>1087602534</v>
      </c>
      <c r="T26" s="2">
        <v>219255426</v>
      </c>
      <c r="U26" s="2">
        <v>732486118</v>
      </c>
      <c r="V26" s="2">
        <v>1158434792</v>
      </c>
      <c r="W26" s="2">
        <v>24855220</v>
      </c>
      <c r="X26" s="2">
        <v>83330693</v>
      </c>
      <c r="Y26" s="2">
        <v>56191025</v>
      </c>
    </row>
    <row r="27" spans="1:25" ht="15.75">
      <c r="A27" s="1" t="s">
        <v>142</v>
      </c>
      <c r="B27" s="2">
        <v>16673709167</v>
      </c>
      <c r="C27" s="2">
        <v>6729728160</v>
      </c>
      <c r="D27" s="2">
        <v>0</v>
      </c>
      <c r="E27" s="42">
        <f>207166930-2929000</f>
        <v>204237930</v>
      </c>
      <c r="F27" s="42">
        <f>431930669-111776000</f>
        <v>320154669</v>
      </c>
      <c r="G27" s="2">
        <v>0</v>
      </c>
      <c r="H27" s="2">
        <v>378989303</v>
      </c>
      <c r="I27" s="2">
        <v>30200000</v>
      </c>
      <c r="J27" s="2">
        <v>7676196084</v>
      </c>
      <c r="K27" s="2">
        <v>148995514</v>
      </c>
      <c r="L27" s="2">
        <v>0</v>
      </c>
      <c r="M27" s="42">
        <f>1070502507+2929000+111776000</f>
        <v>1185207507</v>
      </c>
      <c r="N27" s="1" t="s">
        <v>142</v>
      </c>
      <c r="O27" s="2">
        <v>16665888704</v>
      </c>
      <c r="P27" s="2">
        <v>2336674511</v>
      </c>
      <c r="Q27" s="2">
        <v>4755188888</v>
      </c>
      <c r="R27" s="2">
        <v>2967338601</v>
      </c>
      <c r="S27" s="2">
        <v>2134882558</v>
      </c>
      <c r="T27" s="2">
        <v>863164214</v>
      </c>
      <c r="U27" s="2">
        <v>1705005129</v>
      </c>
      <c r="V27" s="2">
        <v>1656230426</v>
      </c>
      <c r="W27" s="2">
        <v>110349652</v>
      </c>
      <c r="X27" s="2">
        <v>0</v>
      </c>
      <c r="Y27" s="2">
        <v>137054725</v>
      </c>
    </row>
    <row r="28" spans="1:25" ht="15.75">
      <c r="A28" s="1" t="s">
        <v>143</v>
      </c>
      <c r="B28" s="2">
        <v>16912958513</v>
      </c>
      <c r="C28" s="2">
        <v>9850281903</v>
      </c>
      <c r="D28" s="2">
        <v>0</v>
      </c>
      <c r="E28" s="44">
        <f>391359958-19791100</f>
        <v>371568858</v>
      </c>
      <c r="F28" s="42">
        <f>736868062-331732000</f>
        <v>405136062</v>
      </c>
      <c r="G28" s="2">
        <v>0</v>
      </c>
      <c r="H28" s="2">
        <v>208695839</v>
      </c>
      <c r="I28" s="2">
        <v>0</v>
      </c>
      <c r="J28" s="2">
        <v>5022322158</v>
      </c>
      <c r="K28" s="2">
        <v>69832750</v>
      </c>
      <c r="L28" s="2">
        <v>0</v>
      </c>
      <c r="M28" s="42">
        <f>633597843+19792000+331732000</f>
        <v>985121843</v>
      </c>
      <c r="N28" s="1" t="s">
        <v>143</v>
      </c>
      <c r="O28" s="2">
        <v>16848050369</v>
      </c>
      <c r="P28" s="2">
        <v>2005119463</v>
      </c>
      <c r="Q28" s="2">
        <v>5848406789</v>
      </c>
      <c r="R28" s="2">
        <v>1959158619</v>
      </c>
      <c r="S28" s="2">
        <v>2068051088</v>
      </c>
      <c r="T28" s="2">
        <v>1352723368</v>
      </c>
      <c r="U28" s="2">
        <v>2019104523</v>
      </c>
      <c r="V28" s="2">
        <v>1353507509</v>
      </c>
      <c r="W28" s="2">
        <v>131774974</v>
      </c>
      <c r="X28" s="2">
        <v>0</v>
      </c>
      <c r="Y28" s="2">
        <v>110204036</v>
      </c>
    </row>
    <row r="29" spans="1:25" ht="15.75">
      <c r="A29" s="1" t="s">
        <v>144</v>
      </c>
      <c r="B29" s="2">
        <v>11128588589</v>
      </c>
      <c r="C29" s="2">
        <v>4909097972</v>
      </c>
      <c r="D29" s="2">
        <v>0</v>
      </c>
      <c r="E29" s="42">
        <f>124592557-7163000</f>
        <v>117429557</v>
      </c>
      <c r="F29" s="42">
        <f>324469354-81441000</f>
        <v>243028354</v>
      </c>
      <c r="G29" s="2">
        <v>0</v>
      </c>
      <c r="H29" s="2">
        <v>132560136</v>
      </c>
      <c r="I29" s="2">
        <v>2068633</v>
      </c>
      <c r="J29" s="2">
        <v>5421236612</v>
      </c>
      <c r="K29" s="2">
        <v>22272460</v>
      </c>
      <c r="L29" s="2">
        <v>0</v>
      </c>
      <c r="M29" s="42">
        <f>192290865+7163000+81441000</f>
        <v>280894865</v>
      </c>
      <c r="N29" s="1" t="s">
        <v>144</v>
      </c>
      <c r="O29" s="2">
        <v>10641077247</v>
      </c>
      <c r="P29" s="2">
        <v>1530351905</v>
      </c>
      <c r="Q29" s="2">
        <v>3584623481</v>
      </c>
      <c r="R29" s="2">
        <v>1159393948</v>
      </c>
      <c r="S29" s="2">
        <v>1195395565</v>
      </c>
      <c r="T29" s="2">
        <v>514237353</v>
      </c>
      <c r="U29" s="2">
        <v>1364182226</v>
      </c>
      <c r="V29" s="2">
        <v>1196220347</v>
      </c>
      <c r="W29" s="2">
        <v>12613625</v>
      </c>
      <c r="X29" s="2">
        <v>0</v>
      </c>
      <c r="Y29" s="2">
        <v>84058797</v>
      </c>
    </row>
    <row r="30" spans="1:25" ht="15.75">
      <c r="A30" s="1" t="s">
        <v>145</v>
      </c>
      <c r="B30" s="2">
        <v>12370209118</v>
      </c>
      <c r="C30" s="2">
        <v>2381583062</v>
      </c>
      <c r="D30" s="2">
        <v>0</v>
      </c>
      <c r="E30" s="2">
        <v>42317582</v>
      </c>
      <c r="F30" s="42">
        <f>622926195-8079000</f>
        <v>614847195</v>
      </c>
      <c r="G30" s="2">
        <v>0</v>
      </c>
      <c r="H30" s="2">
        <v>175612996</v>
      </c>
      <c r="I30" s="2">
        <v>400000000</v>
      </c>
      <c r="J30" s="2">
        <v>3030392662</v>
      </c>
      <c r="K30" s="2">
        <v>5550000000</v>
      </c>
      <c r="L30" s="2">
        <v>0</v>
      </c>
      <c r="M30" s="42">
        <f>167376621+8079000</f>
        <v>175455621</v>
      </c>
      <c r="N30" s="1" t="s">
        <v>145</v>
      </c>
      <c r="O30" s="2">
        <v>11412347868</v>
      </c>
      <c r="P30" s="2">
        <v>1744652891</v>
      </c>
      <c r="Q30" s="2">
        <v>2568774781</v>
      </c>
      <c r="R30" s="2">
        <v>3466831697</v>
      </c>
      <c r="S30" s="2">
        <v>1516006694</v>
      </c>
      <c r="T30" s="2">
        <v>978763589</v>
      </c>
      <c r="U30" s="2">
        <v>451905548</v>
      </c>
      <c r="V30" s="2">
        <v>579690623</v>
      </c>
      <c r="W30" s="2">
        <v>0</v>
      </c>
      <c r="X30" s="2">
        <v>89822000</v>
      </c>
      <c r="Y30" s="2">
        <v>15900045</v>
      </c>
    </row>
    <row r="31" spans="1:25" ht="16.5" customHeight="1">
      <c r="A31" s="1" t="s">
        <v>209</v>
      </c>
      <c r="B31" s="2">
        <v>3053480922</v>
      </c>
      <c r="C31" s="2">
        <v>409200886</v>
      </c>
      <c r="D31" s="2">
        <v>0</v>
      </c>
      <c r="E31" s="2">
        <v>5626532</v>
      </c>
      <c r="F31" s="2">
        <v>23386105</v>
      </c>
      <c r="G31" s="2">
        <v>0</v>
      </c>
      <c r="H31" s="2">
        <v>8216966</v>
      </c>
      <c r="I31" s="2">
        <v>1000000</v>
      </c>
      <c r="J31" s="2">
        <v>2462046395</v>
      </c>
      <c r="K31" s="2">
        <v>118977756</v>
      </c>
      <c r="L31" s="2">
        <v>0</v>
      </c>
      <c r="M31" s="2">
        <v>25026282</v>
      </c>
      <c r="N31" s="1" t="s">
        <v>209</v>
      </c>
      <c r="O31" s="2">
        <v>3031452741</v>
      </c>
      <c r="P31" s="2">
        <v>443430098</v>
      </c>
      <c r="Q31" s="2">
        <v>714404058</v>
      </c>
      <c r="R31" s="2">
        <v>1338384571</v>
      </c>
      <c r="S31" s="2">
        <v>219105068</v>
      </c>
      <c r="T31" s="2">
        <v>101440074</v>
      </c>
      <c r="U31" s="2">
        <v>33370050</v>
      </c>
      <c r="V31" s="2">
        <v>141518613</v>
      </c>
      <c r="W31" s="2">
        <v>0</v>
      </c>
      <c r="X31" s="2">
        <v>30141663</v>
      </c>
      <c r="Y31" s="2">
        <v>9658546</v>
      </c>
    </row>
    <row r="33" spans="14:24" ht="16.5" customHeight="1">
      <c r="N33" s="105" t="s">
        <v>304</v>
      </c>
      <c r="O33" s="106"/>
      <c r="P33" s="106"/>
      <c r="Q33" s="106"/>
      <c r="R33" s="106"/>
      <c r="S33" s="106"/>
      <c r="T33" s="106"/>
      <c r="U33" s="106"/>
      <c r="V33" s="106"/>
      <c r="W33" s="106"/>
      <c r="X33" s="106"/>
    </row>
  </sheetData>
  <sheetProtection/>
  <mergeCells count="7">
    <mergeCell ref="T3:U3"/>
    <mergeCell ref="N33:X33"/>
    <mergeCell ref="B1:F1"/>
    <mergeCell ref="B2:F2"/>
    <mergeCell ref="G3:H3"/>
    <mergeCell ref="O1:S1"/>
    <mergeCell ref="O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V29"/>
  <sheetViews>
    <sheetView showGridLines="0" zoomScalePageLayoutView="0" workbookViewId="0" topLeftCell="A1">
      <selection activeCell="G15" sqref="G15"/>
    </sheetView>
  </sheetViews>
  <sheetFormatPr defaultColWidth="9.00390625" defaultRowHeight="16.5"/>
  <cols>
    <col min="2" max="2" width="3.00390625" style="0" customWidth="1"/>
    <col min="3" max="8" width="11.375" style="0" customWidth="1"/>
    <col min="9" max="10" width="10.25390625" style="0" customWidth="1"/>
    <col min="11" max="11" width="11.875" style="0" customWidth="1"/>
    <col min="12" max="12" width="4.00390625" style="0" customWidth="1"/>
    <col min="13" max="14" width="10.375" style="0" bestFit="1" customWidth="1"/>
    <col min="15" max="15" width="9.375" style="0" customWidth="1"/>
    <col min="16" max="17" width="11.625" style="0" bestFit="1" customWidth="1"/>
    <col min="18" max="18" width="10.375" style="0" bestFit="1" customWidth="1"/>
    <col min="19" max="19" width="9.375" style="0" customWidth="1"/>
    <col min="20" max="20" width="12.375" style="0" bestFit="1" customWidth="1"/>
    <col min="21" max="21" width="3.875" style="0" customWidth="1"/>
    <col min="22" max="22" width="11.75390625" style="0" customWidth="1"/>
  </cols>
  <sheetData>
    <row r="1" spans="1:22" ht="15.75">
      <c r="A1" s="41" t="s">
        <v>275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>
      <c r="A2" s="110" t="s">
        <v>211</v>
      </c>
      <c r="B2" s="111"/>
      <c r="C2" s="111"/>
      <c r="D2" s="111"/>
      <c r="E2" s="111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6.5" customHeight="1">
      <c r="A3" s="112" t="s">
        <v>277</v>
      </c>
      <c r="B3" s="112"/>
      <c r="C3" s="112"/>
      <c r="D3" s="3"/>
      <c r="E3" s="3"/>
      <c r="F3" s="3"/>
      <c r="G3" s="112" t="s">
        <v>201</v>
      </c>
      <c r="H3" s="112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12" t="s">
        <v>212</v>
      </c>
      <c r="B4" s="113"/>
      <c r="C4" s="112" t="s">
        <v>213</v>
      </c>
      <c r="D4" s="112"/>
      <c r="E4" s="112"/>
      <c r="F4" s="112"/>
      <c r="G4" s="112"/>
      <c r="H4" s="112"/>
      <c r="I4" s="112"/>
      <c r="J4" s="112"/>
      <c r="K4" s="112"/>
      <c r="L4" s="1"/>
      <c r="M4" s="109" t="s">
        <v>214</v>
      </c>
      <c r="N4" s="109"/>
      <c r="O4" s="109"/>
      <c r="P4" s="109"/>
      <c r="Q4" s="109"/>
      <c r="R4" s="109"/>
      <c r="S4" s="109"/>
      <c r="T4" s="109"/>
      <c r="U4" s="1"/>
      <c r="V4" s="112" t="s">
        <v>215</v>
      </c>
    </row>
    <row r="5" spans="1:22" ht="48.75">
      <c r="A5" s="113"/>
      <c r="B5" s="113"/>
      <c r="C5" s="3" t="s">
        <v>216</v>
      </c>
      <c r="D5" s="3" t="s">
        <v>120</v>
      </c>
      <c r="E5" s="3" t="s">
        <v>121</v>
      </c>
      <c r="F5" s="3" t="s">
        <v>122</v>
      </c>
      <c r="G5" s="3" t="s">
        <v>217</v>
      </c>
      <c r="H5" s="3" t="s">
        <v>218</v>
      </c>
      <c r="I5" s="3" t="s">
        <v>123</v>
      </c>
      <c r="J5" s="3" t="s">
        <v>219</v>
      </c>
      <c r="K5" s="3" t="s">
        <v>220</v>
      </c>
      <c r="L5" s="1"/>
      <c r="M5" s="3" t="s">
        <v>221</v>
      </c>
      <c r="N5" s="3" t="s">
        <v>222</v>
      </c>
      <c r="O5" s="3" t="s">
        <v>223</v>
      </c>
      <c r="P5" s="3" t="s">
        <v>224</v>
      </c>
      <c r="Q5" s="3" t="s">
        <v>225</v>
      </c>
      <c r="R5" s="3" t="s">
        <v>226</v>
      </c>
      <c r="S5" s="3" t="s">
        <v>227</v>
      </c>
      <c r="T5" s="3" t="s">
        <v>228</v>
      </c>
      <c r="U5" s="1"/>
      <c r="V5" s="112"/>
    </row>
    <row r="6" spans="1:22" ht="32.25">
      <c r="A6" s="105" t="s">
        <v>27</v>
      </c>
      <c r="B6" s="14" t="s">
        <v>229</v>
      </c>
      <c r="C6" s="15">
        <f>SUM(C8:C29)</f>
        <v>941257562</v>
      </c>
      <c r="D6" s="15">
        <f aca="true" t="shared" si="0" ref="D6:K6">SUM(D8:D29)</f>
        <v>296780144</v>
      </c>
      <c r="E6" s="15">
        <f t="shared" si="0"/>
        <v>232689180</v>
      </c>
      <c r="F6" s="15">
        <f t="shared" si="0"/>
        <v>411788238</v>
      </c>
      <c r="G6" s="15">
        <f t="shared" si="0"/>
        <v>838755751</v>
      </c>
      <c r="H6" s="15">
        <f t="shared" si="0"/>
        <v>820975304</v>
      </c>
      <c r="I6" s="15">
        <f t="shared" si="0"/>
        <v>12079919</v>
      </c>
      <c r="J6" s="15">
        <f t="shared" si="0"/>
        <v>5700528</v>
      </c>
      <c r="K6" s="15">
        <f t="shared" si="0"/>
        <v>102501811</v>
      </c>
      <c r="L6" s="2"/>
      <c r="M6" s="15">
        <f aca="true" t="shared" si="1" ref="M6:V6">SUM(M8:M29)</f>
        <v>22066144</v>
      </c>
      <c r="N6" s="15">
        <f t="shared" si="1"/>
        <v>19786636</v>
      </c>
      <c r="O6" s="15">
        <f t="shared" si="1"/>
        <v>2279508</v>
      </c>
      <c r="P6" s="15">
        <f t="shared" si="1"/>
        <v>194418515</v>
      </c>
      <c r="Q6" s="15">
        <f t="shared" si="1"/>
        <v>165180502</v>
      </c>
      <c r="R6" s="15">
        <f t="shared" si="1"/>
        <v>19464279</v>
      </c>
      <c r="S6" s="15">
        <f t="shared" si="1"/>
        <v>9773734</v>
      </c>
      <c r="T6" s="15">
        <f t="shared" si="1"/>
        <v>-172352371</v>
      </c>
      <c r="U6" s="2"/>
      <c r="V6" s="15">
        <f t="shared" si="1"/>
        <v>-69850560</v>
      </c>
    </row>
    <row r="7" spans="1:22" ht="48.75">
      <c r="A7" s="105"/>
      <c r="B7" s="14" t="s">
        <v>230</v>
      </c>
      <c r="C7" s="16"/>
      <c r="D7" s="16"/>
      <c r="E7" s="16"/>
      <c r="F7" s="16"/>
      <c r="G7" s="16"/>
      <c r="H7" s="16"/>
      <c r="I7" s="16"/>
      <c r="J7" s="16"/>
      <c r="K7" s="15"/>
      <c r="L7" s="2"/>
      <c r="M7" s="17"/>
      <c r="N7" s="17"/>
      <c r="O7" s="17"/>
      <c r="P7" s="17"/>
      <c r="Q7" s="17"/>
      <c r="R7" s="17"/>
      <c r="S7" s="17"/>
      <c r="T7" s="2"/>
      <c r="U7" s="2"/>
      <c r="V7" s="2"/>
    </row>
    <row r="8" spans="1:22" ht="15.75">
      <c r="A8" s="112" t="s">
        <v>260</v>
      </c>
      <c r="B8" s="113"/>
      <c r="C8" s="15">
        <v>131165608</v>
      </c>
      <c r="D8" s="15">
        <v>57999372</v>
      </c>
      <c r="E8" s="15">
        <v>28395148</v>
      </c>
      <c r="F8" s="15">
        <v>44771088</v>
      </c>
      <c r="G8" s="15">
        <v>122494968</v>
      </c>
      <c r="H8" s="15">
        <v>120754236</v>
      </c>
      <c r="I8" s="15">
        <v>964248</v>
      </c>
      <c r="J8" s="15">
        <v>776484</v>
      </c>
      <c r="K8" s="15">
        <v>8670640</v>
      </c>
      <c r="L8" s="2"/>
      <c r="M8" s="2">
        <v>9217116</v>
      </c>
      <c r="N8" s="2">
        <v>9217116</v>
      </c>
      <c r="O8" s="2"/>
      <c r="P8" s="2">
        <v>35876187</v>
      </c>
      <c r="Q8" s="2">
        <v>21556351</v>
      </c>
      <c r="R8" s="2">
        <v>12919836</v>
      </c>
      <c r="S8" s="2">
        <v>1400000</v>
      </c>
      <c r="T8" s="2">
        <v>-26659071</v>
      </c>
      <c r="U8" s="2"/>
      <c r="V8" s="2">
        <v>-17988431</v>
      </c>
    </row>
    <row r="9" spans="1:22" s="36" customFormat="1" ht="15.75">
      <c r="A9" s="112" t="s">
        <v>259</v>
      </c>
      <c r="B9" s="113"/>
      <c r="C9" s="15">
        <v>158760891</v>
      </c>
      <c r="D9" s="15">
        <v>59813000</v>
      </c>
      <c r="E9" s="15">
        <v>47141024</v>
      </c>
      <c r="F9" s="15">
        <v>51806867</v>
      </c>
      <c r="G9" s="15">
        <v>132182343</v>
      </c>
      <c r="H9" s="15">
        <v>129022582</v>
      </c>
      <c r="I9" s="15">
        <v>2082229</v>
      </c>
      <c r="J9" s="15">
        <v>1077532</v>
      </c>
      <c r="K9" s="15">
        <v>26578548</v>
      </c>
      <c r="L9" s="2"/>
      <c r="M9" s="2">
        <v>297921</v>
      </c>
      <c r="N9" s="2">
        <v>297921</v>
      </c>
      <c r="O9" s="2"/>
      <c r="P9" s="2">
        <v>26361734</v>
      </c>
      <c r="Q9" s="2">
        <v>24526560</v>
      </c>
      <c r="R9" s="2">
        <v>1097674</v>
      </c>
      <c r="S9" s="2">
        <v>737500</v>
      </c>
      <c r="T9" s="2">
        <v>-26063813</v>
      </c>
      <c r="U9" s="2"/>
      <c r="V9" s="2">
        <v>514735</v>
      </c>
    </row>
    <row r="10" spans="1:22" ht="15.75">
      <c r="A10" s="112" t="s">
        <v>273</v>
      </c>
      <c r="B10" s="113"/>
      <c r="C10" s="15">
        <v>80391212</v>
      </c>
      <c r="D10" s="15">
        <v>33283243</v>
      </c>
      <c r="E10" s="15">
        <v>18971439</v>
      </c>
      <c r="F10" s="15">
        <v>28136530</v>
      </c>
      <c r="G10" s="15">
        <v>70428097</v>
      </c>
      <c r="H10" s="15">
        <v>69913068</v>
      </c>
      <c r="I10" s="15">
        <v>304329</v>
      </c>
      <c r="J10" s="15">
        <v>210700</v>
      </c>
      <c r="K10" s="15">
        <v>9963115</v>
      </c>
      <c r="L10" s="2"/>
      <c r="M10" s="2">
        <v>126788</v>
      </c>
      <c r="N10" s="2">
        <v>126788</v>
      </c>
      <c r="O10" s="2"/>
      <c r="P10" s="2">
        <v>21353198</v>
      </c>
      <c r="Q10" s="2">
        <v>18432198</v>
      </c>
      <c r="R10" s="2">
        <v>2000000</v>
      </c>
      <c r="S10" s="2">
        <v>921000</v>
      </c>
      <c r="T10" s="2">
        <v>-21226410</v>
      </c>
      <c r="U10" s="2"/>
      <c r="V10" s="2">
        <v>-11263295</v>
      </c>
    </row>
    <row r="11" spans="1:22" ht="15.75">
      <c r="A11" s="112" t="s">
        <v>261</v>
      </c>
      <c r="B11" s="113"/>
      <c r="C11" s="15">
        <v>94120496</v>
      </c>
      <c r="D11" s="15">
        <v>37313191</v>
      </c>
      <c r="E11" s="15">
        <v>23108624</v>
      </c>
      <c r="F11" s="15">
        <v>33698681</v>
      </c>
      <c r="G11" s="15">
        <v>89429722</v>
      </c>
      <c r="H11" s="15">
        <v>88176572</v>
      </c>
      <c r="I11" s="15">
        <v>760000</v>
      </c>
      <c r="J11" s="15">
        <v>493150</v>
      </c>
      <c r="K11" s="15">
        <v>4690774</v>
      </c>
      <c r="L11" s="2"/>
      <c r="M11" s="2">
        <v>480640</v>
      </c>
      <c r="N11" s="2">
        <v>400000</v>
      </c>
      <c r="O11" s="2">
        <v>80640</v>
      </c>
      <c r="P11" s="2">
        <v>24126263</v>
      </c>
      <c r="Q11" s="2">
        <v>22855263</v>
      </c>
      <c r="R11" s="2">
        <v>31000</v>
      </c>
      <c r="S11" s="2">
        <v>1240000</v>
      </c>
      <c r="T11" s="2">
        <v>-23645623</v>
      </c>
      <c r="U11" s="2"/>
      <c r="V11" s="2">
        <v>-18954849</v>
      </c>
    </row>
    <row r="12" spans="1:22" ht="15.75">
      <c r="A12" s="112" t="s">
        <v>262</v>
      </c>
      <c r="B12" s="113"/>
      <c r="C12" s="15">
        <v>68658812</v>
      </c>
      <c r="D12" s="15">
        <v>23090597</v>
      </c>
      <c r="E12" s="15">
        <v>17519186</v>
      </c>
      <c r="F12" s="15">
        <v>28049029</v>
      </c>
      <c r="G12" s="15">
        <v>62959896</v>
      </c>
      <c r="H12" s="15">
        <v>61254306</v>
      </c>
      <c r="I12" s="15">
        <v>1165000</v>
      </c>
      <c r="J12" s="15">
        <v>540590</v>
      </c>
      <c r="K12" s="15">
        <v>5698916</v>
      </c>
      <c r="L12" s="2"/>
      <c r="M12" s="2">
        <v>2154232</v>
      </c>
      <c r="N12" s="2">
        <v>1940000</v>
      </c>
      <c r="O12" s="2">
        <v>214232</v>
      </c>
      <c r="P12" s="2">
        <v>13628148</v>
      </c>
      <c r="Q12" s="2">
        <v>12902916</v>
      </c>
      <c r="R12" s="2">
        <v>15232</v>
      </c>
      <c r="S12" s="2">
        <v>710000</v>
      </c>
      <c r="T12" s="2">
        <v>-11473916</v>
      </c>
      <c r="U12" s="2"/>
      <c r="V12" s="2">
        <v>-5775000</v>
      </c>
    </row>
    <row r="13" spans="1:22" ht="15.75">
      <c r="A13" s="112" t="s">
        <v>263</v>
      </c>
      <c r="B13" s="113"/>
      <c r="C13" s="15">
        <v>107515975</v>
      </c>
      <c r="D13" s="15">
        <v>29075000</v>
      </c>
      <c r="E13" s="15">
        <v>35592361</v>
      </c>
      <c r="F13" s="15">
        <v>42848614</v>
      </c>
      <c r="G13" s="15">
        <v>105054801</v>
      </c>
      <c r="H13" s="15">
        <v>102467555</v>
      </c>
      <c r="I13" s="15">
        <v>2277444</v>
      </c>
      <c r="J13" s="15">
        <v>309802</v>
      </c>
      <c r="K13" s="15">
        <v>2461174</v>
      </c>
      <c r="L13" s="2"/>
      <c r="M13" s="2">
        <v>4453170</v>
      </c>
      <c r="N13" s="2">
        <v>4453170</v>
      </c>
      <c r="O13" s="2"/>
      <c r="P13" s="2">
        <v>18370419</v>
      </c>
      <c r="Q13" s="2">
        <v>16378570</v>
      </c>
      <c r="R13" s="2">
        <v>545215</v>
      </c>
      <c r="S13" s="2">
        <v>1446634</v>
      </c>
      <c r="T13" s="2">
        <v>-13917249</v>
      </c>
      <c r="U13" s="2"/>
      <c r="V13" s="2">
        <v>-11456075</v>
      </c>
    </row>
    <row r="14" spans="1:22" ht="15.75">
      <c r="A14" s="112" t="s">
        <v>264</v>
      </c>
      <c r="B14" s="113"/>
      <c r="C14" s="15">
        <v>19406788</v>
      </c>
      <c r="D14" s="15">
        <v>4489690</v>
      </c>
      <c r="E14" s="15">
        <v>3415003</v>
      </c>
      <c r="F14" s="15">
        <v>11502095</v>
      </c>
      <c r="G14" s="15">
        <v>16258871</v>
      </c>
      <c r="H14" s="15">
        <v>15913042</v>
      </c>
      <c r="I14" s="15">
        <v>284329</v>
      </c>
      <c r="J14" s="15">
        <v>61500</v>
      </c>
      <c r="K14" s="15">
        <v>3147917</v>
      </c>
      <c r="L14" s="2"/>
      <c r="M14" s="2">
        <v>11341</v>
      </c>
      <c r="N14" s="2">
        <v>11341</v>
      </c>
      <c r="O14" s="2">
        <v>0</v>
      </c>
      <c r="P14" s="2">
        <v>3382515</v>
      </c>
      <c r="Q14" s="2">
        <v>3186067</v>
      </c>
      <c r="R14" s="2">
        <v>0</v>
      </c>
      <c r="S14" s="2">
        <v>196448</v>
      </c>
      <c r="T14" s="2">
        <v>-3371174</v>
      </c>
      <c r="U14" s="2"/>
      <c r="V14" s="2">
        <v>-223257</v>
      </c>
    </row>
    <row r="15" spans="1:22" ht="15.75">
      <c r="A15" s="112" t="s">
        <v>265</v>
      </c>
      <c r="B15" s="113"/>
      <c r="C15" s="15">
        <v>22119780</v>
      </c>
      <c r="D15" s="15">
        <v>5226766</v>
      </c>
      <c r="E15" s="15">
        <v>4088043</v>
      </c>
      <c r="F15" s="15">
        <v>12804971</v>
      </c>
      <c r="G15" s="15">
        <v>17957752</v>
      </c>
      <c r="H15" s="15">
        <v>16969405</v>
      </c>
      <c r="I15" s="15">
        <v>515123</v>
      </c>
      <c r="J15" s="15">
        <v>473224</v>
      </c>
      <c r="K15" s="15">
        <v>4162028</v>
      </c>
      <c r="L15" s="2"/>
      <c r="M15" s="2">
        <v>3553579</v>
      </c>
      <c r="N15" s="2">
        <v>1600011</v>
      </c>
      <c r="O15" s="2">
        <v>1953568</v>
      </c>
      <c r="P15" s="2">
        <v>7715607</v>
      </c>
      <c r="Q15" s="2">
        <v>5505039</v>
      </c>
      <c r="R15" s="2">
        <v>1953568</v>
      </c>
      <c r="S15" s="2">
        <v>257000</v>
      </c>
      <c r="T15" s="2">
        <v>-4162028</v>
      </c>
      <c r="U15" s="2"/>
      <c r="V15" s="2">
        <v>0</v>
      </c>
    </row>
    <row r="16" spans="1:22" ht="15.75">
      <c r="A16" s="112" t="s">
        <v>266</v>
      </c>
      <c r="B16" s="113"/>
      <c r="C16" s="15">
        <v>23975692</v>
      </c>
      <c r="D16" s="15">
        <v>3962000</v>
      </c>
      <c r="E16" s="15">
        <v>4720616</v>
      </c>
      <c r="F16" s="15">
        <v>15293076</v>
      </c>
      <c r="G16" s="15">
        <v>19374433</v>
      </c>
      <c r="H16" s="15">
        <v>18524433</v>
      </c>
      <c r="I16" s="15">
        <v>650000</v>
      </c>
      <c r="J16" s="15">
        <v>200000</v>
      </c>
      <c r="K16" s="15">
        <v>4601259</v>
      </c>
      <c r="L16" s="2"/>
      <c r="M16" s="2">
        <v>0</v>
      </c>
      <c r="N16" s="2"/>
      <c r="O16" s="2"/>
      <c r="P16" s="2">
        <v>4601259</v>
      </c>
      <c r="Q16" s="2">
        <v>4361502</v>
      </c>
      <c r="R16" s="2">
        <v>0</v>
      </c>
      <c r="S16" s="2">
        <v>239757</v>
      </c>
      <c r="T16" s="2">
        <v>-4601259</v>
      </c>
      <c r="U16" s="2"/>
      <c r="V16" s="2">
        <v>0</v>
      </c>
    </row>
    <row r="17" spans="1:22" ht="15.75">
      <c r="A17" s="112" t="s">
        <v>267</v>
      </c>
      <c r="B17" s="113"/>
      <c r="C17" s="15">
        <v>36480298</v>
      </c>
      <c r="D17" s="15">
        <v>7584047</v>
      </c>
      <c r="E17" s="15">
        <v>9203418</v>
      </c>
      <c r="F17" s="15">
        <v>19692833</v>
      </c>
      <c r="G17" s="15">
        <v>33272676</v>
      </c>
      <c r="H17" s="15">
        <v>32608904</v>
      </c>
      <c r="I17" s="15">
        <v>533772</v>
      </c>
      <c r="J17" s="15">
        <v>130000</v>
      </c>
      <c r="K17" s="15">
        <v>3207622</v>
      </c>
      <c r="L17" s="2"/>
      <c r="M17" s="2">
        <v>16000</v>
      </c>
      <c r="N17" s="2">
        <v>16000</v>
      </c>
      <c r="O17" s="2"/>
      <c r="P17" s="2">
        <v>4796045</v>
      </c>
      <c r="Q17" s="2">
        <v>4296045</v>
      </c>
      <c r="R17" s="2">
        <v>110000</v>
      </c>
      <c r="S17" s="2">
        <v>390000</v>
      </c>
      <c r="T17" s="2">
        <v>-4780045</v>
      </c>
      <c r="U17" s="2"/>
      <c r="V17" s="2">
        <v>-1572423</v>
      </c>
    </row>
    <row r="18" spans="1:22" ht="15.75">
      <c r="A18" s="112" t="s">
        <v>268</v>
      </c>
      <c r="B18" s="113"/>
      <c r="C18" s="15">
        <v>20668440</v>
      </c>
      <c r="D18" s="15">
        <v>3156649</v>
      </c>
      <c r="E18" s="15">
        <v>5013735</v>
      </c>
      <c r="F18" s="15">
        <v>12498056</v>
      </c>
      <c r="G18" s="15">
        <v>18511049</v>
      </c>
      <c r="H18" s="15">
        <v>18051399</v>
      </c>
      <c r="I18" s="15">
        <v>346650</v>
      </c>
      <c r="J18" s="15">
        <v>113000</v>
      </c>
      <c r="K18" s="15">
        <v>2157391</v>
      </c>
      <c r="L18" s="2"/>
      <c r="M18" s="2">
        <v>2000</v>
      </c>
      <c r="N18" s="2">
        <v>2000</v>
      </c>
      <c r="O18" s="2">
        <v>0</v>
      </c>
      <c r="P18" s="2">
        <v>2038501</v>
      </c>
      <c r="Q18" s="2">
        <v>1833001</v>
      </c>
      <c r="R18" s="2">
        <v>0</v>
      </c>
      <c r="S18" s="2">
        <v>205500</v>
      </c>
      <c r="T18" s="2">
        <v>-2036501</v>
      </c>
      <c r="U18" s="2"/>
      <c r="V18" s="2">
        <v>120890</v>
      </c>
    </row>
    <row r="19" spans="1:22" ht="15.75">
      <c r="A19" s="112" t="s">
        <v>269</v>
      </c>
      <c r="B19" s="113"/>
      <c r="C19" s="15">
        <v>27088664</v>
      </c>
      <c r="D19" s="15">
        <v>4418117</v>
      </c>
      <c r="E19" s="15">
        <v>6091408</v>
      </c>
      <c r="F19" s="15">
        <v>16579139</v>
      </c>
      <c r="G19" s="15">
        <v>22964126</v>
      </c>
      <c r="H19" s="15">
        <v>22262810</v>
      </c>
      <c r="I19" s="15">
        <v>690357</v>
      </c>
      <c r="J19" s="15">
        <v>10959</v>
      </c>
      <c r="K19" s="15">
        <v>4124538</v>
      </c>
      <c r="L19" s="2"/>
      <c r="M19" s="2">
        <v>26922</v>
      </c>
      <c r="N19" s="2">
        <v>26922</v>
      </c>
      <c r="O19" s="2">
        <v>0</v>
      </c>
      <c r="P19" s="2">
        <v>3801460</v>
      </c>
      <c r="Q19" s="2">
        <v>3453769</v>
      </c>
      <c r="R19" s="2">
        <v>0</v>
      </c>
      <c r="S19" s="2">
        <v>347691</v>
      </c>
      <c r="T19" s="2">
        <v>-3774538</v>
      </c>
      <c r="U19" s="2"/>
      <c r="V19" s="2">
        <v>350000</v>
      </c>
    </row>
    <row r="20" spans="1:22" ht="15.75">
      <c r="A20" s="112" t="s">
        <v>270</v>
      </c>
      <c r="B20" s="113"/>
      <c r="C20" s="15">
        <v>22400000</v>
      </c>
      <c r="D20" s="15">
        <v>2696235</v>
      </c>
      <c r="E20" s="15">
        <v>4184152</v>
      </c>
      <c r="F20" s="15">
        <v>15519613</v>
      </c>
      <c r="G20" s="15">
        <v>18663641</v>
      </c>
      <c r="H20" s="15">
        <v>18166838</v>
      </c>
      <c r="I20" s="15">
        <v>488000</v>
      </c>
      <c r="J20" s="15">
        <v>8803</v>
      </c>
      <c r="K20" s="15">
        <v>3736359</v>
      </c>
      <c r="L20" s="2"/>
      <c r="M20" s="2">
        <v>50000</v>
      </c>
      <c r="N20" s="2">
        <v>50000</v>
      </c>
      <c r="O20" s="2"/>
      <c r="P20" s="2">
        <v>4136359</v>
      </c>
      <c r="Q20" s="2">
        <v>3808839</v>
      </c>
      <c r="R20" s="2">
        <v>19520</v>
      </c>
      <c r="S20" s="2">
        <v>308000</v>
      </c>
      <c r="T20" s="2">
        <v>-4086359</v>
      </c>
      <c r="U20" s="2"/>
      <c r="V20" s="2">
        <v>-350000</v>
      </c>
    </row>
    <row r="21" spans="1:22" ht="15.75">
      <c r="A21" s="112" t="s">
        <v>271</v>
      </c>
      <c r="B21" s="113"/>
      <c r="C21" s="15">
        <v>29764291</v>
      </c>
      <c r="D21" s="15">
        <v>5032939</v>
      </c>
      <c r="E21" s="15">
        <v>7179545</v>
      </c>
      <c r="F21" s="15">
        <v>17551807</v>
      </c>
      <c r="G21" s="15">
        <v>26798865</v>
      </c>
      <c r="H21" s="15">
        <v>26518865</v>
      </c>
      <c r="I21" s="15">
        <v>250000</v>
      </c>
      <c r="J21" s="15">
        <v>30000</v>
      </c>
      <c r="K21" s="15">
        <v>2965426</v>
      </c>
      <c r="L21" s="2"/>
      <c r="M21" s="2">
        <v>195709</v>
      </c>
      <c r="N21" s="2">
        <v>195709</v>
      </c>
      <c r="O21" s="2"/>
      <c r="P21" s="2">
        <v>3161135</v>
      </c>
      <c r="Q21" s="2">
        <v>2855704</v>
      </c>
      <c r="R21" s="2"/>
      <c r="S21" s="2">
        <v>305431</v>
      </c>
      <c r="T21" s="2">
        <v>-2965426</v>
      </c>
      <c r="U21" s="2"/>
      <c r="V21" s="2">
        <v>0</v>
      </c>
    </row>
    <row r="22" spans="1:22" ht="15.75">
      <c r="A22" s="112" t="s">
        <v>251</v>
      </c>
      <c r="B22" s="113"/>
      <c r="C22" s="15">
        <v>12405885</v>
      </c>
      <c r="D22" s="15">
        <v>1677402</v>
      </c>
      <c r="E22" s="15">
        <v>2553679</v>
      </c>
      <c r="F22" s="15">
        <v>8174804</v>
      </c>
      <c r="G22" s="15">
        <v>12269224</v>
      </c>
      <c r="H22" s="15">
        <v>12099224</v>
      </c>
      <c r="I22" s="15">
        <v>130000</v>
      </c>
      <c r="J22" s="15">
        <v>40000</v>
      </c>
      <c r="K22" s="15">
        <v>136661</v>
      </c>
      <c r="L22" s="2"/>
      <c r="M22" s="2">
        <v>260000</v>
      </c>
      <c r="N22" s="2">
        <v>260000</v>
      </c>
      <c r="O22" s="2"/>
      <c r="P22" s="2">
        <v>2070882</v>
      </c>
      <c r="Q22" s="2">
        <v>1866882</v>
      </c>
      <c r="R22" s="2">
        <v>0</v>
      </c>
      <c r="S22" s="2">
        <v>204000</v>
      </c>
      <c r="T22" s="2">
        <v>-1810882</v>
      </c>
      <c r="U22" s="2"/>
      <c r="V22" s="2">
        <v>-1674221</v>
      </c>
    </row>
    <row r="23" spans="1:22" ht="15.75">
      <c r="A23" s="112" t="s">
        <v>252</v>
      </c>
      <c r="B23" s="113"/>
      <c r="C23" s="15">
        <v>17135583</v>
      </c>
      <c r="D23" s="15">
        <v>2468181</v>
      </c>
      <c r="E23" s="15">
        <v>3399403</v>
      </c>
      <c r="F23" s="15">
        <v>11267999</v>
      </c>
      <c r="G23" s="15">
        <v>14356519</v>
      </c>
      <c r="H23" s="15">
        <v>14097519</v>
      </c>
      <c r="I23" s="15">
        <v>189800</v>
      </c>
      <c r="J23" s="15">
        <v>69200</v>
      </c>
      <c r="K23" s="15">
        <v>2779064</v>
      </c>
      <c r="L23" s="2"/>
      <c r="M23" s="2">
        <v>10100</v>
      </c>
      <c r="N23" s="2">
        <v>10100</v>
      </c>
      <c r="O23" s="2">
        <v>0</v>
      </c>
      <c r="P23" s="2">
        <v>2789164</v>
      </c>
      <c r="Q23" s="2">
        <v>2629164</v>
      </c>
      <c r="R23" s="2">
        <v>0</v>
      </c>
      <c r="S23" s="2">
        <v>160000</v>
      </c>
      <c r="T23" s="2">
        <v>-2779064</v>
      </c>
      <c r="U23" s="2"/>
      <c r="V23" s="2">
        <v>0</v>
      </c>
    </row>
    <row r="24" spans="1:22" ht="15.75">
      <c r="A24" s="112" t="s">
        <v>253</v>
      </c>
      <c r="B24" s="113"/>
      <c r="C24" s="15">
        <v>8105715</v>
      </c>
      <c r="D24" s="15">
        <v>885394</v>
      </c>
      <c r="E24" s="15">
        <v>1109326</v>
      </c>
      <c r="F24" s="15">
        <v>6110995</v>
      </c>
      <c r="G24" s="15">
        <v>6919620</v>
      </c>
      <c r="H24" s="15">
        <v>6825950</v>
      </c>
      <c r="I24" s="15">
        <v>30670</v>
      </c>
      <c r="J24" s="15">
        <v>63000</v>
      </c>
      <c r="K24" s="15">
        <v>1186095</v>
      </c>
      <c r="L24" s="2"/>
      <c r="M24" s="2">
        <v>81068</v>
      </c>
      <c r="N24" s="2">
        <v>50000</v>
      </c>
      <c r="O24" s="2">
        <v>31068</v>
      </c>
      <c r="P24" s="2">
        <v>2200954</v>
      </c>
      <c r="Q24" s="2">
        <v>2036720</v>
      </c>
      <c r="R24" s="2">
        <v>72234</v>
      </c>
      <c r="S24" s="2">
        <v>92000</v>
      </c>
      <c r="T24" s="2">
        <v>-2119886</v>
      </c>
      <c r="U24" s="2"/>
      <c r="V24" s="2">
        <v>-933791</v>
      </c>
    </row>
    <row r="25" spans="1:22" ht="15.75">
      <c r="A25" s="112" t="s">
        <v>254</v>
      </c>
      <c r="B25" s="113"/>
      <c r="C25" s="15">
        <v>16330571</v>
      </c>
      <c r="D25" s="15">
        <v>4392726</v>
      </c>
      <c r="E25" s="15">
        <v>3166854</v>
      </c>
      <c r="F25" s="15">
        <v>8770991</v>
      </c>
      <c r="G25" s="15">
        <v>13685721</v>
      </c>
      <c r="H25" s="15">
        <v>13458221</v>
      </c>
      <c r="I25" s="15">
        <v>197000</v>
      </c>
      <c r="J25" s="15">
        <v>30500</v>
      </c>
      <c r="K25" s="15">
        <v>2644850</v>
      </c>
      <c r="L25" s="2"/>
      <c r="M25" s="2">
        <v>619356</v>
      </c>
      <c r="N25" s="2">
        <v>619356</v>
      </c>
      <c r="O25" s="2"/>
      <c r="P25" s="2">
        <v>2617511</v>
      </c>
      <c r="Q25" s="2">
        <v>2448511</v>
      </c>
      <c r="R25" s="2"/>
      <c r="S25" s="2">
        <v>169000</v>
      </c>
      <c r="T25" s="2">
        <v>-1998155</v>
      </c>
      <c r="U25" s="2"/>
      <c r="V25" s="2">
        <v>646695</v>
      </c>
    </row>
    <row r="26" spans="1:22" ht="15.75">
      <c r="A26" s="112" t="s">
        <v>255</v>
      </c>
      <c r="B26" s="113"/>
      <c r="C26" s="15">
        <v>17615661</v>
      </c>
      <c r="D26" s="15">
        <v>6585154</v>
      </c>
      <c r="E26" s="15">
        <v>3666170</v>
      </c>
      <c r="F26" s="15">
        <v>7364337</v>
      </c>
      <c r="G26" s="15">
        <v>15352577</v>
      </c>
      <c r="H26" s="15">
        <v>14245037</v>
      </c>
      <c r="I26" s="15">
        <v>189000</v>
      </c>
      <c r="J26" s="15">
        <v>918540</v>
      </c>
      <c r="K26" s="15">
        <v>2263084</v>
      </c>
      <c r="L26" s="2"/>
      <c r="M26" s="2">
        <v>480002</v>
      </c>
      <c r="N26" s="2">
        <v>480002</v>
      </c>
      <c r="O26" s="2"/>
      <c r="P26" s="2">
        <v>3145086</v>
      </c>
      <c r="Q26" s="2">
        <v>2959086</v>
      </c>
      <c r="R26" s="2"/>
      <c r="S26" s="2">
        <v>186000</v>
      </c>
      <c r="T26" s="2">
        <v>-2665084</v>
      </c>
      <c r="U26" s="2"/>
      <c r="V26" s="2">
        <v>-402000</v>
      </c>
    </row>
    <row r="27" spans="1:22" ht="15.75">
      <c r="A27" s="112" t="s">
        <v>256</v>
      </c>
      <c r="B27" s="113"/>
      <c r="C27" s="15">
        <v>10811907</v>
      </c>
      <c r="D27" s="15">
        <v>2825889</v>
      </c>
      <c r="E27" s="15">
        <v>2227204</v>
      </c>
      <c r="F27" s="15">
        <v>5758814</v>
      </c>
      <c r="G27" s="15">
        <v>9931669</v>
      </c>
      <c r="H27" s="15">
        <v>9837901</v>
      </c>
      <c r="I27" s="15">
        <v>31368</v>
      </c>
      <c r="J27" s="15">
        <v>62400</v>
      </c>
      <c r="K27" s="15">
        <v>880238</v>
      </c>
      <c r="L27" s="2"/>
      <c r="M27" s="2">
        <v>30000</v>
      </c>
      <c r="N27" s="2">
        <v>30000</v>
      </c>
      <c r="O27" s="2">
        <v>0</v>
      </c>
      <c r="P27" s="2">
        <v>1173916</v>
      </c>
      <c r="Q27" s="2">
        <v>1086316</v>
      </c>
      <c r="R27" s="2">
        <v>0</v>
      </c>
      <c r="S27" s="2">
        <v>87600</v>
      </c>
      <c r="T27" s="2">
        <v>-1143916</v>
      </c>
      <c r="U27" s="2"/>
      <c r="V27" s="2">
        <v>-263678</v>
      </c>
    </row>
    <row r="28" spans="1:22" ht="15.75">
      <c r="A28" s="112" t="s">
        <v>257</v>
      </c>
      <c r="B28" s="113"/>
      <c r="C28" s="15">
        <v>13668551</v>
      </c>
      <c r="D28" s="15">
        <v>668336</v>
      </c>
      <c r="E28" s="15">
        <v>1649386</v>
      </c>
      <c r="F28" s="15">
        <v>11350829</v>
      </c>
      <c r="G28" s="15">
        <v>8082458</v>
      </c>
      <c r="H28" s="15">
        <v>8016808</v>
      </c>
      <c r="I28" s="15">
        <v>0</v>
      </c>
      <c r="J28" s="15">
        <v>65650</v>
      </c>
      <c r="K28" s="15">
        <v>5586093</v>
      </c>
      <c r="L28" s="2"/>
      <c r="M28" s="2">
        <v>200</v>
      </c>
      <c r="N28" s="2">
        <v>200</v>
      </c>
      <c r="O28" s="2">
        <v>0</v>
      </c>
      <c r="P28" s="2">
        <v>6003314</v>
      </c>
      <c r="Q28" s="2">
        <v>5166897</v>
      </c>
      <c r="R28" s="2">
        <v>700000</v>
      </c>
      <c r="S28" s="2">
        <v>136417</v>
      </c>
      <c r="T28" s="2">
        <v>-6003114</v>
      </c>
      <c r="U28" s="2"/>
      <c r="V28" s="2">
        <v>-417021</v>
      </c>
    </row>
    <row r="29" spans="1:22" ht="15.75">
      <c r="A29" s="112" t="s">
        <v>258</v>
      </c>
      <c r="B29" s="113"/>
      <c r="C29" s="15">
        <v>2666742</v>
      </c>
      <c r="D29" s="15">
        <v>136216</v>
      </c>
      <c r="E29" s="15">
        <v>293456</v>
      </c>
      <c r="F29" s="15">
        <v>2237070</v>
      </c>
      <c r="G29" s="15">
        <v>1806723</v>
      </c>
      <c r="H29" s="15">
        <v>1790629</v>
      </c>
      <c r="I29" s="15">
        <v>600</v>
      </c>
      <c r="J29" s="15">
        <v>15494</v>
      </c>
      <c r="K29" s="15">
        <v>860019</v>
      </c>
      <c r="L29" s="2"/>
      <c r="M29" s="2">
        <v>0</v>
      </c>
      <c r="N29" s="2">
        <v>0</v>
      </c>
      <c r="O29" s="2">
        <v>0</v>
      </c>
      <c r="P29" s="2">
        <v>1068858</v>
      </c>
      <c r="Q29" s="2">
        <v>1035102</v>
      </c>
      <c r="R29" s="2">
        <v>0</v>
      </c>
      <c r="S29" s="2">
        <v>33756</v>
      </c>
      <c r="T29" s="2">
        <v>-1068858</v>
      </c>
      <c r="U29" s="2"/>
      <c r="V29" s="2">
        <v>-208839</v>
      </c>
    </row>
  </sheetData>
  <sheetProtection/>
  <mergeCells count="30">
    <mergeCell ref="A21:B21"/>
    <mergeCell ref="A22:B22"/>
    <mergeCell ref="A23:B23"/>
    <mergeCell ref="A24:B24"/>
    <mergeCell ref="A29:B29"/>
    <mergeCell ref="A25:B25"/>
    <mergeCell ref="A26:B26"/>
    <mergeCell ref="A27:B27"/>
    <mergeCell ref="A28:B28"/>
    <mergeCell ref="A18:B18"/>
    <mergeCell ref="A19:B19"/>
    <mergeCell ref="A20:B20"/>
    <mergeCell ref="A10:B10"/>
    <mergeCell ref="A14:B14"/>
    <mergeCell ref="A15:B15"/>
    <mergeCell ref="A16:B16"/>
    <mergeCell ref="A6:A7"/>
    <mergeCell ref="A17:B17"/>
    <mergeCell ref="A13:B13"/>
    <mergeCell ref="A11:B11"/>
    <mergeCell ref="A12:B12"/>
    <mergeCell ref="A9:B9"/>
    <mergeCell ref="A8:B8"/>
    <mergeCell ref="A2:E2"/>
    <mergeCell ref="A3:C3"/>
    <mergeCell ref="M4:T4"/>
    <mergeCell ref="V4:V5"/>
    <mergeCell ref="G3:H3"/>
    <mergeCell ref="A4:B5"/>
    <mergeCell ref="C4:K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AH29"/>
  <sheetViews>
    <sheetView zoomScalePageLayoutView="0" workbookViewId="0" topLeftCell="A1">
      <selection activeCell="F33" sqref="F33"/>
    </sheetView>
  </sheetViews>
  <sheetFormatPr defaultColWidth="9.00390625" defaultRowHeight="16.5"/>
  <cols>
    <col min="1" max="1" width="7.375" style="10" bestFit="1" customWidth="1"/>
    <col min="2" max="2" width="7.375" style="14" bestFit="1" customWidth="1"/>
    <col min="3" max="3" width="16.125" style="14" bestFit="1" customWidth="1"/>
    <col min="4" max="5" width="15.375" style="14" bestFit="1" customWidth="1"/>
    <col min="6" max="6" width="15.375" style="15" bestFit="1" customWidth="1"/>
    <col min="7" max="7" width="16.125" style="15" bestFit="1" customWidth="1"/>
    <col min="8" max="8" width="18.375" style="15" bestFit="1" customWidth="1"/>
    <col min="9" max="9" width="22.75390625" style="15" bestFit="1" customWidth="1"/>
    <col min="10" max="10" width="12.75390625" style="15" bestFit="1" customWidth="1"/>
    <col min="11" max="11" width="16.125" style="15" bestFit="1" customWidth="1"/>
    <col min="12" max="12" width="9.00390625" style="2" customWidth="1"/>
    <col min="13" max="13" width="16.125" style="2" bestFit="1" customWidth="1"/>
    <col min="14" max="14" width="14.375" style="2" bestFit="1" customWidth="1"/>
    <col min="15" max="15" width="13.375" style="2" bestFit="1" customWidth="1"/>
    <col min="16" max="16" width="16.125" style="2" bestFit="1" customWidth="1"/>
    <col min="17" max="17" width="22.75390625" style="2" bestFit="1" customWidth="1"/>
    <col min="18" max="18" width="14.375" style="2" bestFit="1" customWidth="1"/>
    <col min="19" max="19" width="13.375" style="2" bestFit="1" customWidth="1"/>
    <col min="20" max="20" width="16.375" style="2" bestFit="1" customWidth="1"/>
    <col min="21" max="21" width="9.00390625" style="2" customWidth="1"/>
    <col min="22" max="22" width="17.25390625" style="2" bestFit="1" customWidth="1"/>
    <col min="23" max="34" width="9.00390625" style="2" customWidth="1"/>
  </cols>
  <sheetData>
    <row r="1" spans="2:34" ht="15.75"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" customHeight="1">
      <c r="A2" s="110" t="s">
        <v>211</v>
      </c>
      <c r="B2" s="111"/>
      <c r="C2" s="111"/>
      <c r="D2" s="111"/>
      <c r="E2" s="111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6.5" customHeight="1">
      <c r="A3" s="112" t="s">
        <v>278</v>
      </c>
      <c r="B3" s="112"/>
      <c r="C3" s="112"/>
      <c r="D3" s="3"/>
      <c r="E3" s="3"/>
      <c r="F3" s="3"/>
      <c r="G3" s="112" t="s">
        <v>250</v>
      </c>
      <c r="H3" s="112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6.5" customHeight="1">
      <c r="A4" s="112" t="s">
        <v>212</v>
      </c>
      <c r="B4" s="113"/>
      <c r="C4" s="112" t="s">
        <v>213</v>
      </c>
      <c r="D4" s="112"/>
      <c r="E4" s="112"/>
      <c r="F4" s="112"/>
      <c r="G4" s="112"/>
      <c r="H4" s="112"/>
      <c r="I4" s="112"/>
      <c r="J4" s="112"/>
      <c r="K4" s="112"/>
      <c r="L4" s="1"/>
      <c r="M4" s="109" t="s">
        <v>214</v>
      </c>
      <c r="N4" s="109"/>
      <c r="O4" s="109"/>
      <c r="P4" s="109"/>
      <c r="Q4" s="109"/>
      <c r="R4" s="109"/>
      <c r="S4" s="109"/>
      <c r="T4" s="109"/>
      <c r="U4" s="1"/>
      <c r="V4" s="109" t="s">
        <v>215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13"/>
      <c r="B5" s="113"/>
      <c r="C5" s="3" t="s">
        <v>216</v>
      </c>
      <c r="D5" s="3" t="s">
        <v>120</v>
      </c>
      <c r="E5" s="3" t="s">
        <v>121</v>
      </c>
      <c r="F5" s="3" t="s">
        <v>122</v>
      </c>
      <c r="G5" s="3" t="s">
        <v>217</v>
      </c>
      <c r="H5" s="3" t="s">
        <v>218</v>
      </c>
      <c r="I5" s="3" t="s">
        <v>123</v>
      </c>
      <c r="J5" s="3" t="s">
        <v>219</v>
      </c>
      <c r="K5" s="3" t="s">
        <v>220</v>
      </c>
      <c r="L5" s="1"/>
      <c r="M5" s="1" t="s">
        <v>221</v>
      </c>
      <c r="N5" s="1" t="s">
        <v>222</v>
      </c>
      <c r="O5" s="1" t="s">
        <v>223</v>
      </c>
      <c r="P5" s="1" t="s">
        <v>224</v>
      </c>
      <c r="Q5" s="1" t="s">
        <v>225</v>
      </c>
      <c r="R5" s="1" t="s">
        <v>226</v>
      </c>
      <c r="S5" s="1" t="s">
        <v>227</v>
      </c>
      <c r="T5" s="1" t="s">
        <v>228</v>
      </c>
      <c r="U5" s="1"/>
      <c r="V5" s="10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22" ht="15.75">
      <c r="A6" s="105" t="s">
        <v>27</v>
      </c>
      <c r="B6" s="14" t="s">
        <v>229</v>
      </c>
      <c r="C6" s="15">
        <v>957063551304</v>
      </c>
      <c r="D6" s="15">
        <v>299234895608</v>
      </c>
      <c r="E6" s="15">
        <v>227289890479</v>
      </c>
      <c r="F6" s="15">
        <v>430538765217</v>
      </c>
      <c r="G6" s="15">
        <v>803500591434</v>
      </c>
      <c r="H6" s="15">
        <v>793256636107</v>
      </c>
      <c r="I6" s="15">
        <v>10055507268</v>
      </c>
      <c r="J6" s="15">
        <v>188448059</v>
      </c>
      <c r="K6" s="15">
        <v>153562959870</v>
      </c>
      <c r="M6" s="2">
        <v>24691552904</v>
      </c>
      <c r="N6" s="2">
        <v>23895584259</v>
      </c>
      <c r="O6" s="2">
        <v>795968645</v>
      </c>
      <c r="P6" s="2">
        <v>196046710766</v>
      </c>
      <c r="Q6" s="2">
        <v>174670038848</v>
      </c>
      <c r="R6" s="2">
        <v>18285830473</v>
      </c>
      <c r="S6" s="2">
        <v>3090841445</v>
      </c>
      <c r="T6" s="2">
        <v>-171355157862</v>
      </c>
      <c r="V6" s="2">
        <v>-17792197992</v>
      </c>
    </row>
    <row r="7" spans="1:19" ht="15.75">
      <c r="A7" s="105"/>
      <c r="B7" s="14" t="s">
        <v>230</v>
      </c>
      <c r="C7" s="16">
        <v>100</v>
      </c>
      <c r="D7" s="16">
        <v>31.265937899347662</v>
      </c>
      <c r="E7" s="16">
        <v>23.748672715549276</v>
      </c>
      <c r="F7" s="16">
        <v>44.98538938510306</v>
      </c>
      <c r="G7" s="16">
        <v>100</v>
      </c>
      <c r="H7" s="16">
        <v>98.72508428292284</v>
      </c>
      <c r="I7" s="16">
        <v>1.2514623355850965</v>
      </c>
      <c r="J7" s="16">
        <v>0.023453381492063184</v>
      </c>
      <c r="M7" s="17">
        <v>100</v>
      </c>
      <c r="N7" s="17">
        <v>96.77635243074948</v>
      </c>
      <c r="O7" s="17">
        <v>3.223647569250511</v>
      </c>
      <c r="P7" s="17">
        <v>100</v>
      </c>
      <c r="Q7" s="17">
        <v>89.09613334777391</v>
      </c>
      <c r="R7" s="17">
        <v>9.327282463221657</v>
      </c>
      <c r="S7" s="17">
        <v>1.576584189004429</v>
      </c>
    </row>
    <row r="8" spans="1:22" ht="15.75">
      <c r="A8" s="112" t="s">
        <v>282</v>
      </c>
      <c r="B8" s="113"/>
      <c r="C8" s="15">
        <v>132677635487</v>
      </c>
      <c r="D8" s="15">
        <v>59499889717</v>
      </c>
      <c r="E8" s="15">
        <v>28721837676</v>
      </c>
      <c r="F8" s="15">
        <v>44455908094</v>
      </c>
      <c r="G8" s="15">
        <v>115257961278</v>
      </c>
      <c r="H8" s="15">
        <v>114480954178</v>
      </c>
      <c r="I8" s="15">
        <v>750140730</v>
      </c>
      <c r="J8" s="15">
        <v>26866370</v>
      </c>
      <c r="K8" s="15">
        <v>17419674209</v>
      </c>
      <c r="M8" s="2">
        <v>9894105995</v>
      </c>
      <c r="N8" s="2">
        <v>9894105995</v>
      </c>
      <c r="O8" s="2">
        <v>0</v>
      </c>
      <c r="P8" s="2">
        <v>39215502648</v>
      </c>
      <c r="Q8" s="2">
        <v>23516160406</v>
      </c>
      <c r="R8" s="2">
        <v>14735334522</v>
      </c>
      <c r="S8" s="2">
        <v>964007720</v>
      </c>
      <c r="T8" s="2">
        <v>-29321396653</v>
      </c>
      <c r="V8" s="2">
        <v>-11901722444</v>
      </c>
    </row>
    <row r="9" spans="1:22" ht="15.75">
      <c r="A9" s="112" t="s">
        <v>283</v>
      </c>
      <c r="B9" s="113"/>
      <c r="C9" s="15">
        <v>185899305928</v>
      </c>
      <c r="D9" s="15">
        <v>62980778698</v>
      </c>
      <c r="E9" s="15">
        <v>49426980992</v>
      </c>
      <c r="F9" s="15">
        <v>73491546238</v>
      </c>
      <c r="G9" s="15">
        <v>146734353817</v>
      </c>
      <c r="H9" s="15">
        <v>143417356815</v>
      </c>
      <c r="I9" s="15">
        <v>3290050932</v>
      </c>
      <c r="J9" s="15">
        <v>26946070</v>
      </c>
      <c r="K9" s="15">
        <v>39164952111</v>
      </c>
      <c r="M9" s="2">
        <v>2824916295</v>
      </c>
      <c r="N9" s="2">
        <v>2824916295</v>
      </c>
      <c r="O9" s="2">
        <v>0</v>
      </c>
      <c r="P9" s="2">
        <v>20769973710</v>
      </c>
      <c r="Q9" s="2">
        <v>19535842185</v>
      </c>
      <c r="R9" s="2">
        <v>1132342449</v>
      </c>
      <c r="S9" s="2">
        <v>101789076</v>
      </c>
      <c r="T9" s="2">
        <v>-17945057415</v>
      </c>
      <c r="V9" s="2">
        <v>21219894696</v>
      </c>
    </row>
    <row r="10" spans="1:22" ht="15.75">
      <c r="A10" s="112" t="s">
        <v>284</v>
      </c>
      <c r="B10" s="113"/>
      <c r="C10" s="15">
        <v>56620947035</v>
      </c>
      <c r="D10" s="15">
        <v>22428064528</v>
      </c>
      <c r="E10" s="15">
        <v>16354547219</v>
      </c>
      <c r="F10" s="15">
        <v>17838335288</v>
      </c>
      <c r="G10" s="15">
        <v>49635961407</v>
      </c>
      <c r="H10" s="15">
        <v>49382965097</v>
      </c>
      <c r="I10" s="15">
        <v>252996310</v>
      </c>
      <c r="J10" s="15">
        <v>0</v>
      </c>
      <c r="K10" s="15">
        <v>6984985628</v>
      </c>
      <c r="M10" s="2">
        <v>95771043</v>
      </c>
      <c r="N10" s="2">
        <v>95771043</v>
      </c>
      <c r="O10" s="2">
        <v>0</v>
      </c>
      <c r="P10" s="2">
        <v>13124409598</v>
      </c>
      <c r="Q10" s="2">
        <v>12624409598</v>
      </c>
      <c r="R10" s="2">
        <v>500000000</v>
      </c>
      <c r="S10" s="2">
        <v>0</v>
      </c>
      <c r="T10" s="2">
        <v>-13028638555</v>
      </c>
      <c r="V10" s="2">
        <v>-6043652927</v>
      </c>
    </row>
    <row r="11" spans="1:22" ht="15.75">
      <c r="A11" s="112" t="s">
        <v>285</v>
      </c>
      <c r="B11" s="113"/>
      <c r="C11" s="15">
        <v>99405314175</v>
      </c>
      <c r="D11" s="15">
        <v>39706349669</v>
      </c>
      <c r="E11" s="15">
        <v>24770846499</v>
      </c>
      <c r="F11" s="15">
        <v>34928118007</v>
      </c>
      <c r="G11" s="15">
        <v>82594034762</v>
      </c>
      <c r="H11" s="15">
        <v>82140626597</v>
      </c>
      <c r="I11" s="15">
        <v>453408165</v>
      </c>
      <c r="J11" s="15">
        <v>0</v>
      </c>
      <c r="K11" s="15">
        <v>16811279413</v>
      </c>
      <c r="M11" s="2">
        <v>511657966</v>
      </c>
      <c r="N11" s="2">
        <v>510657966</v>
      </c>
      <c r="O11" s="2">
        <v>1000000</v>
      </c>
      <c r="P11" s="2">
        <v>22274998060</v>
      </c>
      <c r="Q11" s="2">
        <v>22192884703</v>
      </c>
      <c r="R11" s="2">
        <v>82113357</v>
      </c>
      <c r="S11" s="2">
        <v>0</v>
      </c>
      <c r="T11" s="2">
        <v>-21763340094</v>
      </c>
      <c r="V11" s="2">
        <v>-4952060681</v>
      </c>
    </row>
    <row r="12" spans="1:22" ht="15.75">
      <c r="A12" s="112" t="s">
        <v>286</v>
      </c>
      <c r="B12" s="113"/>
      <c r="C12" s="15">
        <v>69376012849</v>
      </c>
      <c r="D12" s="15">
        <v>22791953427</v>
      </c>
      <c r="E12" s="15">
        <v>17590814496</v>
      </c>
      <c r="F12" s="15">
        <v>28993244926</v>
      </c>
      <c r="G12" s="15">
        <v>59103897827</v>
      </c>
      <c r="H12" s="15">
        <v>58415166362</v>
      </c>
      <c r="I12" s="15">
        <v>677564130</v>
      </c>
      <c r="J12" s="15">
        <v>11167335</v>
      </c>
      <c r="K12" s="15">
        <v>10272115022</v>
      </c>
      <c r="M12" s="2">
        <v>2206542154</v>
      </c>
      <c r="N12" s="2">
        <v>1513311213</v>
      </c>
      <c r="O12" s="2">
        <v>693230941</v>
      </c>
      <c r="P12" s="2">
        <v>14417479102</v>
      </c>
      <c r="Q12" s="2">
        <v>14084425886</v>
      </c>
      <c r="R12" s="2">
        <v>1000000</v>
      </c>
      <c r="S12" s="2">
        <v>332053216</v>
      </c>
      <c r="T12" s="2">
        <v>-12210936948</v>
      </c>
      <c r="V12" s="2">
        <v>-1938821926</v>
      </c>
    </row>
    <row r="13" spans="1:22" ht="15.75">
      <c r="A13" s="112" t="s">
        <v>287</v>
      </c>
      <c r="B13" s="113"/>
      <c r="C13" s="15">
        <v>111057296283</v>
      </c>
      <c r="D13" s="15">
        <v>27576047107</v>
      </c>
      <c r="E13" s="15">
        <v>34504528249</v>
      </c>
      <c r="F13" s="15">
        <v>48976720927</v>
      </c>
      <c r="G13" s="15">
        <v>106509782269</v>
      </c>
      <c r="H13" s="15">
        <v>104628540505</v>
      </c>
      <c r="I13" s="15">
        <v>1765673889</v>
      </c>
      <c r="J13" s="15">
        <v>115567875</v>
      </c>
      <c r="K13" s="15">
        <v>4547514014</v>
      </c>
      <c r="M13" s="2">
        <v>5305076127</v>
      </c>
      <c r="N13" s="2">
        <v>5304275340</v>
      </c>
      <c r="O13" s="2">
        <v>800787</v>
      </c>
      <c r="P13" s="2">
        <v>19755889002</v>
      </c>
      <c r="Q13" s="2">
        <v>17591556325</v>
      </c>
      <c r="R13" s="2">
        <v>1043714440</v>
      </c>
      <c r="S13" s="2">
        <v>1120618237</v>
      </c>
      <c r="T13" s="2">
        <v>-14450812875</v>
      </c>
      <c r="V13" s="2">
        <v>-9903298861</v>
      </c>
    </row>
    <row r="14" spans="1:22" ht="15.75">
      <c r="A14" s="112" t="s">
        <v>288</v>
      </c>
      <c r="B14" s="113"/>
      <c r="C14" s="15">
        <v>19388116267</v>
      </c>
      <c r="D14" s="15">
        <v>4356830953</v>
      </c>
      <c r="E14" s="15">
        <v>3318133783</v>
      </c>
      <c r="F14" s="15">
        <v>11713151531</v>
      </c>
      <c r="G14" s="15">
        <v>15384234181</v>
      </c>
      <c r="H14" s="15">
        <v>15111275279</v>
      </c>
      <c r="I14" s="15">
        <v>272958902</v>
      </c>
      <c r="J14" s="15">
        <v>0</v>
      </c>
      <c r="K14" s="15">
        <v>4003882086</v>
      </c>
      <c r="M14" s="2">
        <v>70332366</v>
      </c>
      <c r="N14" s="2">
        <v>70332366</v>
      </c>
      <c r="O14" s="2">
        <v>0</v>
      </c>
      <c r="P14" s="2">
        <v>4387765034</v>
      </c>
      <c r="Q14" s="2">
        <v>4387765034</v>
      </c>
      <c r="R14" s="2">
        <v>0</v>
      </c>
      <c r="S14" s="2">
        <v>0</v>
      </c>
      <c r="T14" s="2">
        <v>-4317432668</v>
      </c>
      <c r="V14" s="2">
        <v>-313550582</v>
      </c>
    </row>
    <row r="15" spans="1:22" ht="15.75">
      <c r="A15" s="112" t="s">
        <v>289</v>
      </c>
      <c r="B15" s="113"/>
      <c r="C15" s="15">
        <v>20881130160</v>
      </c>
      <c r="D15" s="15">
        <v>5548267853</v>
      </c>
      <c r="E15" s="15">
        <v>4160987991</v>
      </c>
      <c r="F15" s="15">
        <v>11171874316</v>
      </c>
      <c r="G15" s="15">
        <v>16785876689</v>
      </c>
      <c r="H15" s="15">
        <v>16528689650</v>
      </c>
      <c r="I15" s="15">
        <v>257187039</v>
      </c>
      <c r="J15" s="15">
        <v>0</v>
      </c>
      <c r="K15" s="15">
        <v>4095253471</v>
      </c>
      <c r="M15" s="2">
        <v>1197166891</v>
      </c>
      <c r="N15" s="2">
        <v>1197166891</v>
      </c>
      <c r="O15" s="2">
        <v>0</v>
      </c>
      <c r="P15" s="2">
        <v>6363760527</v>
      </c>
      <c r="Q15" s="2">
        <v>6363760527</v>
      </c>
      <c r="R15" s="2">
        <v>0</v>
      </c>
      <c r="S15" s="2">
        <v>0</v>
      </c>
      <c r="T15" s="2">
        <v>-5166593636</v>
      </c>
      <c r="V15" s="2">
        <v>-1071340165</v>
      </c>
    </row>
    <row r="16" spans="1:22" ht="15.75">
      <c r="A16" s="112" t="s">
        <v>290</v>
      </c>
      <c r="B16" s="113"/>
      <c r="C16" s="15">
        <v>21259200703</v>
      </c>
      <c r="D16" s="15">
        <v>4796706627</v>
      </c>
      <c r="E16" s="15">
        <v>3903305901</v>
      </c>
      <c r="F16" s="15">
        <v>12559188175</v>
      </c>
      <c r="G16" s="15">
        <v>18324842549</v>
      </c>
      <c r="H16" s="15">
        <v>17695010909</v>
      </c>
      <c r="I16" s="15">
        <v>629831640</v>
      </c>
      <c r="J16" s="15">
        <v>0</v>
      </c>
      <c r="K16" s="15">
        <v>2934358154</v>
      </c>
      <c r="M16" s="2">
        <v>1135172760</v>
      </c>
      <c r="N16" s="2">
        <v>1135172760</v>
      </c>
      <c r="O16" s="2">
        <v>0</v>
      </c>
      <c r="P16" s="2">
        <v>8130739663</v>
      </c>
      <c r="Q16" s="2">
        <v>8130739663</v>
      </c>
      <c r="R16" s="2">
        <v>0</v>
      </c>
      <c r="S16" s="2">
        <v>0</v>
      </c>
      <c r="T16" s="2">
        <v>-6995566903</v>
      </c>
      <c r="V16" s="2">
        <v>-4061208749</v>
      </c>
    </row>
    <row r="17" spans="1:22" ht="15.75">
      <c r="A17" s="112" t="s">
        <v>291</v>
      </c>
      <c r="B17" s="113"/>
      <c r="C17" s="15">
        <v>39891674962</v>
      </c>
      <c r="D17" s="15">
        <v>8413428341</v>
      </c>
      <c r="E17" s="15">
        <v>7885337076</v>
      </c>
      <c r="F17" s="15">
        <v>23592909545</v>
      </c>
      <c r="G17" s="15">
        <v>33351348049</v>
      </c>
      <c r="H17" s="15">
        <v>33098032540</v>
      </c>
      <c r="I17" s="15">
        <v>252010982</v>
      </c>
      <c r="J17" s="15">
        <v>1304527</v>
      </c>
      <c r="K17" s="15">
        <v>6540326913</v>
      </c>
      <c r="M17" s="2">
        <v>14831561</v>
      </c>
      <c r="N17" s="2">
        <v>14831561</v>
      </c>
      <c r="O17" s="2">
        <v>0</v>
      </c>
      <c r="P17" s="2">
        <v>7853588605</v>
      </c>
      <c r="Q17" s="2">
        <v>7711130153</v>
      </c>
      <c r="R17" s="2">
        <v>16229055</v>
      </c>
      <c r="S17" s="2">
        <v>126229397</v>
      </c>
      <c r="T17" s="2">
        <v>-7838757044</v>
      </c>
      <c r="V17" s="2">
        <v>-1298430131</v>
      </c>
    </row>
    <row r="18" spans="1:22" ht="15.75">
      <c r="A18" s="112" t="s">
        <v>292</v>
      </c>
      <c r="B18" s="113"/>
      <c r="C18" s="15">
        <v>23801844588</v>
      </c>
      <c r="D18" s="15">
        <v>4913935413</v>
      </c>
      <c r="E18" s="15">
        <v>5012102021</v>
      </c>
      <c r="F18" s="15">
        <v>13875807154</v>
      </c>
      <c r="G18" s="15">
        <v>17460226271</v>
      </c>
      <c r="H18" s="15">
        <v>17260220617</v>
      </c>
      <c r="I18" s="15">
        <v>200005654</v>
      </c>
      <c r="J18" s="15">
        <v>0</v>
      </c>
      <c r="K18" s="15">
        <v>6341618317</v>
      </c>
      <c r="M18" s="2">
        <v>18377372</v>
      </c>
      <c r="N18" s="2">
        <v>18377372</v>
      </c>
      <c r="O18" s="2">
        <v>0</v>
      </c>
      <c r="P18" s="2">
        <v>4231354878</v>
      </c>
      <c r="Q18" s="2">
        <v>4231354878</v>
      </c>
      <c r="R18" s="2">
        <v>0</v>
      </c>
      <c r="S18" s="2">
        <v>0</v>
      </c>
      <c r="T18" s="2">
        <v>-4212977506</v>
      </c>
      <c r="V18" s="2">
        <v>2128640811</v>
      </c>
    </row>
    <row r="19" spans="1:22" ht="15.75">
      <c r="A19" s="112" t="s">
        <v>293</v>
      </c>
      <c r="B19" s="113"/>
      <c r="C19" s="15">
        <v>25783105406</v>
      </c>
      <c r="D19" s="15">
        <v>5759589216</v>
      </c>
      <c r="E19" s="15">
        <v>5424601097</v>
      </c>
      <c r="F19" s="15">
        <v>14598915093</v>
      </c>
      <c r="G19" s="15">
        <v>20752757097</v>
      </c>
      <c r="H19" s="15">
        <v>20500311934</v>
      </c>
      <c r="I19" s="15">
        <v>252445163</v>
      </c>
      <c r="J19" s="15">
        <v>0</v>
      </c>
      <c r="K19" s="15">
        <v>5030348309</v>
      </c>
      <c r="M19" s="2">
        <v>257794000</v>
      </c>
      <c r="N19" s="2">
        <v>257794000</v>
      </c>
      <c r="O19" s="2">
        <v>0</v>
      </c>
      <c r="P19" s="2">
        <v>5879350436</v>
      </c>
      <c r="Q19" s="2">
        <v>5879350436</v>
      </c>
      <c r="R19" s="2">
        <v>0</v>
      </c>
      <c r="S19" s="2">
        <v>0</v>
      </c>
      <c r="T19" s="2">
        <v>-5621556436</v>
      </c>
      <c r="V19" s="2">
        <v>-591208127</v>
      </c>
    </row>
    <row r="20" spans="1:22" ht="15.75">
      <c r="A20" s="112" t="s">
        <v>294</v>
      </c>
      <c r="B20" s="113"/>
      <c r="C20" s="15">
        <v>21460857524</v>
      </c>
      <c r="D20" s="15">
        <v>3991998934</v>
      </c>
      <c r="E20" s="15">
        <v>3971523394</v>
      </c>
      <c r="F20" s="15">
        <v>13497335196</v>
      </c>
      <c r="G20" s="15">
        <v>17837374317</v>
      </c>
      <c r="H20" s="15">
        <v>17602865722</v>
      </c>
      <c r="I20" s="15">
        <v>234508595</v>
      </c>
      <c r="J20" s="15">
        <v>0</v>
      </c>
      <c r="K20" s="15">
        <v>3623483207</v>
      </c>
      <c r="M20" s="2">
        <v>50262388</v>
      </c>
      <c r="N20" s="2">
        <v>50262388</v>
      </c>
      <c r="O20" s="2">
        <v>0</v>
      </c>
      <c r="P20" s="2">
        <v>4072958261</v>
      </c>
      <c r="Q20" s="2">
        <v>4045918261</v>
      </c>
      <c r="R20" s="2">
        <v>27040000</v>
      </c>
      <c r="S20" s="2">
        <v>0</v>
      </c>
      <c r="T20" s="2">
        <v>-4022695873</v>
      </c>
      <c r="V20" s="2">
        <v>-399212666</v>
      </c>
    </row>
    <row r="21" spans="1:22" ht="15.75">
      <c r="A21" s="112" t="s">
        <v>295</v>
      </c>
      <c r="B21" s="113"/>
      <c r="C21" s="15">
        <v>31382274686</v>
      </c>
      <c r="D21" s="15">
        <v>5903623474</v>
      </c>
      <c r="E21" s="15">
        <v>5920914169</v>
      </c>
      <c r="F21" s="15">
        <v>19557737043</v>
      </c>
      <c r="G21" s="15">
        <v>25378049130</v>
      </c>
      <c r="H21" s="15">
        <v>25071453248</v>
      </c>
      <c r="I21" s="15">
        <v>300000000</v>
      </c>
      <c r="J21" s="15">
        <v>6595882</v>
      </c>
      <c r="K21" s="15">
        <v>6004225556</v>
      </c>
      <c r="M21" s="2">
        <v>466719678</v>
      </c>
      <c r="N21" s="2">
        <v>465264031</v>
      </c>
      <c r="O21" s="2">
        <v>1455647</v>
      </c>
      <c r="P21" s="2">
        <v>5680187495</v>
      </c>
      <c r="Q21" s="2">
        <v>5414567099</v>
      </c>
      <c r="R21" s="2">
        <v>0</v>
      </c>
      <c r="S21" s="2">
        <v>265620396</v>
      </c>
      <c r="T21" s="2">
        <v>-5213467817</v>
      </c>
      <c r="V21" s="2">
        <v>790757739</v>
      </c>
    </row>
    <row r="22" spans="1:22" ht="15.75">
      <c r="A22" s="112" t="s">
        <v>296</v>
      </c>
      <c r="B22" s="113"/>
      <c r="C22" s="15">
        <v>13651004748</v>
      </c>
      <c r="D22" s="15">
        <v>1787086299</v>
      </c>
      <c r="E22" s="15">
        <v>2443939697</v>
      </c>
      <c r="F22" s="15">
        <v>9419978752</v>
      </c>
      <c r="G22" s="15">
        <v>11942095321</v>
      </c>
      <c r="H22" s="15">
        <v>11877303183</v>
      </c>
      <c r="I22" s="15">
        <v>64792138</v>
      </c>
      <c r="J22" s="15">
        <v>0</v>
      </c>
      <c r="K22" s="15">
        <v>1708909427</v>
      </c>
      <c r="M22" s="2">
        <v>122875561</v>
      </c>
      <c r="N22" s="2">
        <v>122875561</v>
      </c>
      <c r="O22" s="2">
        <v>0</v>
      </c>
      <c r="P22" s="2">
        <v>2271034742</v>
      </c>
      <c r="Q22" s="2">
        <v>2124574742</v>
      </c>
      <c r="R22" s="2">
        <v>160000</v>
      </c>
      <c r="S22" s="2">
        <v>146300000</v>
      </c>
      <c r="T22" s="2">
        <v>-2148159181</v>
      </c>
      <c r="V22" s="2">
        <v>-439249754</v>
      </c>
    </row>
    <row r="23" spans="1:22" ht="15.75">
      <c r="A23" s="112" t="s">
        <v>297</v>
      </c>
      <c r="B23" s="113"/>
      <c r="C23" s="15">
        <v>16815226073</v>
      </c>
      <c r="D23" s="15">
        <v>3318309117</v>
      </c>
      <c r="E23" s="15">
        <v>2965847375</v>
      </c>
      <c r="F23" s="15">
        <v>10531069581</v>
      </c>
      <c r="G23" s="15">
        <v>13571275219</v>
      </c>
      <c r="H23" s="15">
        <v>13448935691</v>
      </c>
      <c r="I23" s="15">
        <v>122339528</v>
      </c>
      <c r="J23" s="15">
        <v>0</v>
      </c>
      <c r="K23" s="15">
        <v>3243950854</v>
      </c>
      <c r="M23" s="2">
        <v>136045780</v>
      </c>
      <c r="N23" s="2">
        <v>136045780</v>
      </c>
      <c r="O23" s="2">
        <v>0</v>
      </c>
      <c r="P23" s="2">
        <v>3519395787</v>
      </c>
      <c r="Q23" s="2">
        <v>3519395787</v>
      </c>
      <c r="R23" s="2">
        <v>0</v>
      </c>
      <c r="S23" s="2">
        <v>0</v>
      </c>
      <c r="T23" s="2">
        <v>-3383350007</v>
      </c>
      <c r="V23" s="2">
        <v>-139399153</v>
      </c>
    </row>
    <row r="24" spans="1:22" ht="15.75">
      <c r="A24" s="112" t="s">
        <v>298</v>
      </c>
      <c r="B24" s="113"/>
      <c r="C24" s="15">
        <v>7903364168</v>
      </c>
      <c r="D24" s="15">
        <v>1217827660</v>
      </c>
      <c r="E24" s="15">
        <v>891324825</v>
      </c>
      <c r="F24" s="15">
        <v>5794211683</v>
      </c>
      <c r="G24" s="15">
        <v>6445129737</v>
      </c>
      <c r="H24" s="15">
        <v>6420274517</v>
      </c>
      <c r="I24" s="15">
        <v>24855220</v>
      </c>
      <c r="J24" s="15">
        <v>0</v>
      </c>
      <c r="K24" s="15">
        <v>1458234431</v>
      </c>
      <c r="M24" s="2">
        <v>54198920</v>
      </c>
      <c r="N24" s="2">
        <v>53130920</v>
      </c>
      <c r="O24" s="2">
        <v>1068000</v>
      </c>
      <c r="P24" s="2">
        <v>1930897803</v>
      </c>
      <c r="Q24" s="2">
        <v>1680518235</v>
      </c>
      <c r="R24" s="2">
        <v>247896650</v>
      </c>
      <c r="S24" s="2">
        <v>2482918</v>
      </c>
      <c r="T24" s="2">
        <v>-1876698883</v>
      </c>
      <c r="V24" s="2">
        <v>-418464452</v>
      </c>
    </row>
    <row r="25" spans="1:22" ht="15.75">
      <c r="A25" s="112" t="s">
        <v>299</v>
      </c>
      <c r="B25" s="113"/>
      <c r="C25" s="15">
        <v>16529938898</v>
      </c>
      <c r="D25" s="15">
        <v>3607678546</v>
      </c>
      <c r="E25" s="43">
        <f>3108684225+13365389</f>
        <v>3122049614</v>
      </c>
      <c r="F25" s="43">
        <f>9813576127-13365389</f>
        <v>9800210738</v>
      </c>
      <c r="G25" s="15">
        <v>13339738166</v>
      </c>
      <c r="H25" s="15">
        <v>13229388514</v>
      </c>
      <c r="I25" s="15">
        <v>110349652</v>
      </c>
      <c r="J25" s="15">
        <v>0</v>
      </c>
      <c r="K25" s="15">
        <v>3190200732</v>
      </c>
      <c r="M25" s="2">
        <v>143770269</v>
      </c>
      <c r="N25" s="2">
        <v>45356999</v>
      </c>
      <c r="O25" s="2">
        <v>98413270</v>
      </c>
      <c r="P25" s="2">
        <v>3326150538</v>
      </c>
      <c r="Q25" s="2">
        <v>3298495382</v>
      </c>
      <c r="R25" s="2">
        <v>0</v>
      </c>
      <c r="S25" s="2">
        <v>27655156</v>
      </c>
      <c r="T25" s="2">
        <v>-3182380269</v>
      </c>
      <c r="V25" s="2">
        <v>7820463</v>
      </c>
    </row>
    <row r="26" spans="1:22" ht="15.75">
      <c r="A26" s="112" t="s">
        <v>300</v>
      </c>
      <c r="B26" s="113"/>
      <c r="C26" s="15">
        <v>16799894361</v>
      </c>
      <c r="D26" s="15">
        <v>6728488433</v>
      </c>
      <c r="E26" s="15">
        <v>3121793470</v>
      </c>
      <c r="F26" s="15">
        <v>6949612458</v>
      </c>
      <c r="G26" s="15">
        <v>13792179305</v>
      </c>
      <c r="H26" s="15">
        <v>13660404331</v>
      </c>
      <c r="I26" s="15">
        <v>131774974</v>
      </c>
      <c r="J26" s="15">
        <v>0</v>
      </c>
      <c r="K26" s="15">
        <v>3007715056</v>
      </c>
      <c r="M26" s="2">
        <v>113064152</v>
      </c>
      <c r="N26" s="2">
        <v>113064152</v>
      </c>
      <c r="O26" s="2">
        <v>0</v>
      </c>
      <c r="P26" s="2">
        <v>3055871064</v>
      </c>
      <c r="Q26" s="2">
        <v>3055871064</v>
      </c>
      <c r="R26" s="2">
        <v>0</v>
      </c>
      <c r="S26" s="2">
        <v>0</v>
      </c>
      <c r="T26" s="2">
        <v>-2942806912</v>
      </c>
      <c r="V26" s="2">
        <v>64908144</v>
      </c>
    </row>
    <row r="27" spans="1:22" ht="15.75">
      <c r="A27" s="112" t="s">
        <v>301</v>
      </c>
      <c r="B27" s="113"/>
      <c r="C27" s="15">
        <v>11058355963</v>
      </c>
      <c r="D27" s="15">
        <v>2942139038</v>
      </c>
      <c r="E27" s="15">
        <v>1966958934</v>
      </c>
      <c r="F27" s="15">
        <v>6149257991</v>
      </c>
      <c r="G27" s="15">
        <v>9340529789</v>
      </c>
      <c r="H27" s="15">
        <v>9327916164</v>
      </c>
      <c r="I27" s="15">
        <v>12613625</v>
      </c>
      <c r="J27" s="15">
        <v>0</v>
      </c>
      <c r="K27" s="15">
        <v>1717826174</v>
      </c>
      <c r="M27" s="2">
        <v>70232626</v>
      </c>
      <c r="N27" s="2">
        <v>70232626</v>
      </c>
      <c r="O27" s="2">
        <v>0</v>
      </c>
      <c r="P27" s="2">
        <v>1300547458</v>
      </c>
      <c r="Q27" s="2">
        <v>1300547458</v>
      </c>
      <c r="R27" s="2">
        <v>0</v>
      </c>
      <c r="S27" s="2">
        <v>0</v>
      </c>
      <c r="T27" s="2">
        <v>-1230314832</v>
      </c>
      <c r="V27" s="2">
        <v>487511342</v>
      </c>
    </row>
    <row r="28" spans="1:22" ht="15.75">
      <c r="A28" s="112" t="s">
        <v>302</v>
      </c>
      <c r="B28" s="113"/>
      <c r="C28" s="15">
        <v>12367570118</v>
      </c>
      <c r="D28" s="15">
        <v>792061131</v>
      </c>
      <c r="E28" s="15">
        <v>1589521931</v>
      </c>
      <c r="F28" s="15">
        <v>9985987056</v>
      </c>
      <c r="G28" s="15">
        <v>8099382708</v>
      </c>
      <c r="H28" s="15">
        <v>8099382708</v>
      </c>
      <c r="I28" s="15">
        <v>0</v>
      </c>
      <c r="J28" s="15">
        <v>0</v>
      </c>
      <c r="K28" s="15">
        <v>4268187410</v>
      </c>
      <c r="M28" s="2">
        <v>2639000</v>
      </c>
      <c r="N28" s="2">
        <v>2639000</v>
      </c>
      <c r="O28" s="2">
        <v>0</v>
      </c>
      <c r="P28" s="2">
        <v>3312965160</v>
      </c>
      <c r="Q28" s="2">
        <v>2812965160</v>
      </c>
      <c r="R28" s="2">
        <v>500000000</v>
      </c>
      <c r="S28" s="2">
        <v>0</v>
      </c>
      <c r="T28" s="2">
        <v>-3310326160</v>
      </c>
      <c r="V28" s="2">
        <v>957861250</v>
      </c>
    </row>
    <row r="29" spans="1:22" ht="15.75">
      <c r="A29" s="112" t="s">
        <v>303</v>
      </c>
      <c r="B29" s="113"/>
      <c r="C29" s="15">
        <v>3053480922</v>
      </c>
      <c r="D29" s="15">
        <v>173841427</v>
      </c>
      <c r="E29" s="15">
        <v>235359459</v>
      </c>
      <c r="F29" s="15">
        <v>2644280036</v>
      </c>
      <c r="G29" s="15">
        <v>1859561546</v>
      </c>
      <c r="H29" s="15">
        <v>1859561546</v>
      </c>
      <c r="I29" s="15">
        <v>0</v>
      </c>
      <c r="J29" s="15">
        <v>0</v>
      </c>
      <c r="K29" s="15">
        <v>1193919376</v>
      </c>
      <c r="M29" s="2">
        <v>0</v>
      </c>
      <c r="N29" s="2">
        <v>0</v>
      </c>
      <c r="O29" s="2">
        <v>0</v>
      </c>
      <c r="P29" s="2">
        <v>1171891195</v>
      </c>
      <c r="Q29" s="2">
        <v>1167805866</v>
      </c>
      <c r="R29" s="2">
        <v>0</v>
      </c>
      <c r="S29" s="2">
        <v>4085329</v>
      </c>
      <c r="T29" s="2">
        <v>-1171891195</v>
      </c>
      <c r="V29" s="2">
        <v>22028181</v>
      </c>
    </row>
  </sheetData>
  <sheetProtection/>
  <mergeCells count="30">
    <mergeCell ref="A28:B28"/>
    <mergeCell ref="A29:B29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3:B13"/>
    <mergeCell ref="A10:B10"/>
    <mergeCell ref="A14:B14"/>
    <mergeCell ref="A15:B15"/>
    <mergeCell ref="A9:B9"/>
    <mergeCell ref="A8:B8"/>
    <mergeCell ref="A11:B11"/>
    <mergeCell ref="A12:B12"/>
    <mergeCell ref="M4:T4"/>
    <mergeCell ref="A3:C3"/>
    <mergeCell ref="V4:V5"/>
    <mergeCell ref="A6:A7"/>
    <mergeCell ref="A2:E2"/>
    <mergeCell ref="G3:H3"/>
    <mergeCell ref="A4:B5"/>
    <mergeCell ref="C4:K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H27"/>
  <sheetViews>
    <sheetView showGridLines="0" zoomScalePageLayoutView="0" workbookViewId="0" topLeftCell="A1">
      <selection activeCell="G15" sqref="G15"/>
    </sheetView>
  </sheetViews>
  <sheetFormatPr defaultColWidth="20.625" defaultRowHeight="16.5"/>
  <cols>
    <col min="1" max="1" width="10.375" style="10" bestFit="1" customWidth="1"/>
    <col min="2" max="2" width="13.375" style="15" bestFit="1" customWidth="1"/>
    <col min="3" max="3" width="11.625" style="15" bestFit="1" customWidth="1"/>
    <col min="4" max="4" width="18.375" style="15" bestFit="1" customWidth="1"/>
    <col min="5" max="5" width="22.75390625" style="15" customWidth="1"/>
    <col min="6" max="7" width="13.375" style="15" bestFit="1" customWidth="1"/>
    <col min="8" max="8" width="18.375" style="15" bestFit="1" customWidth="1"/>
    <col min="9" max="16384" width="20.625" style="15" customWidth="1"/>
  </cols>
  <sheetData>
    <row r="1" s="3" customFormat="1" ht="15.75">
      <c r="A1" s="41" t="s">
        <v>275</v>
      </c>
    </row>
    <row r="2" spans="1:3" s="3" customFormat="1" ht="21" customHeight="1">
      <c r="A2" s="110" t="s">
        <v>231</v>
      </c>
      <c r="B2" s="114"/>
      <c r="C2" s="114"/>
    </row>
    <row r="3" spans="1:6" s="3" customFormat="1" ht="16.5" customHeight="1">
      <c r="A3" s="112" t="s">
        <v>277</v>
      </c>
      <c r="B3" s="112"/>
      <c r="C3" s="112"/>
      <c r="E3" s="112" t="s">
        <v>201</v>
      </c>
      <c r="F3" s="112"/>
    </row>
    <row r="4" spans="1:8" s="3" customFormat="1" ht="32.25">
      <c r="A4" s="3" t="s">
        <v>232</v>
      </c>
      <c r="B4" s="3" t="s">
        <v>233</v>
      </c>
      <c r="C4" s="3" t="s">
        <v>234</v>
      </c>
      <c r="D4" s="3" t="s">
        <v>235</v>
      </c>
      <c r="E4" s="3" t="s">
        <v>236</v>
      </c>
      <c r="F4" s="3" t="s">
        <v>237</v>
      </c>
      <c r="G4" s="3" t="s">
        <v>238</v>
      </c>
      <c r="H4" s="3" t="s">
        <v>239</v>
      </c>
    </row>
    <row r="5" spans="1:8" ht="32.25">
      <c r="A5" s="10" t="s">
        <v>240</v>
      </c>
      <c r="B5" s="15">
        <f aca="true" t="shared" si="0" ref="B5:H5">SUM(B6:B27)</f>
        <v>1297912459</v>
      </c>
      <c r="C5" s="15">
        <f t="shared" si="0"/>
        <v>963323706</v>
      </c>
      <c r="D5" s="15">
        <f t="shared" si="0"/>
        <v>328077628</v>
      </c>
      <c r="E5" s="15">
        <f t="shared" si="0"/>
        <v>6511125</v>
      </c>
      <c r="F5" s="15">
        <f t="shared" si="0"/>
        <v>1297912459</v>
      </c>
      <c r="G5" s="15">
        <f t="shared" si="0"/>
        <v>1033174266</v>
      </c>
      <c r="H5" s="15">
        <f t="shared" si="0"/>
        <v>264738193</v>
      </c>
    </row>
    <row r="6" spans="1:8" ht="15.75">
      <c r="A6" s="10" t="s">
        <v>205</v>
      </c>
      <c r="B6" s="15">
        <v>215257555</v>
      </c>
      <c r="C6" s="15">
        <v>140382724</v>
      </c>
      <c r="D6" s="15">
        <v>74874831</v>
      </c>
      <c r="F6" s="15">
        <v>215257555</v>
      </c>
      <c r="G6" s="15">
        <v>158371155</v>
      </c>
      <c r="H6" s="15">
        <v>56886400</v>
      </c>
    </row>
    <row r="7" spans="1:8" s="35" customFormat="1" ht="15.75">
      <c r="A7" s="10" t="s">
        <v>204</v>
      </c>
      <c r="B7" s="15">
        <v>165144077</v>
      </c>
      <c r="C7" s="15">
        <v>159058812</v>
      </c>
      <c r="D7" s="15">
        <v>0</v>
      </c>
      <c r="E7" s="15">
        <v>6085265</v>
      </c>
      <c r="F7" s="15">
        <v>165144077</v>
      </c>
      <c r="G7" s="15">
        <v>158544077</v>
      </c>
      <c r="H7" s="15">
        <v>6600000</v>
      </c>
    </row>
    <row r="8" spans="1:8" ht="15.75">
      <c r="A8" s="10" t="s">
        <v>273</v>
      </c>
      <c r="B8" s="15">
        <v>108381295</v>
      </c>
      <c r="C8" s="15">
        <v>80518000</v>
      </c>
      <c r="D8" s="15">
        <v>27863295</v>
      </c>
      <c r="F8" s="15">
        <v>108381295</v>
      </c>
      <c r="G8" s="15">
        <v>91781295</v>
      </c>
      <c r="H8" s="15">
        <v>16600000</v>
      </c>
    </row>
    <row r="9" spans="1:8" ht="15.75">
      <c r="A9" s="10" t="s">
        <v>206</v>
      </c>
      <c r="B9" s="15">
        <v>161751487</v>
      </c>
      <c r="C9" s="15">
        <v>94601136</v>
      </c>
      <c r="D9" s="15">
        <v>67150351</v>
      </c>
      <c r="F9" s="15">
        <v>161751487</v>
      </c>
      <c r="G9" s="15">
        <v>113555985</v>
      </c>
      <c r="H9" s="15">
        <v>48195502</v>
      </c>
    </row>
    <row r="10" spans="1:8" ht="15.75">
      <c r="A10" s="10" t="s">
        <v>207</v>
      </c>
      <c r="B10" s="15">
        <v>104128044</v>
      </c>
      <c r="C10" s="15">
        <v>70813044</v>
      </c>
      <c r="D10" s="15">
        <v>33315000</v>
      </c>
      <c r="F10" s="15">
        <v>104128044</v>
      </c>
      <c r="G10" s="15">
        <v>76588044</v>
      </c>
      <c r="H10" s="15">
        <v>27540000</v>
      </c>
    </row>
    <row r="11" spans="1:8" ht="15.75">
      <c r="A11" s="10" t="s">
        <v>208</v>
      </c>
      <c r="B11" s="15">
        <v>126925220</v>
      </c>
      <c r="C11" s="15">
        <v>111969145</v>
      </c>
      <c r="D11" s="15">
        <v>14956075</v>
      </c>
      <c r="F11" s="15">
        <v>126925220</v>
      </c>
      <c r="G11" s="15">
        <v>123425220</v>
      </c>
      <c r="H11" s="15">
        <v>3500000</v>
      </c>
    </row>
    <row r="12" spans="1:8" ht="15.75">
      <c r="A12" s="10" t="s">
        <v>131</v>
      </c>
      <c r="B12" s="15">
        <v>34657747</v>
      </c>
      <c r="C12" s="15">
        <v>19418129</v>
      </c>
      <c r="D12" s="15">
        <v>15239618</v>
      </c>
      <c r="E12" s="15">
        <v>0</v>
      </c>
      <c r="F12" s="15">
        <v>34657747</v>
      </c>
      <c r="G12" s="15">
        <v>19641386</v>
      </c>
      <c r="H12" s="15">
        <v>15016361</v>
      </c>
    </row>
    <row r="13" spans="1:8" ht="15.75">
      <c r="A13" s="10" t="s">
        <v>132</v>
      </c>
      <c r="B13" s="15">
        <v>39283359</v>
      </c>
      <c r="C13" s="15">
        <v>25673359</v>
      </c>
      <c r="D13" s="15">
        <v>13610000</v>
      </c>
      <c r="E13" s="15">
        <v>0</v>
      </c>
      <c r="F13" s="15">
        <v>39283359</v>
      </c>
      <c r="G13" s="15">
        <v>25673359</v>
      </c>
      <c r="H13" s="15">
        <v>13610000</v>
      </c>
    </row>
    <row r="14" spans="1:8" ht="15.75">
      <c r="A14" s="10" t="s">
        <v>133</v>
      </c>
      <c r="B14" s="15">
        <v>33462719</v>
      </c>
      <c r="C14" s="15">
        <v>23975692</v>
      </c>
      <c r="D14" s="15">
        <v>9487027</v>
      </c>
      <c r="F14" s="15">
        <v>33462719</v>
      </c>
      <c r="G14" s="15">
        <v>23975692</v>
      </c>
      <c r="H14" s="15">
        <v>9487027</v>
      </c>
    </row>
    <row r="15" spans="1:8" ht="15.75">
      <c r="A15" s="10" t="s">
        <v>134</v>
      </c>
      <c r="B15" s="15">
        <v>45020388</v>
      </c>
      <c r="C15" s="15">
        <v>36496298</v>
      </c>
      <c r="D15" s="15">
        <v>8524090</v>
      </c>
      <c r="F15" s="15">
        <v>45020388</v>
      </c>
      <c r="G15" s="15">
        <v>38068721</v>
      </c>
      <c r="H15" s="15">
        <v>6951667</v>
      </c>
    </row>
    <row r="16" spans="1:8" ht="15.75">
      <c r="A16" s="10" t="s">
        <v>135</v>
      </c>
      <c r="B16" s="15">
        <v>25219990</v>
      </c>
      <c r="C16" s="15">
        <v>20670440</v>
      </c>
      <c r="D16" s="15">
        <v>4549550</v>
      </c>
      <c r="E16" s="15">
        <v>0</v>
      </c>
      <c r="F16" s="15">
        <v>25219990</v>
      </c>
      <c r="G16" s="15">
        <v>20549550</v>
      </c>
      <c r="H16" s="15">
        <v>4670440</v>
      </c>
    </row>
    <row r="17" spans="1:8" ht="15.75">
      <c r="A17" s="10" t="s">
        <v>136</v>
      </c>
      <c r="B17" s="15">
        <v>41363001</v>
      </c>
      <c r="C17" s="15">
        <v>27115586</v>
      </c>
      <c r="D17" s="15">
        <v>14247415</v>
      </c>
      <c r="E17" s="15">
        <v>0</v>
      </c>
      <c r="F17" s="15">
        <v>41363001</v>
      </c>
      <c r="G17" s="15">
        <v>26765586</v>
      </c>
      <c r="H17" s="15">
        <v>14597415</v>
      </c>
    </row>
    <row r="18" spans="1:8" ht="15.75">
      <c r="A18" s="10" t="s">
        <v>137</v>
      </c>
      <c r="B18" s="15">
        <v>32100000</v>
      </c>
      <c r="C18" s="15">
        <v>22450000</v>
      </c>
      <c r="D18" s="15">
        <v>9650000</v>
      </c>
      <c r="F18" s="15">
        <v>32100000</v>
      </c>
      <c r="G18" s="15">
        <v>22800000</v>
      </c>
      <c r="H18" s="15">
        <v>9300000</v>
      </c>
    </row>
    <row r="19" spans="1:8" ht="15.75">
      <c r="A19" s="10" t="s">
        <v>138</v>
      </c>
      <c r="B19" s="15">
        <v>38608940</v>
      </c>
      <c r="C19" s="15">
        <v>29960000</v>
      </c>
      <c r="D19" s="15">
        <v>8648940</v>
      </c>
      <c r="E19" s="15">
        <v>0</v>
      </c>
      <c r="F19" s="15">
        <v>38608940</v>
      </c>
      <c r="G19" s="15">
        <v>29960000</v>
      </c>
      <c r="H19" s="15">
        <v>8648940</v>
      </c>
    </row>
    <row r="20" spans="1:8" ht="15.75">
      <c r="A20" s="10" t="s">
        <v>139</v>
      </c>
      <c r="B20" s="15">
        <v>19550106</v>
      </c>
      <c r="C20" s="15">
        <v>12665885</v>
      </c>
      <c r="D20" s="15">
        <v>6884221</v>
      </c>
      <c r="F20" s="15">
        <v>19550106</v>
      </c>
      <c r="G20" s="15">
        <v>14340106</v>
      </c>
      <c r="H20" s="15">
        <v>5210000</v>
      </c>
    </row>
    <row r="21" spans="1:8" ht="15.75">
      <c r="A21" s="10" t="s">
        <v>140</v>
      </c>
      <c r="B21" s="15">
        <v>21145683</v>
      </c>
      <c r="C21" s="15">
        <v>17145683</v>
      </c>
      <c r="D21" s="15">
        <v>4000000</v>
      </c>
      <c r="E21" s="15">
        <v>0</v>
      </c>
      <c r="F21" s="15">
        <v>21145683</v>
      </c>
      <c r="G21" s="15">
        <v>17145683</v>
      </c>
      <c r="H21" s="15">
        <v>4000000</v>
      </c>
    </row>
    <row r="22" spans="1:8" ht="15.75">
      <c r="A22" s="10" t="s">
        <v>141</v>
      </c>
      <c r="B22" s="15">
        <v>10120574</v>
      </c>
      <c r="C22" s="15">
        <v>8186783</v>
      </c>
      <c r="D22" s="15">
        <v>1933791</v>
      </c>
      <c r="F22" s="15">
        <v>10120574</v>
      </c>
      <c r="G22" s="15">
        <v>9120574</v>
      </c>
      <c r="H22" s="15">
        <v>1000000</v>
      </c>
    </row>
    <row r="23" spans="1:8" ht="15.75">
      <c r="A23" s="10" t="s">
        <v>142</v>
      </c>
      <c r="B23" s="15">
        <v>19577232</v>
      </c>
      <c r="C23" s="15">
        <v>16949927</v>
      </c>
      <c r="D23" s="15">
        <v>2627305</v>
      </c>
      <c r="F23" s="15">
        <v>19577232</v>
      </c>
      <c r="G23" s="15">
        <v>16303232</v>
      </c>
      <c r="H23" s="15">
        <v>3274000</v>
      </c>
    </row>
    <row r="24" spans="1:8" ht="15.75">
      <c r="A24" s="10" t="s">
        <v>143</v>
      </c>
      <c r="B24" s="15">
        <v>27597663</v>
      </c>
      <c r="C24" s="15">
        <v>18095663</v>
      </c>
      <c r="D24" s="15">
        <v>9502000</v>
      </c>
      <c r="F24" s="15">
        <v>27597663</v>
      </c>
      <c r="G24" s="15">
        <v>18497663</v>
      </c>
      <c r="H24" s="15">
        <v>9100000</v>
      </c>
    </row>
    <row r="25" spans="1:8" ht="15.75">
      <c r="A25" s="10" t="s">
        <v>144</v>
      </c>
      <c r="B25" s="15">
        <v>11656026</v>
      </c>
      <c r="C25" s="15">
        <v>10841907</v>
      </c>
      <c r="D25" s="15">
        <v>814119</v>
      </c>
      <c r="E25" s="15">
        <v>0</v>
      </c>
      <c r="F25" s="15">
        <v>11656026</v>
      </c>
      <c r="G25" s="15">
        <v>11105585</v>
      </c>
      <c r="H25" s="15">
        <v>550441</v>
      </c>
    </row>
    <row r="26" spans="1:8" ht="15.75">
      <c r="A26" s="10" t="s">
        <v>145</v>
      </c>
      <c r="B26" s="15">
        <v>14085772</v>
      </c>
      <c r="C26" s="15">
        <v>13668751</v>
      </c>
      <c r="D26" s="15">
        <v>0</v>
      </c>
      <c r="E26" s="15">
        <v>417021</v>
      </c>
      <c r="F26" s="15">
        <v>14085772</v>
      </c>
      <c r="G26" s="15">
        <v>14085772</v>
      </c>
      <c r="H26" s="15">
        <v>0</v>
      </c>
    </row>
    <row r="27" spans="1:8" ht="15.75">
      <c r="A27" s="10" t="s">
        <v>209</v>
      </c>
      <c r="B27" s="15">
        <v>2875581</v>
      </c>
      <c r="C27" s="15">
        <v>2666742</v>
      </c>
      <c r="D27" s="15">
        <v>200000</v>
      </c>
      <c r="E27" s="15">
        <v>8839</v>
      </c>
      <c r="F27" s="15">
        <v>2875581</v>
      </c>
      <c r="G27" s="15">
        <v>2875581</v>
      </c>
      <c r="H27" s="15">
        <v>0</v>
      </c>
    </row>
  </sheetData>
  <sheetProtection/>
  <mergeCells count="3">
    <mergeCell ref="A2:C2"/>
    <mergeCell ref="A3:C3"/>
    <mergeCell ref="E3:F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H27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10.375" style="10" bestFit="1" customWidth="1"/>
    <col min="2" max="2" width="17.25390625" style="15" bestFit="1" customWidth="1"/>
    <col min="3" max="3" width="15.375" style="15" bestFit="1" customWidth="1"/>
    <col min="4" max="4" width="18.375" style="15" bestFit="1" customWidth="1"/>
    <col min="5" max="5" width="22.75390625" style="15" bestFit="1" customWidth="1"/>
    <col min="6" max="6" width="17.25390625" style="15" bestFit="1" customWidth="1"/>
    <col min="7" max="7" width="15.375" style="15" bestFit="1" customWidth="1"/>
    <col min="8" max="8" width="18.375" style="15" bestFit="1" customWidth="1"/>
  </cols>
  <sheetData>
    <row r="1" spans="2:8" ht="15.75">
      <c r="B1" s="3"/>
      <c r="C1" s="3"/>
      <c r="D1" s="3"/>
      <c r="E1" s="3"/>
      <c r="F1" s="3"/>
      <c r="G1" s="3"/>
      <c r="H1" s="3"/>
    </row>
    <row r="2" spans="1:8" ht="21" customHeight="1">
      <c r="A2" s="110" t="s">
        <v>231</v>
      </c>
      <c r="B2" s="114"/>
      <c r="C2" s="114"/>
      <c r="D2" s="3"/>
      <c r="E2" s="3"/>
      <c r="F2" s="3"/>
      <c r="G2" s="3"/>
      <c r="H2" s="3"/>
    </row>
    <row r="3" spans="1:8" ht="16.5" customHeight="1">
      <c r="A3" s="112" t="s">
        <v>278</v>
      </c>
      <c r="B3" s="112"/>
      <c r="C3" s="112"/>
      <c r="D3" s="3"/>
      <c r="E3" s="112" t="s">
        <v>250</v>
      </c>
      <c r="F3" s="112"/>
      <c r="G3" s="3"/>
      <c r="H3" s="3"/>
    </row>
    <row r="4" spans="1:8" ht="32.25">
      <c r="A4" s="3" t="s">
        <v>232</v>
      </c>
      <c r="B4" s="3" t="s">
        <v>233</v>
      </c>
      <c r="C4" s="3" t="s">
        <v>234</v>
      </c>
      <c r="D4" s="3" t="s">
        <v>235</v>
      </c>
      <c r="E4" s="3" t="s">
        <v>236</v>
      </c>
      <c r="F4" s="3" t="s">
        <v>237</v>
      </c>
      <c r="G4" s="3" t="s">
        <v>238</v>
      </c>
      <c r="H4" s="3" t="s">
        <v>239</v>
      </c>
    </row>
    <row r="5" spans="1:8" ht="32.25">
      <c r="A5" s="10" t="s">
        <v>240</v>
      </c>
      <c r="B5" s="15">
        <v>1223874165514</v>
      </c>
      <c r="C5" s="15">
        <v>981755104208</v>
      </c>
      <c r="D5" s="15">
        <v>242119061306</v>
      </c>
      <c r="E5" s="15">
        <v>0</v>
      </c>
      <c r="F5" s="15">
        <v>1212025627865</v>
      </c>
      <c r="G5" s="15">
        <v>999547302200</v>
      </c>
      <c r="H5" s="15">
        <v>212478325665</v>
      </c>
    </row>
    <row r="6" spans="1:8" ht="15.75">
      <c r="A6" s="10" t="s">
        <v>205</v>
      </c>
      <c r="B6" s="15">
        <v>201007267482</v>
      </c>
      <c r="C6" s="15">
        <v>142571741482</v>
      </c>
      <c r="D6" s="15">
        <v>58435526000</v>
      </c>
      <c r="E6" s="15">
        <v>0</v>
      </c>
      <c r="F6" s="15">
        <v>193473463926</v>
      </c>
      <c r="G6" s="15">
        <v>154473463926</v>
      </c>
      <c r="H6" s="15">
        <v>39000000000</v>
      </c>
    </row>
    <row r="7" spans="1:8" ht="15.75">
      <c r="A7" s="10" t="s">
        <v>204</v>
      </c>
      <c r="B7" s="15">
        <v>188724222223</v>
      </c>
      <c r="C7" s="15">
        <v>188724222223</v>
      </c>
      <c r="D7" s="15">
        <v>0</v>
      </c>
      <c r="E7" s="15">
        <v>0</v>
      </c>
      <c r="F7" s="15">
        <v>184704327527</v>
      </c>
      <c r="G7" s="15">
        <v>167504327527</v>
      </c>
      <c r="H7" s="15">
        <v>17200000000</v>
      </c>
    </row>
    <row r="8" spans="1:8" ht="15.75">
      <c r="A8" s="10" t="s">
        <v>281</v>
      </c>
      <c r="B8" s="15">
        <v>64716718078</v>
      </c>
      <c r="C8" s="15">
        <v>56716718078</v>
      </c>
      <c r="D8" s="15">
        <v>8000000000</v>
      </c>
      <c r="E8" s="15">
        <v>0</v>
      </c>
      <c r="F8" s="15">
        <v>70435371005</v>
      </c>
      <c r="G8" s="15">
        <v>62760371005</v>
      </c>
      <c r="H8" s="15">
        <v>7675000000</v>
      </c>
    </row>
    <row r="9" spans="1:8" ht="15.75">
      <c r="A9" s="10" t="s">
        <v>206</v>
      </c>
      <c r="B9" s="15">
        <v>138782952522</v>
      </c>
      <c r="C9" s="15">
        <v>99916972141</v>
      </c>
      <c r="D9" s="15">
        <v>38865980381</v>
      </c>
      <c r="E9" s="15">
        <v>0</v>
      </c>
      <c r="F9" s="15">
        <v>138782952522</v>
      </c>
      <c r="G9" s="15">
        <v>104869032822</v>
      </c>
      <c r="H9" s="15">
        <v>33913919700</v>
      </c>
    </row>
    <row r="10" spans="1:8" ht="15.75">
      <c r="A10" s="10" t="s">
        <v>207</v>
      </c>
      <c r="B10" s="15">
        <v>97687355003</v>
      </c>
      <c r="C10" s="15">
        <v>71582555003</v>
      </c>
      <c r="D10" s="15">
        <v>26104800000</v>
      </c>
      <c r="E10" s="15">
        <v>0</v>
      </c>
      <c r="F10" s="15">
        <v>94666567383</v>
      </c>
      <c r="G10" s="15">
        <v>73521376929</v>
      </c>
      <c r="H10" s="15">
        <v>21145190454</v>
      </c>
    </row>
    <row r="11" spans="1:8" ht="15.75">
      <c r="A11" s="10" t="s">
        <v>208</v>
      </c>
      <c r="B11" s="15">
        <v>130101424410</v>
      </c>
      <c r="C11" s="15">
        <v>116362372410</v>
      </c>
      <c r="D11" s="15">
        <v>13739052000</v>
      </c>
      <c r="E11" s="15">
        <v>0</v>
      </c>
      <c r="F11" s="15">
        <v>129407665661</v>
      </c>
      <c r="G11" s="15">
        <v>126265671271</v>
      </c>
      <c r="H11" s="15">
        <v>3141994390</v>
      </c>
    </row>
    <row r="12" spans="1:8" ht="15.75">
      <c r="A12" s="10" t="s">
        <v>131</v>
      </c>
      <c r="B12" s="15">
        <v>34125350401</v>
      </c>
      <c r="C12" s="15">
        <v>19458448633</v>
      </c>
      <c r="D12" s="15">
        <v>14666901768</v>
      </c>
      <c r="E12" s="15">
        <v>0</v>
      </c>
      <c r="F12" s="15">
        <v>33222805959</v>
      </c>
      <c r="G12" s="15">
        <v>19771999215</v>
      </c>
      <c r="H12" s="15">
        <v>13450806744</v>
      </c>
    </row>
    <row r="13" spans="1:8" ht="15.75">
      <c r="A13" s="10" t="s">
        <v>132</v>
      </c>
      <c r="B13" s="15">
        <v>37048297051</v>
      </c>
      <c r="C13" s="15">
        <v>22078297051</v>
      </c>
      <c r="D13" s="15">
        <v>14970000000</v>
      </c>
      <c r="E13" s="15">
        <v>0</v>
      </c>
      <c r="F13" s="15">
        <v>36519637216</v>
      </c>
      <c r="G13" s="15">
        <v>23149637216</v>
      </c>
      <c r="H13" s="15">
        <v>13370000000</v>
      </c>
    </row>
    <row r="14" spans="1:8" ht="15.75">
      <c r="A14" s="10" t="s">
        <v>133</v>
      </c>
      <c r="B14" s="15">
        <v>31866373463</v>
      </c>
      <c r="C14" s="15">
        <v>22394373463</v>
      </c>
      <c r="D14" s="15">
        <v>9472000000</v>
      </c>
      <c r="E14" s="15">
        <v>0</v>
      </c>
      <c r="F14" s="15">
        <v>36248438212</v>
      </c>
      <c r="G14" s="15">
        <v>26455582212</v>
      </c>
      <c r="H14" s="15">
        <v>9792856000</v>
      </c>
    </row>
    <row r="15" spans="1:8" ht="15.75">
      <c r="A15" s="10" t="s">
        <v>134</v>
      </c>
      <c r="B15" s="15">
        <v>46906506523</v>
      </c>
      <c r="C15" s="15">
        <v>39906506523</v>
      </c>
      <c r="D15" s="15">
        <v>7000000000</v>
      </c>
      <c r="E15" s="15">
        <v>0</v>
      </c>
      <c r="F15" s="15">
        <v>45804936724</v>
      </c>
      <c r="G15" s="15">
        <v>41204936654</v>
      </c>
      <c r="H15" s="15">
        <v>4600000070</v>
      </c>
    </row>
    <row r="16" spans="1:8" ht="15.75">
      <c r="A16" s="10" t="s">
        <v>135</v>
      </c>
      <c r="B16" s="15">
        <v>28220221960</v>
      </c>
      <c r="C16" s="15">
        <v>23820221960</v>
      </c>
      <c r="D16" s="15">
        <v>4400000000</v>
      </c>
      <c r="E16" s="15">
        <v>0</v>
      </c>
      <c r="F16" s="15">
        <v>26256021149</v>
      </c>
      <c r="G16" s="15">
        <v>21691581149</v>
      </c>
      <c r="H16" s="15">
        <v>4564440000</v>
      </c>
    </row>
    <row r="17" spans="1:8" ht="15.75">
      <c r="A17" s="10" t="s">
        <v>136</v>
      </c>
      <c r="B17" s="15">
        <v>39759746406</v>
      </c>
      <c r="C17" s="15">
        <v>26040899406</v>
      </c>
      <c r="D17" s="15">
        <v>13718847000</v>
      </c>
      <c r="E17" s="15">
        <v>0</v>
      </c>
      <c r="F17" s="15">
        <v>39029954533</v>
      </c>
      <c r="G17" s="15">
        <v>26632107533</v>
      </c>
      <c r="H17" s="15">
        <v>12397847000</v>
      </c>
    </row>
    <row r="18" spans="1:8" ht="15.75">
      <c r="A18" s="10" t="s">
        <v>137</v>
      </c>
      <c r="B18" s="15">
        <v>30667369912</v>
      </c>
      <c r="C18" s="15">
        <v>21511119912</v>
      </c>
      <c r="D18" s="15">
        <v>9156250000</v>
      </c>
      <c r="E18" s="15">
        <v>0</v>
      </c>
      <c r="F18" s="15">
        <v>30855082578</v>
      </c>
      <c r="G18" s="15">
        <v>21910332578</v>
      </c>
      <c r="H18" s="15">
        <v>8944750000</v>
      </c>
    </row>
    <row r="19" spans="1:8" ht="15.75">
      <c r="A19" s="10" t="s">
        <v>138</v>
      </c>
      <c r="B19" s="15">
        <v>37554426030</v>
      </c>
      <c r="C19" s="15">
        <v>31848994364</v>
      </c>
      <c r="D19" s="15">
        <v>5705431666</v>
      </c>
      <c r="E19" s="15">
        <v>0</v>
      </c>
      <c r="F19" s="15">
        <v>36834019286</v>
      </c>
      <c r="G19" s="15">
        <v>31058236625</v>
      </c>
      <c r="H19" s="15">
        <v>5775782661</v>
      </c>
    </row>
    <row r="20" spans="1:8" ht="15.75">
      <c r="A20" s="10" t="s">
        <v>139</v>
      </c>
      <c r="B20" s="15">
        <v>17173880309</v>
      </c>
      <c r="C20" s="15">
        <v>13773880309</v>
      </c>
      <c r="D20" s="15">
        <v>3400000000</v>
      </c>
      <c r="E20" s="15">
        <v>0</v>
      </c>
      <c r="F20" s="15">
        <v>17269061727</v>
      </c>
      <c r="G20" s="15">
        <v>14213130063</v>
      </c>
      <c r="H20" s="15">
        <v>3055931664</v>
      </c>
    </row>
    <row r="21" spans="1:8" ht="15.75">
      <c r="A21" s="10" t="s">
        <v>140</v>
      </c>
      <c r="B21" s="15">
        <v>21831271853</v>
      </c>
      <c r="C21" s="15">
        <v>16951271853</v>
      </c>
      <c r="D21" s="15">
        <v>4880000000</v>
      </c>
      <c r="E21" s="15">
        <v>0</v>
      </c>
      <c r="F21" s="15">
        <v>21990671006</v>
      </c>
      <c r="G21" s="15">
        <v>17090671006</v>
      </c>
      <c r="H21" s="15">
        <v>4900000000</v>
      </c>
    </row>
    <row r="22" spans="1:8" ht="15.75">
      <c r="A22" s="10" t="s">
        <v>141</v>
      </c>
      <c r="B22" s="15">
        <v>9357563088</v>
      </c>
      <c r="C22" s="15">
        <v>7957563088</v>
      </c>
      <c r="D22" s="15">
        <v>1400000000</v>
      </c>
      <c r="E22" s="15">
        <v>0</v>
      </c>
      <c r="F22" s="15">
        <v>9776027540</v>
      </c>
      <c r="G22" s="15">
        <v>8376027540</v>
      </c>
      <c r="H22" s="15">
        <v>1400000000</v>
      </c>
    </row>
    <row r="23" spans="1:8" ht="15.75">
      <c r="A23" s="10" t="s">
        <v>142</v>
      </c>
      <c r="B23" s="15">
        <v>20845924952</v>
      </c>
      <c r="C23" s="15">
        <v>16673709167</v>
      </c>
      <c r="D23" s="15">
        <v>4172215785</v>
      </c>
      <c r="E23" s="15">
        <v>0</v>
      </c>
      <c r="F23" s="15">
        <v>20042486173</v>
      </c>
      <c r="G23" s="15">
        <v>16665888704</v>
      </c>
      <c r="H23" s="15">
        <v>3376597469</v>
      </c>
    </row>
    <row r="24" spans="1:8" ht="15.75">
      <c r="A24" s="10" t="s">
        <v>143</v>
      </c>
      <c r="B24" s="15">
        <v>20912958513</v>
      </c>
      <c r="C24" s="15">
        <v>16912958513</v>
      </c>
      <c r="D24" s="15">
        <v>4000000000</v>
      </c>
      <c r="E24" s="15">
        <v>0</v>
      </c>
      <c r="F24" s="15">
        <v>21093721435</v>
      </c>
      <c r="G24" s="15">
        <v>16848050369</v>
      </c>
      <c r="H24" s="15">
        <v>4245671066</v>
      </c>
    </row>
    <row r="25" spans="1:8" ht="15.75">
      <c r="A25" s="10" t="s">
        <v>144</v>
      </c>
      <c r="B25" s="15">
        <v>11160645295</v>
      </c>
      <c r="C25" s="15">
        <v>11128588589</v>
      </c>
      <c r="D25" s="15">
        <v>32056706</v>
      </c>
      <c r="E25" s="15">
        <v>0</v>
      </c>
      <c r="F25" s="15">
        <v>11168615694</v>
      </c>
      <c r="G25" s="15">
        <v>10641077247</v>
      </c>
      <c r="H25" s="15">
        <v>527538447</v>
      </c>
    </row>
    <row r="26" spans="1:8" ht="15.75">
      <c r="A26" s="10" t="s">
        <v>145</v>
      </c>
      <c r="B26" s="15">
        <v>12370209118</v>
      </c>
      <c r="C26" s="15">
        <v>12370209118</v>
      </c>
      <c r="D26" s="15">
        <v>0</v>
      </c>
      <c r="E26" s="15">
        <v>0</v>
      </c>
      <c r="F26" s="15">
        <v>11412347868</v>
      </c>
      <c r="G26" s="15">
        <v>11412347868</v>
      </c>
      <c r="H26" s="15">
        <v>0</v>
      </c>
    </row>
    <row r="27" spans="1:8" ht="15.75">
      <c r="A27" s="10" t="s">
        <v>209</v>
      </c>
      <c r="B27" s="15">
        <v>3053480922</v>
      </c>
      <c r="C27" s="15">
        <v>3053480922</v>
      </c>
      <c r="D27" s="15">
        <v>0</v>
      </c>
      <c r="E27" s="15">
        <v>0</v>
      </c>
      <c r="F27" s="15">
        <v>3031452741</v>
      </c>
      <c r="G27" s="15">
        <v>3031452741</v>
      </c>
      <c r="H27" s="15">
        <v>0</v>
      </c>
    </row>
  </sheetData>
  <sheetProtection/>
  <mergeCells count="3">
    <mergeCell ref="A2:C2"/>
    <mergeCell ref="A3:C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30"/>
  <sheetViews>
    <sheetView showGridLines="0"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L4" sqref="L4"/>
    </sheetView>
  </sheetViews>
  <sheetFormatPr defaultColWidth="9.00390625" defaultRowHeight="16.5"/>
  <cols>
    <col min="1" max="1" width="31.75390625" style="24" customWidth="1"/>
    <col min="2" max="2" width="18.50390625" style="24" customWidth="1"/>
    <col min="3" max="3" width="13.875" style="24" customWidth="1"/>
    <col min="4" max="4" width="18.125" style="24" customWidth="1"/>
    <col min="5" max="5" width="12.00390625" style="24" customWidth="1"/>
    <col min="6" max="6" width="18.50390625" style="24" customWidth="1"/>
    <col min="7" max="7" width="11.375" style="24" customWidth="1"/>
    <col min="8" max="8" width="18.875" style="24" customWidth="1"/>
    <col min="9" max="9" width="10.75390625" style="24" customWidth="1"/>
    <col min="10" max="16384" width="9.00390625" style="24" customWidth="1"/>
  </cols>
  <sheetData>
    <row r="1" spans="1:9" s="65" customFormat="1" ht="27" customHeight="1">
      <c r="A1" s="60"/>
      <c r="B1" s="61"/>
      <c r="C1" s="62"/>
      <c r="D1" s="63" t="s">
        <v>150</v>
      </c>
      <c r="E1" s="64" t="s">
        <v>151</v>
      </c>
      <c r="G1" s="62"/>
      <c r="H1" s="62"/>
      <c r="I1" s="62"/>
    </row>
    <row r="2" spans="2:9" s="65" customFormat="1" ht="24.75" customHeight="1">
      <c r="B2" s="61"/>
      <c r="D2" s="66" t="s">
        <v>152</v>
      </c>
      <c r="E2" s="67" t="s">
        <v>153</v>
      </c>
      <c r="G2" s="62"/>
      <c r="H2" s="62"/>
      <c r="I2" s="62"/>
    </row>
    <row r="3" spans="1:9" s="65" customFormat="1" ht="24" customHeight="1">
      <c r="A3" s="68"/>
      <c r="B3" s="69"/>
      <c r="C3" s="70"/>
      <c r="D3" s="71" t="s">
        <v>154</v>
      </c>
      <c r="E3" s="72" t="s">
        <v>543</v>
      </c>
      <c r="G3" s="70"/>
      <c r="H3" s="96" t="s">
        <v>155</v>
      </c>
      <c r="I3" s="96"/>
    </row>
    <row r="4" spans="1:12" ht="21.75" customHeight="1">
      <c r="A4" s="97" t="s">
        <v>106</v>
      </c>
      <c r="B4" s="100" t="s">
        <v>49</v>
      </c>
      <c r="C4" s="101"/>
      <c r="D4" s="73" t="s">
        <v>416</v>
      </c>
      <c r="E4" s="74" t="s">
        <v>417</v>
      </c>
      <c r="F4" s="100" t="s">
        <v>415</v>
      </c>
      <c r="G4" s="101"/>
      <c r="H4" s="99" t="s">
        <v>107</v>
      </c>
      <c r="I4" s="99"/>
      <c r="L4" s="76"/>
    </row>
    <row r="5" spans="1:9" ht="21.75" customHeight="1">
      <c r="A5" s="98"/>
      <c r="B5" s="77" t="s">
        <v>108</v>
      </c>
      <c r="C5" s="75" t="s">
        <v>156</v>
      </c>
      <c r="D5" s="78" t="s">
        <v>108</v>
      </c>
      <c r="E5" s="75" t="s">
        <v>156</v>
      </c>
      <c r="F5" s="75" t="s">
        <v>108</v>
      </c>
      <c r="G5" s="75" t="s">
        <v>156</v>
      </c>
      <c r="H5" s="75" t="s">
        <v>108</v>
      </c>
      <c r="I5" s="75" t="s">
        <v>157</v>
      </c>
    </row>
    <row r="6" spans="1:9" s="48" customFormat="1" ht="21.75" customHeight="1">
      <c r="A6" s="79" t="s">
        <v>109</v>
      </c>
      <c r="B6" s="80">
        <v>1047568137</v>
      </c>
      <c r="C6" s="81">
        <v>99.99999999999999</v>
      </c>
      <c r="D6" s="80">
        <v>997951104</v>
      </c>
      <c r="E6" s="81">
        <v>99.99999999999999</v>
      </c>
      <c r="F6" s="80">
        <v>1013544135</v>
      </c>
      <c r="G6" s="81">
        <v>99.99999999999999</v>
      </c>
      <c r="H6" s="80">
        <v>49617033</v>
      </c>
      <c r="I6" s="82">
        <v>4.97189018591436</v>
      </c>
    </row>
    <row r="7" spans="1:9" ht="21.75" customHeight="1">
      <c r="A7" s="83" t="s">
        <v>110</v>
      </c>
      <c r="B7" s="38">
        <v>590938891</v>
      </c>
      <c r="C7" s="84">
        <v>56.41</v>
      </c>
      <c r="D7" s="38">
        <v>572928674</v>
      </c>
      <c r="E7" s="84">
        <v>57.41</v>
      </c>
      <c r="F7" s="38">
        <v>592062632</v>
      </c>
      <c r="G7" s="84">
        <v>58.42</v>
      </c>
      <c r="H7" s="38">
        <v>18010217</v>
      </c>
      <c r="I7" s="85">
        <v>3.1435356297073724</v>
      </c>
    </row>
    <row r="8" spans="1:9" ht="21.75" customHeight="1">
      <c r="A8" s="83" t="s">
        <v>158</v>
      </c>
      <c r="B8" s="38">
        <v>2</v>
      </c>
      <c r="C8" s="85">
        <v>0</v>
      </c>
      <c r="D8" s="38">
        <v>2</v>
      </c>
      <c r="E8" s="85">
        <v>0</v>
      </c>
      <c r="F8" s="38">
        <v>6096</v>
      </c>
      <c r="G8" s="85">
        <v>0</v>
      </c>
      <c r="H8" s="38">
        <v>0</v>
      </c>
      <c r="I8" s="85">
        <v>0</v>
      </c>
    </row>
    <row r="9" spans="1:9" ht="21.75" customHeight="1">
      <c r="A9" s="83" t="s">
        <v>159</v>
      </c>
      <c r="B9" s="38">
        <v>16109932</v>
      </c>
      <c r="C9" s="84">
        <v>1.54</v>
      </c>
      <c r="D9" s="38">
        <v>16301600</v>
      </c>
      <c r="E9" s="84">
        <v>1.63</v>
      </c>
      <c r="F9" s="38">
        <v>20262061</v>
      </c>
      <c r="G9" s="84">
        <v>2</v>
      </c>
      <c r="H9" s="38">
        <v>-191668</v>
      </c>
      <c r="I9" s="85">
        <v>-1.1757618884035923</v>
      </c>
    </row>
    <row r="10" spans="1:9" ht="21.75" customHeight="1">
      <c r="A10" s="83" t="s">
        <v>160</v>
      </c>
      <c r="B10" s="38">
        <v>34840571</v>
      </c>
      <c r="C10" s="84">
        <v>3.33</v>
      </c>
      <c r="D10" s="38">
        <v>33908215</v>
      </c>
      <c r="E10" s="84">
        <v>3.4</v>
      </c>
      <c r="F10" s="38">
        <v>34715845</v>
      </c>
      <c r="G10" s="84">
        <v>3.43</v>
      </c>
      <c r="H10" s="38">
        <v>932356</v>
      </c>
      <c r="I10" s="85">
        <v>2.7496463615085607</v>
      </c>
    </row>
    <row r="11" spans="1:9" ht="21.75" customHeight="1">
      <c r="A11" s="83" t="s">
        <v>161</v>
      </c>
      <c r="B11" s="38">
        <v>242</v>
      </c>
      <c r="C11" s="85">
        <v>0</v>
      </c>
      <c r="D11" s="38">
        <v>332</v>
      </c>
      <c r="E11" s="85">
        <v>0</v>
      </c>
      <c r="F11" s="38">
        <v>366</v>
      </c>
      <c r="G11" s="85">
        <v>0</v>
      </c>
      <c r="H11" s="38">
        <v>-90</v>
      </c>
      <c r="I11" s="85">
        <v>-27.10843373493976</v>
      </c>
    </row>
    <row r="12" spans="1:9" ht="21.75" customHeight="1">
      <c r="A12" s="83" t="s">
        <v>162</v>
      </c>
      <c r="B12" s="38">
        <v>19834508</v>
      </c>
      <c r="C12" s="84">
        <v>1.89</v>
      </c>
      <c r="D12" s="38">
        <v>21433990</v>
      </c>
      <c r="E12" s="84">
        <v>2.15</v>
      </c>
      <c r="F12" s="38">
        <v>26873334</v>
      </c>
      <c r="G12" s="84">
        <v>2.65</v>
      </c>
      <c r="H12" s="38">
        <v>-1599482</v>
      </c>
      <c r="I12" s="85">
        <v>-7.4623623506402685</v>
      </c>
    </row>
    <row r="13" spans="1:9" ht="21.75" customHeight="1">
      <c r="A13" s="83" t="s">
        <v>163</v>
      </c>
      <c r="B13" s="38">
        <v>39798551</v>
      </c>
      <c r="C13" s="84">
        <v>3.8</v>
      </c>
      <c r="D13" s="38">
        <v>25400616</v>
      </c>
      <c r="E13" s="84">
        <v>2.55</v>
      </c>
      <c r="F13" s="38">
        <v>24049042</v>
      </c>
      <c r="G13" s="84">
        <v>2.37</v>
      </c>
      <c r="H13" s="38">
        <v>14397935</v>
      </c>
      <c r="I13" s="85">
        <v>56.683408780322495</v>
      </c>
    </row>
    <row r="14" spans="1:9" ht="21.75" customHeight="1">
      <c r="A14" s="83" t="s">
        <v>164</v>
      </c>
      <c r="B14" s="38">
        <v>314878532</v>
      </c>
      <c r="C14" s="84">
        <v>30.049999999999986</v>
      </c>
      <c r="D14" s="38">
        <v>300007795</v>
      </c>
      <c r="E14" s="84">
        <v>30.049999999999986</v>
      </c>
      <c r="F14" s="38">
        <v>284301969</v>
      </c>
      <c r="G14" s="84">
        <v>28.03999999999998</v>
      </c>
      <c r="H14" s="38">
        <v>14870737</v>
      </c>
      <c r="I14" s="85">
        <v>4.956783539574364</v>
      </c>
    </row>
    <row r="15" spans="1:9" ht="21.75" customHeight="1">
      <c r="A15" s="83" t="s">
        <v>165</v>
      </c>
      <c r="B15" s="38">
        <v>6797846</v>
      </c>
      <c r="C15" s="84">
        <v>0.65</v>
      </c>
      <c r="D15" s="38">
        <v>7538958</v>
      </c>
      <c r="E15" s="84">
        <v>0.76</v>
      </c>
      <c r="F15" s="38">
        <v>7776526</v>
      </c>
      <c r="G15" s="84">
        <v>0.77</v>
      </c>
      <c r="H15" s="38">
        <v>-741112</v>
      </c>
      <c r="I15" s="85">
        <v>-9.830430146977871</v>
      </c>
    </row>
    <row r="16" spans="1:9" ht="21.75" customHeight="1" hidden="1">
      <c r="A16" s="83" t="s">
        <v>166</v>
      </c>
      <c r="B16" s="38">
        <v>0</v>
      </c>
      <c r="C16" s="86">
        <v>0</v>
      </c>
      <c r="D16" s="38">
        <v>0</v>
      </c>
      <c r="E16" s="86">
        <v>0</v>
      </c>
      <c r="F16" s="38">
        <v>0</v>
      </c>
      <c r="G16" s="86">
        <v>0</v>
      </c>
      <c r="H16" s="38">
        <v>0</v>
      </c>
      <c r="I16" s="85">
        <v>0</v>
      </c>
    </row>
    <row r="17" spans="1:9" ht="21.75" customHeight="1">
      <c r="A17" s="83" t="s">
        <v>535</v>
      </c>
      <c r="B17" s="38">
        <v>24369062</v>
      </c>
      <c r="C17" s="84">
        <v>2.33</v>
      </c>
      <c r="D17" s="38">
        <v>20430922</v>
      </c>
      <c r="E17" s="84">
        <v>2.05</v>
      </c>
      <c r="F17" s="38">
        <v>23496264</v>
      </c>
      <c r="G17" s="84">
        <v>2.32</v>
      </c>
      <c r="H17" s="38">
        <v>3938140</v>
      </c>
      <c r="I17" s="85">
        <v>19.275390508563444</v>
      </c>
    </row>
    <row r="18" spans="1:9" ht="21.75" customHeight="1">
      <c r="A18" s="87"/>
      <c r="B18" s="88"/>
      <c r="C18" s="89"/>
      <c r="D18" s="88"/>
      <c r="E18" s="89"/>
      <c r="F18" s="88"/>
      <c r="G18" s="89"/>
      <c r="H18" s="90"/>
      <c r="I18" s="85"/>
    </row>
    <row r="19" spans="1:9" s="48" customFormat="1" ht="21.75" customHeight="1">
      <c r="A19" s="79" t="s">
        <v>111</v>
      </c>
      <c r="B19" s="80">
        <v>1123129710</v>
      </c>
      <c r="C19" s="81">
        <v>99.99999999999999</v>
      </c>
      <c r="D19" s="80">
        <v>1079805923</v>
      </c>
      <c r="E19" s="81">
        <v>99.99999999999999</v>
      </c>
      <c r="F19" s="80">
        <v>1014902001</v>
      </c>
      <c r="G19" s="81">
        <v>99.99999999999999</v>
      </c>
      <c r="H19" s="80">
        <v>43323787</v>
      </c>
      <c r="I19" s="82">
        <v>4.012182752214817</v>
      </c>
    </row>
    <row r="20" spans="1:9" ht="21.75" customHeight="1">
      <c r="A20" s="83" t="s">
        <v>112</v>
      </c>
      <c r="B20" s="38">
        <v>206503990</v>
      </c>
      <c r="C20" s="84">
        <v>18.39</v>
      </c>
      <c r="D20" s="38">
        <v>199158772</v>
      </c>
      <c r="E20" s="84">
        <v>18.44</v>
      </c>
      <c r="F20" s="38">
        <v>187102957</v>
      </c>
      <c r="G20" s="84">
        <v>18.44</v>
      </c>
      <c r="H20" s="38">
        <v>7345218</v>
      </c>
      <c r="I20" s="85">
        <v>3.688121756444652</v>
      </c>
    </row>
    <row r="21" spans="1:9" ht="21.75" customHeight="1">
      <c r="A21" s="83" t="s">
        <v>113</v>
      </c>
      <c r="B21" s="38">
        <v>392157601</v>
      </c>
      <c r="C21" s="84">
        <v>34.90999999999998</v>
      </c>
      <c r="D21" s="38">
        <v>388220663</v>
      </c>
      <c r="E21" s="84">
        <v>35.95999999999998</v>
      </c>
      <c r="F21" s="38">
        <v>371130867</v>
      </c>
      <c r="G21" s="84">
        <v>36.54999999999998</v>
      </c>
      <c r="H21" s="38">
        <v>3936938</v>
      </c>
      <c r="I21" s="85">
        <v>1.0140980053913307</v>
      </c>
    </row>
    <row r="22" spans="1:9" ht="21.75" customHeight="1">
      <c r="A22" s="83" t="s">
        <v>114</v>
      </c>
      <c r="B22" s="38">
        <v>183711406</v>
      </c>
      <c r="C22" s="84">
        <v>16.36</v>
      </c>
      <c r="D22" s="38">
        <v>170106371</v>
      </c>
      <c r="E22" s="84">
        <v>15.75</v>
      </c>
      <c r="F22" s="38">
        <v>174838845</v>
      </c>
      <c r="G22" s="84">
        <v>17.23</v>
      </c>
      <c r="H22" s="38">
        <v>13605035</v>
      </c>
      <c r="I22" s="85">
        <v>7.997957348699185</v>
      </c>
    </row>
    <row r="23" spans="1:9" ht="21.75" customHeight="1">
      <c r="A23" s="83" t="s">
        <v>115</v>
      </c>
      <c r="B23" s="38">
        <v>176780433</v>
      </c>
      <c r="C23" s="84">
        <v>15.74</v>
      </c>
      <c r="D23" s="38">
        <v>160704058</v>
      </c>
      <c r="E23" s="84">
        <v>14.88</v>
      </c>
      <c r="F23" s="38">
        <v>141901560</v>
      </c>
      <c r="G23" s="84">
        <v>13.98</v>
      </c>
      <c r="H23" s="38">
        <v>16076375</v>
      </c>
      <c r="I23" s="85">
        <v>10.003714405270339</v>
      </c>
    </row>
    <row r="24" spans="1:9" ht="21.75" customHeight="1">
      <c r="A24" s="83" t="s">
        <v>116</v>
      </c>
      <c r="B24" s="38">
        <v>67240429</v>
      </c>
      <c r="C24" s="84">
        <v>5.99</v>
      </c>
      <c r="D24" s="38">
        <v>65929045</v>
      </c>
      <c r="E24" s="84">
        <v>6.11</v>
      </c>
      <c r="F24" s="38">
        <v>61479154</v>
      </c>
      <c r="G24" s="84">
        <v>6.06</v>
      </c>
      <c r="H24" s="38">
        <v>1311384</v>
      </c>
      <c r="I24" s="85">
        <v>1.9890838703943006</v>
      </c>
    </row>
    <row r="25" spans="1:9" ht="21.75" customHeight="1">
      <c r="A25" s="83" t="s">
        <v>117</v>
      </c>
      <c r="B25" s="38">
        <v>62973431</v>
      </c>
      <c r="C25" s="84">
        <v>5.61</v>
      </c>
      <c r="D25" s="38">
        <v>61520246</v>
      </c>
      <c r="E25" s="84">
        <v>5.7</v>
      </c>
      <c r="F25" s="38">
        <v>57608456</v>
      </c>
      <c r="G25" s="84">
        <v>5.68</v>
      </c>
      <c r="H25" s="38">
        <v>1453185</v>
      </c>
      <c r="I25" s="85">
        <v>2.362124819851988</v>
      </c>
    </row>
    <row r="26" spans="1:9" ht="21.75" customHeight="1">
      <c r="A26" s="83" t="s">
        <v>423</v>
      </c>
      <c r="B26" s="38">
        <v>9015284</v>
      </c>
      <c r="C26" s="84">
        <v>0.8</v>
      </c>
      <c r="D26" s="38">
        <v>9957698</v>
      </c>
      <c r="E26" s="84">
        <v>0.92</v>
      </c>
      <c r="F26" s="38">
        <v>7785142</v>
      </c>
      <c r="G26" s="84">
        <v>0.77</v>
      </c>
      <c r="H26" s="38">
        <v>-942414</v>
      </c>
      <c r="I26" s="85">
        <v>-9.464175354584965</v>
      </c>
    </row>
    <row r="27" spans="1:9" ht="21.75" customHeight="1">
      <c r="A27" s="91" t="s">
        <v>424</v>
      </c>
      <c r="B27" s="38">
        <v>24747136</v>
      </c>
      <c r="C27" s="84">
        <v>2.2</v>
      </c>
      <c r="D27" s="38">
        <v>24209070</v>
      </c>
      <c r="E27" s="84">
        <v>2.24</v>
      </c>
      <c r="F27" s="38">
        <v>13055020</v>
      </c>
      <c r="G27" s="84">
        <v>1.29</v>
      </c>
      <c r="H27" s="38">
        <v>538066</v>
      </c>
      <c r="I27" s="85">
        <v>2.222580214770745</v>
      </c>
    </row>
    <row r="28" spans="1:9" ht="21.75" customHeight="1">
      <c r="A28" s="92"/>
      <c r="B28" s="38"/>
      <c r="C28" s="40"/>
      <c r="D28" s="38"/>
      <c r="E28" s="39"/>
      <c r="F28" s="38"/>
      <c r="G28" s="39"/>
      <c r="H28" s="38"/>
      <c r="I28" s="39"/>
    </row>
    <row r="29" spans="1:9" s="48" customFormat="1" ht="21.75" customHeight="1">
      <c r="A29" s="79" t="s">
        <v>167</v>
      </c>
      <c r="B29" s="80">
        <v>-75561573</v>
      </c>
      <c r="C29" s="40"/>
      <c r="D29" s="80">
        <v>-81854819</v>
      </c>
      <c r="E29" s="93"/>
      <c r="F29" s="80">
        <v>-1357866</v>
      </c>
      <c r="G29" s="93"/>
      <c r="H29" s="80">
        <v>6293246</v>
      </c>
      <c r="I29" s="94"/>
    </row>
    <row r="30" spans="1:6" s="95" customFormat="1" ht="53.25" customHeight="1">
      <c r="A30" s="45"/>
      <c r="B30" s="45"/>
      <c r="C30" s="45"/>
      <c r="D30" s="45"/>
      <c r="E30" s="45"/>
      <c r="F30" s="45"/>
    </row>
  </sheetData>
  <sheetProtection/>
  <mergeCells count="5">
    <mergeCell ref="H3:I3"/>
    <mergeCell ref="A4:A5"/>
    <mergeCell ref="H4:I4"/>
    <mergeCell ref="B4:C4"/>
    <mergeCell ref="F4:G4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10" useFirstPageNumber="1" horizontalDpi="600" verticalDpi="600" orientation="portrait" paperSize="9" scale="85" r:id="rId1"/>
  <headerFooter alignWithMargins="0">
    <oddFooter>&amp;C&amp;"Times New Roman,標準"-&amp;P--</oddFooter>
  </headerFooter>
  <colBreaks count="1" manualBreakCount="1">
    <brk id="4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showGridLines="0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9.00390625" defaultRowHeight="16.5"/>
  <cols>
    <col min="1" max="1" width="32.375" style="153" customWidth="1"/>
    <col min="2" max="2" width="18.875" style="24" customWidth="1"/>
    <col min="3" max="3" width="9.875" style="24" customWidth="1"/>
    <col min="4" max="4" width="21.25390625" style="24" customWidth="1"/>
    <col min="5" max="5" width="9.875" style="24" customWidth="1"/>
    <col min="6" max="6" width="18.875" style="24" customWidth="1"/>
    <col min="7" max="7" width="10.00390625" style="24" customWidth="1"/>
    <col min="8" max="8" width="19.00390625" style="24" customWidth="1"/>
    <col min="9" max="9" width="9.875" style="24" customWidth="1"/>
    <col min="10" max="10" width="11.375" style="24" bestFit="1" customWidth="1"/>
    <col min="11" max="16384" width="9.00390625" style="24" customWidth="1"/>
  </cols>
  <sheetData>
    <row r="1" spans="1:9" s="117" customFormat="1" ht="26.25" customHeight="1">
      <c r="A1" s="115"/>
      <c r="B1" s="116"/>
      <c r="D1" s="118" t="s">
        <v>168</v>
      </c>
      <c r="E1" s="116" t="s">
        <v>149</v>
      </c>
      <c r="G1" s="119"/>
      <c r="H1" s="119"/>
      <c r="I1" s="119"/>
    </row>
    <row r="2" spans="1:9" s="121" customFormat="1" ht="26.25" customHeight="1">
      <c r="A2" s="120"/>
      <c r="D2" s="122" t="s">
        <v>169</v>
      </c>
      <c r="E2" s="123" t="s">
        <v>170</v>
      </c>
      <c r="G2" s="120"/>
      <c r="H2" s="120"/>
      <c r="I2" s="120"/>
    </row>
    <row r="3" spans="1:9" s="126" customFormat="1" ht="24" customHeight="1">
      <c r="A3" s="124"/>
      <c r="B3" s="125"/>
      <c r="D3" s="127" t="s">
        <v>171</v>
      </c>
      <c r="E3" s="128" t="s">
        <v>543</v>
      </c>
      <c r="G3" s="129"/>
      <c r="I3" s="130" t="s">
        <v>118</v>
      </c>
    </row>
    <row r="4" spans="1:9" s="132" customFormat="1" ht="39" customHeight="1">
      <c r="A4" s="131" t="s">
        <v>119</v>
      </c>
      <c r="B4" s="103" t="s">
        <v>50</v>
      </c>
      <c r="C4" s="104"/>
      <c r="D4" s="73" t="s">
        <v>420</v>
      </c>
      <c r="E4" s="74" t="s">
        <v>421</v>
      </c>
      <c r="F4" s="100" t="s">
        <v>172</v>
      </c>
      <c r="G4" s="101"/>
      <c r="H4" s="100" t="s">
        <v>173</v>
      </c>
      <c r="I4" s="101"/>
    </row>
    <row r="5" spans="1:9" s="132" customFormat="1" ht="27" customHeight="1">
      <c r="A5" s="133" t="s">
        <v>174</v>
      </c>
      <c r="B5" s="77" t="s">
        <v>108</v>
      </c>
      <c r="C5" s="75" t="s">
        <v>175</v>
      </c>
      <c r="D5" s="75" t="s">
        <v>108</v>
      </c>
      <c r="E5" s="75" t="s">
        <v>175</v>
      </c>
      <c r="F5" s="75" t="s">
        <v>108</v>
      </c>
      <c r="G5" s="75" t="s">
        <v>175</v>
      </c>
      <c r="H5" s="75" t="s">
        <v>108</v>
      </c>
      <c r="I5" s="75" t="s">
        <v>176</v>
      </c>
    </row>
    <row r="6" spans="1:10" s="138" customFormat="1" ht="27" customHeight="1">
      <c r="A6" s="134" t="s">
        <v>177</v>
      </c>
      <c r="B6" s="135">
        <v>1036704385</v>
      </c>
      <c r="C6" s="136">
        <v>100</v>
      </c>
      <c r="D6" s="135">
        <v>986972979</v>
      </c>
      <c r="E6" s="136">
        <v>100</v>
      </c>
      <c r="F6" s="135">
        <v>995219260</v>
      </c>
      <c r="G6" s="136">
        <v>100</v>
      </c>
      <c r="H6" s="80">
        <v>49731406</v>
      </c>
      <c r="I6" s="137">
        <v>5.04</v>
      </c>
      <c r="J6" s="132"/>
    </row>
    <row r="7" spans="1:10" s="142" customFormat="1" ht="27" customHeight="1">
      <c r="A7" s="139" t="s">
        <v>120</v>
      </c>
      <c r="B7" s="38">
        <v>355255021</v>
      </c>
      <c r="C7" s="140">
        <v>34.27</v>
      </c>
      <c r="D7" s="38">
        <v>332138786</v>
      </c>
      <c r="E7" s="140">
        <v>33.65</v>
      </c>
      <c r="F7" s="38">
        <v>341612131</v>
      </c>
      <c r="G7" s="140">
        <v>34.33</v>
      </c>
      <c r="H7" s="38">
        <v>23116235</v>
      </c>
      <c r="I7" s="141">
        <v>6.96</v>
      </c>
      <c r="J7" s="132"/>
    </row>
    <row r="8" spans="1:10" s="142" customFormat="1" ht="27" customHeight="1">
      <c r="A8" s="139" t="s">
        <v>121</v>
      </c>
      <c r="B8" s="38">
        <v>235683870</v>
      </c>
      <c r="C8" s="140">
        <v>22.73</v>
      </c>
      <c r="D8" s="38">
        <v>240789888</v>
      </c>
      <c r="E8" s="140">
        <v>24.4</v>
      </c>
      <c r="F8" s="38">
        <v>250450501</v>
      </c>
      <c r="G8" s="140">
        <v>25.17</v>
      </c>
      <c r="H8" s="38">
        <v>-5106018</v>
      </c>
      <c r="I8" s="141">
        <v>-2.12</v>
      </c>
      <c r="J8" s="132"/>
    </row>
    <row r="9" spans="1:10" s="142" customFormat="1" ht="27" customHeight="1">
      <c r="A9" s="139" t="s">
        <v>122</v>
      </c>
      <c r="B9" s="38">
        <v>445765494</v>
      </c>
      <c r="C9" s="140">
        <v>42.999999999999986</v>
      </c>
      <c r="D9" s="38">
        <v>414044305</v>
      </c>
      <c r="E9" s="140">
        <v>41.949999999999996</v>
      </c>
      <c r="F9" s="38">
        <v>403156628</v>
      </c>
      <c r="G9" s="140">
        <v>40.5</v>
      </c>
      <c r="H9" s="38">
        <v>31721189</v>
      </c>
      <c r="I9" s="141">
        <v>7.66</v>
      </c>
      <c r="J9" s="132"/>
    </row>
    <row r="10" spans="1:10" s="138" customFormat="1" ht="27" customHeight="1">
      <c r="A10" s="134" t="s">
        <v>178</v>
      </c>
      <c r="B10" s="80">
        <v>906511130</v>
      </c>
      <c r="C10" s="136">
        <v>100</v>
      </c>
      <c r="D10" s="80">
        <v>876346559</v>
      </c>
      <c r="E10" s="136">
        <v>100</v>
      </c>
      <c r="F10" s="80">
        <v>811422451</v>
      </c>
      <c r="G10" s="136">
        <v>100</v>
      </c>
      <c r="H10" s="80">
        <v>30164571</v>
      </c>
      <c r="I10" s="137">
        <v>3.44</v>
      </c>
      <c r="J10" s="132"/>
    </row>
    <row r="11" spans="1:10" s="142" customFormat="1" ht="27" customHeight="1">
      <c r="A11" s="139" t="s">
        <v>179</v>
      </c>
      <c r="B11" s="38">
        <v>892201428</v>
      </c>
      <c r="C11" s="140">
        <v>98.43</v>
      </c>
      <c r="D11" s="38">
        <v>860816677</v>
      </c>
      <c r="E11" s="140">
        <v>98.22</v>
      </c>
      <c r="F11" s="38">
        <v>802945506</v>
      </c>
      <c r="G11" s="140">
        <v>98.95</v>
      </c>
      <c r="H11" s="38">
        <v>31384751</v>
      </c>
      <c r="I11" s="141">
        <v>3.65</v>
      </c>
      <c r="J11" s="132"/>
    </row>
    <row r="12" spans="1:10" s="142" customFormat="1" ht="27" customHeight="1">
      <c r="A12" s="139" t="s">
        <v>123</v>
      </c>
      <c r="B12" s="38">
        <v>9015284</v>
      </c>
      <c r="C12" s="140">
        <v>0.99</v>
      </c>
      <c r="D12" s="38">
        <v>9957698</v>
      </c>
      <c r="E12" s="140">
        <v>1.14</v>
      </c>
      <c r="F12" s="38">
        <v>7785142</v>
      </c>
      <c r="G12" s="140">
        <v>0.96</v>
      </c>
      <c r="H12" s="38">
        <v>-942414</v>
      </c>
      <c r="I12" s="141">
        <v>-9.46</v>
      </c>
      <c r="J12" s="132"/>
    </row>
    <row r="13" spans="1:10" s="142" customFormat="1" ht="27" customHeight="1">
      <c r="A13" s="139" t="s">
        <v>124</v>
      </c>
      <c r="B13" s="38">
        <v>5294418</v>
      </c>
      <c r="C13" s="140">
        <v>0.58</v>
      </c>
      <c r="D13" s="38">
        <v>5572184</v>
      </c>
      <c r="E13" s="140">
        <v>0.64</v>
      </c>
      <c r="F13" s="38">
        <v>691803</v>
      </c>
      <c r="G13" s="140">
        <v>0.09</v>
      </c>
      <c r="H13" s="38">
        <v>-277766</v>
      </c>
      <c r="I13" s="141">
        <v>-4.98</v>
      </c>
      <c r="J13" s="132"/>
    </row>
    <row r="14" spans="1:10" s="138" customFormat="1" ht="27" customHeight="1">
      <c r="A14" s="134" t="s">
        <v>180</v>
      </c>
      <c r="B14" s="80">
        <v>130193255</v>
      </c>
      <c r="C14" s="80"/>
      <c r="D14" s="80">
        <v>110626420</v>
      </c>
      <c r="E14" s="80"/>
      <c r="F14" s="80">
        <v>183796809</v>
      </c>
      <c r="G14" s="80"/>
      <c r="H14" s="80">
        <v>19566835</v>
      </c>
      <c r="I14" s="137"/>
      <c r="J14" s="132"/>
    </row>
    <row r="15" spans="1:10" s="142" customFormat="1" ht="27" customHeight="1">
      <c r="A15" s="131"/>
      <c r="B15" s="38"/>
      <c r="C15" s="38"/>
      <c r="D15" s="38"/>
      <c r="E15" s="38"/>
      <c r="F15" s="38"/>
      <c r="G15" s="38"/>
      <c r="H15" s="38"/>
      <c r="I15" s="143"/>
      <c r="J15" s="132"/>
    </row>
    <row r="16" spans="1:10" s="142" customFormat="1" ht="27" customHeight="1">
      <c r="A16" s="133" t="s">
        <v>181</v>
      </c>
      <c r="B16" s="38"/>
      <c r="C16" s="38"/>
      <c r="D16" s="38"/>
      <c r="E16" s="38"/>
      <c r="F16" s="38"/>
      <c r="G16" s="38"/>
      <c r="H16" s="38"/>
      <c r="I16" s="143"/>
      <c r="J16" s="132"/>
    </row>
    <row r="17" spans="1:10" s="138" customFormat="1" ht="27" customHeight="1">
      <c r="A17" s="134" t="s">
        <v>177</v>
      </c>
      <c r="B17" s="80">
        <v>10863752</v>
      </c>
      <c r="C17" s="136">
        <v>100</v>
      </c>
      <c r="D17" s="80">
        <v>10978125</v>
      </c>
      <c r="E17" s="136">
        <v>100</v>
      </c>
      <c r="F17" s="80">
        <v>18324875</v>
      </c>
      <c r="G17" s="136">
        <v>100</v>
      </c>
      <c r="H17" s="80">
        <v>-114373</v>
      </c>
      <c r="I17" s="137">
        <v>-1.04</v>
      </c>
      <c r="J17" s="132"/>
    </row>
    <row r="18" spans="1:10" s="142" customFormat="1" ht="27" customHeight="1">
      <c r="A18" s="139" t="s">
        <v>182</v>
      </c>
      <c r="B18" s="38">
        <v>9726015</v>
      </c>
      <c r="C18" s="140">
        <v>89.53</v>
      </c>
      <c r="D18" s="38">
        <v>10695057</v>
      </c>
      <c r="E18" s="140">
        <v>97.42</v>
      </c>
      <c r="F18" s="38">
        <v>13672839</v>
      </c>
      <c r="G18" s="140">
        <v>74.61</v>
      </c>
      <c r="H18" s="38">
        <v>-969042</v>
      </c>
      <c r="I18" s="141">
        <v>-9.06</v>
      </c>
      <c r="J18" s="132"/>
    </row>
    <row r="19" spans="1:10" s="142" customFormat="1" ht="27" customHeight="1">
      <c r="A19" s="139" t="s">
        <v>183</v>
      </c>
      <c r="B19" s="38">
        <v>1137737</v>
      </c>
      <c r="C19" s="140">
        <v>10.47</v>
      </c>
      <c r="D19" s="38">
        <v>283068</v>
      </c>
      <c r="E19" s="140">
        <v>2.58</v>
      </c>
      <c r="F19" s="38">
        <v>4652036</v>
      </c>
      <c r="G19" s="140">
        <v>25.39</v>
      </c>
      <c r="H19" s="38">
        <v>854669</v>
      </c>
      <c r="I19" s="141">
        <v>301.93</v>
      </c>
      <c r="J19" s="132"/>
    </row>
    <row r="20" spans="1:10" s="138" customFormat="1" ht="27" customHeight="1">
      <c r="A20" s="134" t="s">
        <v>178</v>
      </c>
      <c r="B20" s="80">
        <v>216618580</v>
      </c>
      <c r="C20" s="136">
        <v>100</v>
      </c>
      <c r="D20" s="80">
        <v>203459364</v>
      </c>
      <c r="E20" s="136">
        <v>100</v>
      </c>
      <c r="F20" s="80">
        <v>203479550</v>
      </c>
      <c r="G20" s="136">
        <v>100</v>
      </c>
      <c r="H20" s="80">
        <v>13159216</v>
      </c>
      <c r="I20" s="137">
        <v>6.47</v>
      </c>
      <c r="J20" s="132"/>
    </row>
    <row r="21" spans="1:10" s="142" customFormat="1" ht="27" customHeight="1">
      <c r="A21" s="139" t="s">
        <v>184</v>
      </c>
      <c r="B21" s="38">
        <v>185366943</v>
      </c>
      <c r="C21" s="140">
        <v>85.57</v>
      </c>
      <c r="D21" s="38">
        <v>178339488</v>
      </c>
      <c r="E21" s="140">
        <v>87.65</v>
      </c>
      <c r="F21" s="38">
        <v>175069217</v>
      </c>
      <c r="G21" s="140">
        <v>86.03999999999999</v>
      </c>
      <c r="H21" s="38">
        <v>7027455</v>
      </c>
      <c r="I21" s="141">
        <v>3.94</v>
      </c>
      <c r="J21" s="132"/>
    </row>
    <row r="22" spans="1:10" s="142" customFormat="1" ht="27" customHeight="1">
      <c r="A22" s="139" t="s">
        <v>185</v>
      </c>
      <c r="B22" s="38">
        <v>20170337</v>
      </c>
      <c r="C22" s="140">
        <v>9.31</v>
      </c>
      <c r="D22" s="38">
        <v>14680620</v>
      </c>
      <c r="E22" s="140">
        <v>7.22</v>
      </c>
      <c r="F22" s="38">
        <v>23198619</v>
      </c>
      <c r="G22" s="140">
        <v>11.4</v>
      </c>
      <c r="H22" s="38">
        <v>5489717</v>
      </c>
      <c r="I22" s="141">
        <v>37.39</v>
      </c>
      <c r="J22" s="132"/>
    </row>
    <row r="23" spans="1:10" s="142" customFormat="1" ht="27" customHeight="1">
      <c r="A23" s="139" t="s">
        <v>124</v>
      </c>
      <c r="B23" s="38">
        <v>11081300</v>
      </c>
      <c r="C23" s="140">
        <v>5.12</v>
      </c>
      <c r="D23" s="38">
        <v>10439256</v>
      </c>
      <c r="E23" s="140">
        <v>5.13</v>
      </c>
      <c r="F23" s="38">
        <v>5211714</v>
      </c>
      <c r="G23" s="140">
        <v>2.56</v>
      </c>
      <c r="H23" s="38">
        <v>642044</v>
      </c>
      <c r="I23" s="141">
        <v>6.15</v>
      </c>
      <c r="J23" s="132"/>
    </row>
    <row r="24" spans="1:10" s="138" customFormat="1" ht="27" customHeight="1">
      <c r="A24" s="134" t="s">
        <v>186</v>
      </c>
      <c r="B24" s="144">
        <v>-205754828</v>
      </c>
      <c r="C24" s="145"/>
      <c r="D24" s="144">
        <v>-192481239</v>
      </c>
      <c r="E24" s="145"/>
      <c r="F24" s="144">
        <v>-185154675</v>
      </c>
      <c r="G24" s="146"/>
      <c r="H24" s="144">
        <v>-13273589</v>
      </c>
      <c r="I24" s="137"/>
      <c r="J24" s="132"/>
    </row>
    <row r="25" spans="1:10" s="138" customFormat="1" ht="27" customHeight="1">
      <c r="A25" s="133" t="s">
        <v>187</v>
      </c>
      <c r="B25" s="144">
        <v>-75561573</v>
      </c>
      <c r="C25" s="145"/>
      <c r="D25" s="144">
        <v>-81854819</v>
      </c>
      <c r="E25" s="145"/>
      <c r="F25" s="144">
        <v>-1357866</v>
      </c>
      <c r="G25" s="146"/>
      <c r="H25" s="144">
        <v>6293246</v>
      </c>
      <c r="I25" s="137"/>
      <c r="J25" s="132"/>
    </row>
    <row r="26" spans="1:10" ht="52.5" customHeight="1">
      <c r="A26" s="102"/>
      <c r="B26" s="102"/>
      <c r="C26" s="102"/>
      <c r="D26" s="102"/>
      <c r="E26" s="102"/>
      <c r="F26" s="102"/>
      <c r="J26" s="132"/>
    </row>
    <row r="27" spans="1:10" ht="21.75">
      <c r="A27" s="147"/>
      <c r="B27" s="148"/>
      <c r="C27" s="148"/>
      <c r="D27" s="148"/>
      <c r="E27" s="148"/>
      <c r="F27" s="148"/>
      <c r="G27" s="149"/>
      <c r="H27" s="148"/>
      <c r="J27" s="132"/>
    </row>
    <row r="28" spans="1:8" ht="21.75">
      <c r="A28" s="150"/>
      <c r="B28" s="148"/>
      <c r="C28" s="151"/>
      <c r="D28" s="148"/>
      <c r="E28" s="151"/>
      <c r="F28" s="148"/>
      <c r="G28" s="149"/>
      <c r="H28" s="148"/>
    </row>
    <row r="29" spans="1:8" ht="21.75">
      <c r="A29" s="152"/>
      <c r="D29" s="148"/>
      <c r="H29" s="148"/>
    </row>
    <row r="35" ht="15.75">
      <c r="D35" s="149"/>
    </row>
    <row r="36" ht="18.75">
      <c r="D36" s="148"/>
    </row>
  </sheetData>
  <sheetProtection/>
  <mergeCells count="4">
    <mergeCell ref="H4:I4"/>
    <mergeCell ref="A26:F26"/>
    <mergeCell ref="F4:G4"/>
    <mergeCell ref="B4:C4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12" useFirstPageNumber="1" horizontalDpi="600" verticalDpi="600" orientation="portrait" paperSize="9" scale="85" r:id="rId1"/>
  <headerFooter alignWithMargins="0">
    <oddFooter>&amp;C&amp;"Times New Roman,標準"-&amp;P--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44"/>
  <sheetViews>
    <sheetView showGridLines="0" view="pageBreakPreview" zoomScale="75" zoomScaleNormal="75" zoomScaleSheetLayoutView="75" zoomScalePageLayoutView="0" workbookViewId="0" topLeftCell="A1">
      <selection activeCell="L4" sqref="L4"/>
    </sheetView>
  </sheetViews>
  <sheetFormatPr defaultColWidth="9.00390625" defaultRowHeight="16.5"/>
  <cols>
    <col min="1" max="1" width="29.375" style="24" customWidth="1"/>
    <col min="2" max="5" width="15.375" style="24" customWidth="1"/>
    <col min="6" max="16384" width="9.00390625" style="24" customWidth="1"/>
  </cols>
  <sheetData>
    <row r="1" spans="1:5" s="155" customFormat="1" ht="25.5" customHeight="1">
      <c r="A1" s="154" t="s">
        <v>188</v>
      </c>
      <c r="B1" s="154"/>
      <c r="C1" s="154"/>
      <c r="D1" s="154"/>
      <c r="E1" s="154"/>
    </row>
    <row r="2" spans="1:5" s="157" customFormat="1" ht="25.5" customHeight="1">
      <c r="A2" s="156" t="s">
        <v>189</v>
      </c>
      <c r="B2" s="156"/>
      <c r="C2" s="156"/>
      <c r="D2" s="156"/>
      <c r="E2" s="156"/>
    </row>
    <row r="3" spans="1:5" s="162" customFormat="1" ht="25.5" customHeight="1">
      <c r="A3" s="158"/>
      <c r="B3" s="159" t="s">
        <v>545</v>
      </c>
      <c r="C3" s="159"/>
      <c r="D3" s="160"/>
      <c r="E3" s="161" t="s">
        <v>125</v>
      </c>
    </row>
    <row r="4" spans="1:5" s="164" customFormat="1" ht="40.5" customHeight="1">
      <c r="A4" s="163" t="s">
        <v>126</v>
      </c>
      <c r="B4" s="25" t="s">
        <v>246</v>
      </c>
      <c r="C4" s="25" t="s">
        <v>190</v>
      </c>
      <c r="D4" s="25" t="s">
        <v>191</v>
      </c>
      <c r="E4" s="25" t="s">
        <v>192</v>
      </c>
    </row>
    <row r="5" spans="1:5" s="164" customFormat="1" ht="40.5" customHeight="1">
      <c r="A5" s="165" t="s">
        <v>193</v>
      </c>
      <c r="B5" s="166">
        <v>1459424902</v>
      </c>
      <c r="C5" s="166">
        <v>1398266652</v>
      </c>
      <c r="D5" s="166">
        <v>1294510972</v>
      </c>
      <c r="E5" s="167">
        <v>61158250</v>
      </c>
    </row>
    <row r="6" spans="1:5" s="149" customFormat="1" ht="50.25" customHeight="1">
      <c r="A6" s="168" t="s">
        <v>194</v>
      </c>
      <c r="B6" s="169">
        <v>1047568137</v>
      </c>
      <c r="C6" s="169">
        <v>997951104</v>
      </c>
      <c r="D6" s="169">
        <v>1013544135</v>
      </c>
      <c r="E6" s="170">
        <v>49617033</v>
      </c>
    </row>
    <row r="7" spans="1:5" s="149" customFormat="1" ht="50.25" customHeight="1">
      <c r="A7" s="168" t="s">
        <v>195</v>
      </c>
      <c r="B7" s="169">
        <v>392557950</v>
      </c>
      <c r="C7" s="169">
        <v>383002347</v>
      </c>
      <c r="D7" s="169">
        <v>280966837</v>
      </c>
      <c r="E7" s="170">
        <v>9555603</v>
      </c>
    </row>
    <row r="8" spans="1:5" s="149" customFormat="1" ht="50.25" customHeight="1">
      <c r="A8" s="171" t="s">
        <v>307</v>
      </c>
      <c r="B8" s="172">
        <v>19298815</v>
      </c>
      <c r="C8" s="172">
        <v>17313201</v>
      </c>
      <c r="D8" s="172">
        <v>0</v>
      </c>
      <c r="E8" s="173">
        <v>1985614</v>
      </c>
    </row>
    <row r="9" spans="1:5" s="149" customFormat="1" ht="50.25" customHeight="1">
      <c r="A9" s="174" t="s">
        <v>308</v>
      </c>
      <c r="B9" s="169"/>
      <c r="C9" s="169"/>
      <c r="D9" s="169"/>
      <c r="E9" s="170"/>
    </row>
    <row r="10" spans="1:5" s="149" customFormat="1" ht="50.25" customHeight="1">
      <c r="A10" s="165" t="s">
        <v>196</v>
      </c>
      <c r="B10" s="167">
        <v>1459424902</v>
      </c>
      <c r="C10" s="167">
        <v>1398266652</v>
      </c>
      <c r="D10" s="167">
        <v>1287866756</v>
      </c>
      <c r="E10" s="167">
        <v>61158250</v>
      </c>
    </row>
    <row r="11" spans="1:5" s="149" customFormat="1" ht="50.25" customHeight="1">
      <c r="A11" s="168" t="s">
        <v>197</v>
      </c>
      <c r="B11" s="169">
        <v>1123129710</v>
      </c>
      <c r="C11" s="169">
        <v>1079805923</v>
      </c>
      <c r="D11" s="169">
        <v>1014902001</v>
      </c>
      <c r="E11" s="170">
        <v>43323787</v>
      </c>
    </row>
    <row r="12" spans="1:5" s="149" customFormat="1" ht="50.25" customHeight="1">
      <c r="A12" s="175" t="s">
        <v>198</v>
      </c>
      <c r="B12" s="169">
        <v>336295192</v>
      </c>
      <c r="C12" s="169">
        <v>318460729</v>
      </c>
      <c r="D12" s="169">
        <v>272964755</v>
      </c>
      <c r="E12" s="170">
        <v>17834463</v>
      </c>
    </row>
    <row r="13" spans="1:5" s="149" customFormat="1" ht="50.25" customHeight="1">
      <c r="A13" s="176" t="s">
        <v>425</v>
      </c>
      <c r="B13" s="167">
        <v>0</v>
      </c>
      <c r="C13" s="167">
        <v>0</v>
      </c>
      <c r="D13" s="167">
        <v>6644216</v>
      </c>
      <c r="E13" s="167">
        <v>0</v>
      </c>
    </row>
    <row r="14" spans="1:5" s="149" customFormat="1" ht="114.75" customHeight="1">
      <c r="A14" s="177"/>
      <c r="B14" s="178"/>
      <c r="C14" s="178"/>
      <c r="D14" s="178"/>
      <c r="E14" s="170"/>
    </row>
    <row r="15" spans="1:5" s="149" customFormat="1" ht="48" customHeight="1">
      <c r="A15" s="102"/>
      <c r="B15" s="102"/>
      <c r="C15" s="102"/>
      <c r="D15" s="102"/>
      <c r="E15" s="102"/>
    </row>
    <row r="16" spans="1:17" ht="16.5" customHeight="1">
      <c r="A16" s="179"/>
      <c r="B16" s="179"/>
      <c r="C16" s="179"/>
      <c r="D16" s="179"/>
      <c r="E16" s="179"/>
      <c r="P16" s="149"/>
      <c r="Q16" s="149"/>
    </row>
    <row r="17" spans="1:5" ht="16.5" customHeight="1">
      <c r="A17" s="179"/>
      <c r="B17" s="179"/>
      <c r="C17" s="179"/>
      <c r="D17" s="179"/>
      <c r="E17" s="179"/>
    </row>
    <row r="18" spans="1:5" ht="16.5" customHeight="1">
      <c r="A18" s="179"/>
      <c r="B18" s="179"/>
      <c r="C18" s="179"/>
      <c r="D18" s="179"/>
      <c r="E18" s="179"/>
    </row>
    <row r="19" spans="1:5" ht="16.5" customHeight="1">
      <c r="A19" s="179"/>
      <c r="B19" s="179"/>
      <c r="C19" s="179"/>
      <c r="D19" s="179"/>
      <c r="E19" s="179"/>
    </row>
    <row r="20" spans="1:5" ht="16.5" customHeight="1">
      <c r="A20" s="179"/>
      <c r="B20" s="179"/>
      <c r="C20" s="179"/>
      <c r="D20" s="179"/>
      <c r="E20" s="179"/>
    </row>
    <row r="21" spans="1:5" ht="16.5" customHeight="1">
      <c r="A21" s="179"/>
      <c r="B21" s="179"/>
      <c r="C21" s="179"/>
      <c r="D21" s="179"/>
      <c r="E21" s="179"/>
    </row>
    <row r="22" spans="1:5" ht="16.5" customHeight="1">
      <c r="A22" s="179"/>
      <c r="B22" s="179"/>
      <c r="C22" s="179"/>
      <c r="D22" s="179"/>
      <c r="E22" s="179"/>
    </row>
    <row r="23" spans="1:5" ht="16.5" customHeight="1">
      <c r="A23" s="179"/>
      <c r="B23" s="179"/>
      <c r="C23" s="179"/>
      <c r="D23" s="179"/>
      <c r="E23" s="179"/>
    </row>
    <row r="24" spans="1:5" ht="16.5" customHeight="1">
      <c r="A24" s="179"/>
      <c r="B24" s="179"/>
      <c r="C24" s="179"/>
      <c r="D24" s="179"/>
      <c r="E24" s="179"/>
    </row>
    <row r="25" spans="1:5" ht="16.5" customHeight="1">
      <c r="A25" s="179"/>
      <c r="B25" s="179"/>
      <c r="C25" s="179"/>
      <c r="D25" s="179"/>
      <c r="E25" s="179"/>
    </row>
    <row r="26" spans="1:5" ht="16.5" customHeight="1">
      <c r="A26" s="179"/>
      <c r="B26" s="179"/>
      <c r="C26" s="179"/>
      <c r="D26" s="179"/>
      <c r="E26" s="179"/>
    </row>
    <row r="27" spans="1:5" ht="16.5" customHeight="1">
      <c r="A27" s="179"/>
      <c r="B27" s="179"/>
      <c r="C27" s="179"/>
      <c r="D27" s="179"/>
      <c r="E27" s="179"/>
    </row>
    <row r="28" spans="1:5" ht="16.5" customHeight="1">
      <c r="A28" s="179"/>
      <c r="B28" s="179"/>
      <c r="C28" s="179"/>
      <c r="D28" s="179"/>
      <c r="E28" s="179"/>
    </row>
    <row r="29" spans="1:5" ht="16.5" customHeight="1">
      <c r="A29" s="179"/>
      <c r="B29" s="179"/>
      <c r="C29" s="179"/>
      <c r="D29" s="179"/>
      <c r="E29" s="179"/>
    </row>
    <row r="30" spans="1:5" ht="16.5" customHeight="1">
      <c r="A30" s="179"/>
      <c r="B30" s="179"/>
      <c r="C30" s="179"/>
      <c r="D30" s="179"/>
      <c r="E30" s="179"/>
    </row>
    <row r="31" spans="1:5" ht="16.5" customHeight="1">
      <c r="A31" s="179"/>
      <c r="B31" s="179"/>
      <c r="C31" s="179"/>
      <c r="D31" s="179"/>
      <c r="E31" s="179"/>
    </row>
    <row r="32" spans="1:5" ht="16.5" customHeight="1">
      <c r="A32" s="179"/>
      <c r="B32" s="179"/>
      <c r="C32" s="179"/>
      <c r="D32" s="179"/>
      <c r="E32" s="179"/>
    </row>
    <row r="33" spans="1:5" ht="16.5" customHeight="1">
      <c r="A33" s="180"/>
      <c r="B33" s="180"/>
      <c r="C33" s="180"/>
      <c r="D33" s="180"/>
      <c r="E33" s="180"/>
    </row>
    <row r="34" spans="1:5" ht="15.75">
      <c r="A34" s="180"/>
      <c r="B34" s="180"/>
      <c r="C34" s="180"/>
      <c r="D34" s="180"/>
      <c r="E34" s="180"/>
    </row>
    <row r="35" spans="1:5" ht="15.75">
      <c r="A35" s="181"/>
      <c r="B35" s="181"/>
      <c r="C35" s="181"/>
      <c r="D35" s="181"/>
      <c r="E35" s="181"/>
    </row>
    <row r="36" spans="1:5" ht="15.75">
      <c r="A36" s="181"/>
      <c r="B36" s="181"/>
      <c r="C36" s="181"/>
      <c r="D36" s="181"/>
      <c r="E36" s="181"/>
    </row>
    <row r="37" spans="1:5" ht="15.75">
      <c r="A37" s="181"/>
      <c r="B37" s="181"/>
      <c r="C37" s="181"/>
      <c r="D37" s="181"/>
      <c r="E37" s="181"/>
    </row>
    <row r="38" spans="1:5" ht="15.75">
      <c r="A38" s="181"/>
      <c r="B38" s="181"/>
      <c r="C38" s="181"/>
      <c r="D38" s="181"/>
      <c r="E38" s="181"/>
    </row>
    <row r="39" spans="1:5" ht="15.75">
      <c r="A39" s="181"/>
      <c r="B39" s="181"/>
      <c r="C39" s="181"/>
      <c r="D39" s="181"/>
      <c r="E39" s="181"/>
    </row>
    <row r="40" spans="1:5" ht="15.75">
      <c r="A40" s="181"/>
      <c r="B40" s="181"/>
      <c r="C40" s="181"/>
      <c r="D40" s="181"/>
      <c r="E40" s="181"/>
    </row>
    <row r="41" spans="1:5" ht="15.75">
      <c r="A41" s="181"/>
      <c r="B41" s="181"/>
      <c r="C41" s="181"/>
      <c r="D41" s="181"/>
      <c r="E41" s="181"/>
    </row>
    <row r="42" spans="1:5" ht="15.75">
      <c r="A42" s="181"/>
      <c r="B42" s="181"/>
      <c r="C42" s="181"/>
      <c r="D42" s="181"/>
      <c r="E42" s="181"/>
    </row>
    <row r="43" spans="1:5" ht="15.75">
      <c r="A43" s="181"/>
      <c r="B43" s="181"/>
      <c r="C43" s="181"/>
      <c r="D43" s="181"/>
      <c r="E43" s="181"/>
    </row>
    <row r="44" spans="1:5" ht="15.75">
      <c r="A44" s="181"/>
      <c r="B44" s="181"/>
      <c r="C44" s="181"/>
      <c r="D44" s="181"/>
      <c r="E44" s="181"/>
    </row>
  </sheetData>
  <sheetProtection/>
  <mergeCells count="4">
    <mergeCell ref="A15:E15"/>
    <mergeCell ref="A1:E1"/>
    <mergeCell ref="A2:E2"/>
    <mergeCell ref="B3:C3"/>
  </mergeCells>
  <printOptions horizontalCentered="1"/>
  <pageMargins left="0.984251968503937" right="1.1811023622047245" top="0.7874015748031497" bottom="1.3779527559055118" header="0.5118110236220472" footer="2.1653543307086616"/>
  <pageSetup blackAndWhite="1" firstPageNumber="14" useFirstPageNumber="1" horizontalDpi="600" verticalDpi="600" orientation="portrait" paperSize="9" scale="85" r:id="rId1"/>
  <headerFooter alignWithMargins="0">
    <oddFooter>&amp;C&amp;"Times New Roman,標準"-&amp;P--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BC32"/>
  <sheetViews>
    <sheetView showGridLines="0" view="pageBreakPreview" zoomScale="60" zoomScaleNormal="80" zoomScalePageLayoutView="0" workbookViewId="0" topLeftCell="B1">
      <selection activeCell="L4" sqref="L4"/>
    </sheetView>
  </sheetViews>
  <sheetFormatPr defaultColWidth="17.625" defaultRowHeight="16.5"/>
  <cols>
    <col min="1" max="1" width="1.875" style="182" hidden="1" customWidth="1"/>
    <col min="2" max="2" width="19.75390625" style="182" customWidth="1"/>
    <col min="3" max="5" width="19.75390625" style="202" customWidth="1"/>
    <col min="6" max="6" width="19.75390625" style="182" customWidth="1"/>
    <col min="7" max="9" width="19.75390625" style="202" hidden="1" customWidth="1"/>
    <col min="10" max="16" width="19.75390625" style="202" customWidth="1"/>
    <col min="17" max="17" width="19.75390625" style="182" customWidth="1"/>
    <col min="18" max="18" width="19.75390625" style="202" customWidth="1"/>
    <col min="19" max="20" width="19.75390625" style="202" hidden="1" customWidth="1"/>
    <col min="21" max="24" width="14.00390625" style="202" customWidth="1"/>
    <col min="25" max="27" width="19.75390625" style="202" customWidth="1"/>
    <col min="28" max="28" width="19.75390625" style="182" customWidth="1"/>
    <col min="29" max="31" width="19.875" style="202" customWidth="1"/>
    <col min="32" max="36" width="16.25390625" style="202" customWidth="1"/>
    <col min="37" max="37" width="19.75390625" style="182" customWidth="1"/>
    <col min="38" max="40" width="14.625" style="202" customWidth="1"/>
    <col min="41" max="41" width="16.75390625" style="202" customWidth="1"/>
    <col min="42" max="45" width="19.75390625" style="202" customWidth="1"/>
    <col min="46" max="46" width="19.75390625" style="182" customWidth="1"/>
    <col min="47" max="49" width="19.75390625" style="202" customWidth="1"/>
    <col min="50" max="50" width="16.25390625" style="202" customWidth="1"/>
    <col min="51" max="51" width="14.625" style="202" customWidth="1"/>
    <col min="52" max="54" width="16.25390625" style="202" customWidth="1"/>
    <col min="55" max="16384" width="17.625" style="202" customWidth="1"/>
  </cols>
  <sheetData>
    <row r="1" spans="2:54" s="182" customFormat="1" ht="25.5" customHeight="1">
      <c r="B1" s="183" t="s">
        <v>430</v>
      </c>
      <c r="C1" s="183"/>
      <c r="D1" s="183"/>
      <c r="E1" s="183"/>
      <c r="F1" s="184"/>
      <c r="G1" s="185"/>
      <c r="H1" s="185"/>
      <c r="I1" s="185"/>
      <c r="J1" s="185"/>
      <c r="K1" s="185"/>
      <c r="L1" s="186" t="s">
        <v>431</v>
      </c>
      <c r="M1" s="187" t="s">
        <v>432</v>
      </c>
      <c r="Q1" s="184"/>
      <c r="W1" s="186" t="s">
        <v>431</v>
      </c>
      <c r="X1" s="188" t="s">
        <v>432</v>
      </c>
      <c r="AB1" s="184"/>
      <c r="AE1" s="186" t="s">
        <v>431</v>
      </c>
      <c r="AF1" s="187" t="s">
        <v>432</v>
      </c>
      <c r="AK1" s="184"/>
      <c r="AO1" s="186" t="s">
        <v>431</v>
      </c>
      <c r="AP1" s="187" t="s">
        <v>432</v>
      </c>
      <c r="AT1" s="184"/>
      <c r="AW1" s="186" t="s">
        <v>431</v>
      </c>
      <c r="AX1" s="187" t="s">
        <v>432</v>
      </c>
      <c r="AY1" s="185"/>
      <c r="AZ1" s="185"/>
      <c r="BA1" s="185"/>
      <c r="BB1" s="185"/>
    </row>
    <row r="2" spans="2:54" s="182" customFormat="1" ht="25.5" customHeight="1">
      <c r="B2" s="189" t="s">
        <v>433</v>
      </c>
      <c r="C2" s="189"/>
      <c r="D2" s="189"/>
      <c r="E2" s="189"/>
      <c r="F2" s="190"/>
      <c r="G2" s="191"/>
      <c r="H2" s="191"/>
      <c r="I2" s="191"/>
      <c r="J2" s="191"/>
      <c r="K2" s="191"/>
      <c r="L2" s="192" t="s">
        <v>309</v>
      </c>
      <c r="M2" s="193" t="s">
        <v>434</v>
      </c>
      <c r="P2" s="194" t="s">
        <v>311</v>
      </c>
      <c r="Q2" s="190"/>
      <c r="W2" s="195" t="s">
        <v>309</v>
      </c>
      <c r="X2" s="193" t="s">
        <v>434</v>
      </c>
      <c r="AA2" s="194" t="s">
        <v>435</v>
      </c>
      <c r="AB2" s="190"/>
      <c r="AE2" s="192" t="s">
        <v>309</v>
      </c>
      <c r="AF2" s="193" t="s">
        <v>434</v>
      </c>
      <c r="AJ2" s="194" t="s">
        <v>436</v>
      </c>
      <c r="AK2" s="190"/>
      <c r="AO2" s="195" t="s">
        <v>309</v>
      </c>
      <c r="AP2" s="193" t="s">
        <v>434</v>
      </c>
      <c r="AS2" s="194" t="s">
        <v>437</v>
      </c>
      <c r="AT2" s="190"/>
      <c r="AW2" s="192" t="s">
        <v>309</v>
      </c>
      <c r="AX2" s="193" t="s">
        <v>434</v>
      </c>
      <c r="AZ2" s="196"/>
      <c r="BA2" s="196"/>
      <c r="BB2" s="194" t="s">
        <v>438</v>
      </c>
    </row>
    <row r="3" spans="2:54" s="182" customFormat="1" ht="25.5" customHeight="1">
      <c r="B3" s="197" t="s">
        <v>439</v>
      </c>
      <c r="C3" s="183" t="s">
        <v>545</v>
      </c>
      <c r="D3" s="183"/>
      <c r="E3" s="198" t="s">
        <v>125</v>
      </c>
      <c r="F3" s="197" t="s">
        <v>439</v>
      </c>
      <c r="L3" s="199" t="s">
        <v>310</v>
      </c>
      <c r="M3" s="200" t="s">
        <v>544</v>
      </c>
      <c r="P3" s="201" t="s">
        <v>125</v>
      </c>
      <c r="Q3" s="197" t="s">
        <v>439</v>
      </c>
      <c r="W3" s="199" t="s">
        <v>310</v>
      </c>
      <c r="X3" s="200" t="s">
        <v>544</v>
      </c>
      <c r="AA3" s="201" t="s">
        <v>125</v>
      </c>
      <c r="AB3" s="197" t="s">
        <v>439</v>
      </c>
      <c r="AE3" s="199" t="s">
        <v>310</v>
      </c>
      <c r="AF3" s="200" t="s">
        <v>544</v>
      </c>
      <c r="AJ3" s="201" t="s">
        <v>125</v>
      </c>
      <c r="AK3" s="197" t="s">
        <v>439</v>
      </c>
      <c r="AO3" s="199" t="s">
        <v>310</v>
      </c>
      <c r="AP3" s="200" t="s">
        <v>544</v>
      </c>
      <c r="AS3" s="201" t="s">
        <v>125</v>
      </c>
      <c r="AT3" s="197" t="s">
        <v>439</v>
      </c>
      <c r="AW3" s="199" t="s">
        <v>310</v>
      </c>
      <c r="AX3" s="200" t="s">
        <v>544</v>
      </c>
      <c r="AZ3" s="184"/>
      <c r="BA3" s="184"/>
      <c r="BB3" s="201" t="s">
        <v>125</v>
      </c>
    </row>
    <row r="4" ht="15.75" customHeight="1" hidden="1">
      <c r="A4" s="197"/>
    </row>
    <row r="5" spans="1:54" s="204" customFormat="1" ht="34.5" customHeight="1">
      <c r="A5" s="203"/>
      <c r="B5" s="203" t="s">
        <v>51</v>
      </c>
      <c r="C5" s="203" t="s">
        <v>52</v>
      </c>
      <c r="D5" s="203" t="s">
        <v>28</v>
      </c>
      <c r="E5" s="203" t="s">
        <v>53</v>
      </c>
      <c r="F5" s="203" t="s">
        <v>51</v>
      </c>
      <c r="G5" s="203" t="s">
        <v>440</v>
      </c>
      <c r="H5" s="203" t="s">
        <v>441</v>
      </c>
      <c r="I5" s="203" t="s">
        <v>442</v>
      </c>
      <c r="J5" s="203" t="s">
        <v>54</v>
      </c>
      <c r="K5" s="203" t="s">
        <v>55</v>
      </c>
      <c r="L5" s="203" t="s">
        <v>56</v>
      </c>
      <c r="M5" s="203" t="s">
        <v>57</v>
      </c>
      <c r="N5" s="203" t="s">
        <v>58</v>
      </c>
      <c r="O5" s="203" t="s">
        <v>59</v>
      </c>
      <c r="P5" s="203" t="s">
        <v>60</v>
      </c>
      <c r="Q5" s="203" t="s">
        <v>51</v>
      </c>
      <c r="R5" s="203" t="s">
        <v>61</v>
      </c>
      <c r="S5" s="203" t="s">
        <v>426</v>
      </c>
      <c r="T5" s="203" t="s">
        <v>427</v>
      </c>
      <c r="U5" s="203" t="s">
        <v>76</v>
      </c>
      <c r="V5" s="203" t="s">
        <v>77</v>
      </c>
      <c r="W5" s="203" t="s">
        <v>78</v>
      </c>
      <c r="X5" s="203" t="s">
        <v>460</v>
      </c>
      <c r="Y5" s="203" t="s">
        <v>30</v>
      </c>
      <c r="Z5" s="203" t="s">
        <v>62</v>
      </c>
      <c r="AA5" s="203" t="s">
        <v>63</v>
      </c>
      <c r="AB5" s="203" t="s">
        <v>51</v>
      </c>
      <c r="AC5" s="203" t="s">
        <v>64</v>
      </c>
      <c r="AD5" s="203" t="s">
        <v>31</v>
      </c>
      <c r="AE5" s="203" t="s">
        <v>65</v>
      </c>
      <c r="AF5" s="203" t="s">
        <v>66</v>
      </c>
      <c r="AG5" s="203" t="s">
        <v>32</v>
      </c>
      <c r="AH5" s="203" t="s">
        <v>33</v>
      </c>
      <c r="AI5" s="203" t="s">
        <v>67</v>
      </c>
      <c r="AJ5" s="203" t="s">
        <v>68</v>
      </c>
      <c r="AK5" s="203" t="s">
        <v>51</v>
      </c>
      <c r="AL5" s="203" t="s">
        <v>69</v>
      </c>
      <c r="AM5" s="203" t="s">
        <v>70</v>
      </c>
      <c r="AN5" s="203" t="s">
        <v>71</v>
      </c>
      <c r="AO5" s="203" t="s">
        <v>443</v>
      </c>
      <c r="AP5" s="203" t="s">
        <v>72</v>
      </c>
      <c r="AQ5" s="203" t="s">
        <v>444</v>
      </c>
      <c r="AR5" s="203" t="s">
        <v>73</v>
      </c>
      <c r="AS5" s="203" t="s">
        <v>35</v>
      </c>
      <c r="AT5" s="203" t="s">
        <v>51</v>
      </c>
      <c r="AU5" s="203" t="s">
        <v>445</v>
      </c>
      <c r="AV5" s="203" t="s">
        <v>446</v>
      </c>
      <c r="AW5" s="203" t="s">
        <v>447</v>
      </c>
      <c r="AX5" s="203" t="s">
        <v>74</v>
      </c>
      <c r="AY5" s="203" t="s">
        <v>75</v>
      </c>
      <c r="AZ5" s="203" t="s">
        <v>38</v>
      </c>
      <c r="BA5" s="203" t="s">
        <v>79</v>
      </c>
      <c r="BB5" s="203" t="s">
        <v>80</v>
      </c>
    </row>
    <row r="6" spans="1:54" s="182" customFormat="1" ht="21" customHeight="1">
      <c r="A6" s="205"/>
      <c r="B6" s="205" t="s">
        <v>81</v>
      </c>
      <c r="C6" s="205"/>
      <c r="D6" s="205">
        <v>1</v>
      </c>
      <c r="E6" s="205"/>
      <c r="F6" s="205" t="s">
        <v>81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 t="s">
        <v>81</v>
      </c>
      <c r="R6" s="205"/>
      <c r="S6" s="205"/>
      <c r="T6" s="205"/>
      <c r="U6" s="205"/>
      <c r="V6" s="205"/>
      <c r="W6" s="205"/>
      <c r="X6" s="205">
        <v>2</v>
      </c>
      <c r="Y6" s="205">
        <v>3</v>
      </c>
      <c r="Z6" s="205"/>
      <c r="AA6" s="205"/>
      <c r="AB6" s="205" t="s">
        <v>81</v>
      </c>
      <c r="AC6" s="205"/>
      <c r="AD6" s="205">
        <v>4</v>
      </c>
      <c r="AE6" s="205"/>
      <c r="AF6" s="205"/>
      <c r="AG6" s="205">
        <v>5</v>
      </c>
      <c r="AH6" s="205">
        <v>6</v>
      </c>
      <c r="AI6" s="205"/>
      <c r="AJ6" s="205"/>
      <c r="AK6" s="205" t="s">
        <v>81</v>
      </c>
      <c r="AL6" s="205"/>
      <c r="AM6" s="205"/>
      <c r="AN6" s="205"/>
      <c r="AO6" s="205">
        <v>7</v>
      </c>
      <c r="AP6" s="205"/>
      <c r="AQ6" s="205"/>
      <c r="AR6" s="205"/>
      <c r="AS6" s="205">
        <v>8</v>
      </c>
      <c r="AT6" s="205" t="s">
        <v>81</v>
      </c>
      <c r="AU6" s="205"/>
      <c r="AV6" s="205"/>
      <c r="AW6" s="205">
        <v>9</v>
      </c>
      <c r="AX6" s="205"/>
      <c r="AY6" s="205"/>
      <c r="AZ6" s="205">
        <v>10</v>
      </c>
      <c r="BA6" s="205"/>
      <c r="BB6" s="205"/>
    </row>
    <row r="7" spans="1:55" s="182" customFormat="1" ht="21" customHeight="1">
      <c r="A7" s="206" t="s">
        <v>244</v>
      </c>
      <c r="B7" s="205" t="s">
        <v>82</v>
      </c>
      <c r="C7" s="205"/>
      <c r="D7" s="205"/>
      <c r="E7" s="205">
        <v>1</v>
      </c>
      <c r="F7" s="205" t="s">
        <v>82</v>
      </c>
      <c r="G7" s="207" t="s">
        <v>448</v>
      </c>
      <c r="H7" s="207" t="s">
        <v>449</v>
      </c>
      <c r="I7" s="207" t="s">
        <v>428</v>
      </c>
      <c r="J7" s="205">
        <v>2</v>
      </c>
      <c r="K7" s="205">
        <v>3</v>
      </c>
      <c r="L7" s="205">
        <v>4</v>
      </c>
      <c r="M7" s="205">
        <v>5</v>
      </c>
      <c r="N7" s="205">
        <v>6</v>
      </c>
      <c r="O7" s="205">
        <v>7</v>
      </c>
      <c r="P7" s="205">
        <v>8</v>
      </c>
      <c r="Q7" s="205" t="s">
        <v>82</v>
      </c>
      <c r="R7" s="205">
        <v>9</v>
      </c>
      <c r="S7" s="207" t="s">
        <v>450</v>
      </c>
      <c r="T7" s="207" t="s">
        <v>451</v>
      </c>
      <c r="U7" s="205">
        <v>10</v>
      </c>
      <c r="V7" s="205">
        <v>11</v>
      </c>
      <c r="W7" s="205">
        <v>12</v>
      </c>
      <c r="X7" s="205"/>
      <c r="Y7" s="205"/>
      <c r="Z7" s="205">
        <v>1</v>
      </c>
      <c r="AA7" s="205">
        <v>2</v>
      </c>
      <c r="AB7" s="205" t="s">
        <v>82</v>
      </c>
      <c r="AC7" s="205">
        <v>3</v>
      </c>
      <c r="AD7" s="205"/>
      <c r="AE7" s="205">
        <v>1</v>
      </c>
      <c r="AF7" s="205">
        <v>2</v>
      </c>
      <c r="AG7" s="205"/>
      <c r="AH7" s="205"/>
      <c r="AI7" s="205">
        <v>1</v>
      </c>
      <c r="AJ7" s="205">
        <v>2</v>
      </c>
      <c r="AK7" s="205" t="s">
        <v>82</v>
      </c>
      <c r="AL7" s="205">
        <v>3</v>
      </c>
      <c r="AM7" s="205">
        <v>4</v>
      </c>
      <c r="AN7" s="205">
        <v>5</v>
      </c>
      <c r="AO7" s="205"/>
      <c r="AP7" s="205">
        <v>1</v>
      </c>
      <c r="AQ7" s="205">
        <v>2</v>
      </c>
      <c r="AR7" s="205">
        <v>3</v>
      </c>
      <c r="AS7" s="205"/>
      <c r="AT7" s="205" t="s">
        <v>82</v>
      </c>
      <c r="AU7" s="205">
        <v>1</v>
      </c>
      <c r="AV7" s="205">
        <v>2</v>
      </c>
      <c r="AW7" s="205"/>
      <c r="AX7" s="205">
        <v>1</v>
      </c>
      <c r="AY7" s="205">
        <v>2</v>
      </c>
      <c r="AZ7" s="205"/>
      <c r="BA7" s="205">
        <v>1</v>
      </c>
      <c r="BB7" s="205">
        <v>2</v>
      </c>
      <c r="BC7" s="59" t="s">
        <v>546</v>
      </c>
    </row>
    <row r="8" spans="1:55" s="182" customFormat="1" ht="21.75" customHeight="1">
      <c r="A8" s="208">
        <v>1</v>
      </c>
      <c r="B8" s="8" t="s">
        <v>27</v>
      </c>
      <c r="C8" s="209">
        <v>1047568137</v>
      </c>
      <c r="D8" s="209">
        <v>590938891</v>
      </c>
      <c r="E8" s="209">
        <v>175275056</v>
      </c>
      <c r="F8" s="8" t="s">
        <v>27</v>
      </c>
      <c r="G8" s="210">
        <v>88434075</v>
      </c>
      <c r="H8" s="210">
        <v>86840981</v>
      </c>
      <c r="I8" s="210"/>
      <c r="J8" s="209">
        <v>67912669</v>
      </c>
      <c r="K8" s="209">
        <v>63274082</v>
      </c>
      <c r="L8" s="209">
        <v>10642099</v>
      </c>
      <c r="M8" s="209">
        <v>10433758</v>
      </c>
      <c r="N8" s="209">
        <v>1157781</v>
      </c>
      <c r="O8" s="209">
        <v>12575988</v>
      </c>
      <c r="P8" s="209">
        <v>9128499</v>
      </c>
      <c r="Q8" s="8" t="s">
        <v>27</v>
      </c>
      <c r="R8" s="209">
        <v>238837402</v>
      </c>
      <c r="S8" s="209">
        <v>227365073</v>
      </c>
      <c r="T8" s="209">
        <v>11472329</v>
      </c>
      <c r="U8" s="209">
        <v>1649706</v>
      </c>
      <c r="V8" s="209">
        <v>51851</v>
      </c>
      <c r="W8" s="211">
        <v>0</v>
      </c>
      <c r="X8" s="211">
        <v>2</v>
      </c>
      <c r="Y8" s="209">
        <v>16109932</v>
      </c>
      <c r="Z8" s="209">
        <v>15622409</v>
      </c>
      <c r="AA8" s="209">
        <v>46686</v>
      </c>
      <c r="AB8" s="8" t="s">
        <v>27</v>
      </c>
      <c r="AC8" s="209">
        <v>440837</v>
      </c>
      <c r="AD8" s="209">
        <v>34840571</v>
      </c>
      <c r="AE8" s="209">
        <v>9366647</v>
      </c>
      <c r="AF8" s="209">
        <v>25473924</v>
      </c>
      <c r="AG8" s="209">
        <v>242</v>
      </c>
      <c r="AH8" s="209">
        <v>19834508</v>
      </c>
      <c r="AI8" s="209">
        <v>7642046</v>
      </c>
      <c r="AJ8" s="209">
        <v>7590909</v>
      </c>
      <c r="AK8" s="8" t="s">
        <v>27</v>
      </c>
      <c r="AL8" s="209">
        <v>2135106</v>
      </c>
      <c r="AM8" s="209">
        <v>1137737</v>
      </c>
      <c r="AN8" s="209">
        <v>1328710</v>
      </c>
      <c r="AO8" s="209">
        <v>39798551</v>
      </c>
      <c r="AP8" s="209">
        <v>1537881</v>
      </c>
      <c r="AQ8" s="209">
        <v>34955018</v>
      </c>
      <c r="AR8" s="209">
        <v>3305652</v>
      </c>
      <c r="AS8" s="209">
        <v>314878532</v>
      </c>
      <c r="AT8" s="8" t="s">
        <v>27</v>
      </c>
      <c r="AU8" s="209">
        <v>314827617</v>
      </c>
      <c r="AV8" s="209">
        <v>50915</v>
      </c>
      <c r="AW8" s="209">
        <v>6797846</v>
      </c>
      <c r="AX8" s="209">
        <v>6797842</v>
      </c>
      <c r="AY8" s="209">
        <v>4</v>
      </c>
      <c r="AZ8" s="209">
        <v>24369062</v>
      </c>
      <c r="BA8" s="209">
        <v>44623</v>
      </c>
      <c r="BB8" s="209">
        <v>24324439</v>
      </c>
      <c r="BC8" s="59" t="s">
        <v>546</v>
      </c>
    </row>
    <row r="9" spans="1:55" ht="21.75" customHeight="1">
      <c r="A9" s="9"/>
      <c r="B9" s="9" t="s">
        <v>452</v>
      </c>
      <c r="C9" s="209">
        <v>721259625</v>
      </c>
      <c r="D9" s="209">
        <v>461873931</v>
      </c>
      <c r="E9" s="209">
        <v>151088200</v>
      </c>
      <c r="F9" s="9" t="s">
        <v>452</v>
      </c>
      <c r="G9" s="210">
        <v>79012819</v>
      </c>
      <c r="H9" s="210">
        <v>72075381</v>
      </c>
      <c r="I9" s="210"/>
      <c r="J9" s="209">
        <v>59773971</v>
      </c>
      <c r="K9" s="209">
        <v>43900677</v>
      </c>
      <c r="L9" s="209">
        <v>10044666</v>
      </c>
      <c r="M9" s="209">
        <v>8678284</v>
      </c>
      <c r="N9" s="209">
        <v>1074391</v>
      </c>
      <c r="O9" s="209">
        <v>12040577</v>
      </c>
      <c r="P9" s="209">
        <v>5709105</v>
      </c>
      <c r="Q9" s="9" t="s">
        <v>452</v>
      </c>
      <c r="R9" s="209">
        <v>169459209</v>
      </c>
      <c r="S9" s="209">
        <v>161174000</v>
      </c>
      <c r="T9" s="209">
        <v>8285209</v>
      </c>
      <c r="U9" s="209">
        <v>53000</v>
      </c>
      <c r="V9" s="209">
        <v>51851</v>
      </c>
      <c r="W9" s="211">
        <v>0</v>
      </c>
      <c r="X9" s="211">
        <v>0</v>
      </c>
      <c r="Y9" s="209">
        <v>11943025</v>
      </c>
      <c r="Z9" s="209">
        <v>11553343</v>
      </c>
      <c r="AA9" s="209">
        <v>38261</v>
      </c>
      <c r="AB9" s="9" t="s">
        <v>452</v>
      </c>
      <c r="AC9" s="209">
        <v>351421</v>
      </c>
      <c r="AD9" s="209">
        <v>29873915</v>
      </c>
      <c r="AE9" s="209">
        <v>6412488</v>
      </c>
      <c r="AF9" s="209">
        <v>23461427</v>
      </c>
      <c r="AG9" s="211">
        <v>0</v>
      </c>
      <c r="AH9" s="209">
        <v>14729389</v>
      </c>
      <c r="AI9" s="209">
        <v>6580606</v>
      </c>
      <c r="AJ9" s="209">
        <v>4181919</v>
      </c>
      <c r="AK9" s="9" t="s">
        <v>452</v>
      </c>
      <c r="AL9" s="209">
        <v>2135106</v>
      </c>
      <c r="AM9" s="209">
        <v>636519</v>
      </c>
      <c r="AN9" s="209">
        <v>1195239</v>
      </c>
      <c r="AO9" s="209">
        <v>35144253</v>
      </c>
      <c r="AP9" s="209">
        <v>1514103</v>
      </c>
      <c r="AQ9" s="209">
        <v>30327703</v>
      </c>
      <c r="AR9" s="209">
        <v>3302447</v>
      </c>
      <c r="AS9" s="209">
        <v>145349624</v>
      </c>
      <c r="AT9" s="9" t="s">
        <v>452</v>
      </c>
      <c r="AU9" s="209">
        <v>145349624</v>
      </c>
      <c r="AV9" s="211">
        <v>0</v>
      </c>
      <c r="AW9" s="209">
        <v>3414159</v>
      </c>
      <c r="AX9" s="209">
        <v>3414159</v>
      </c>
      <c r="AY9" s="211">
        <v>0</v>
      </c>
      <c r="AZ9" s="209">
        <v>18931329</v>
      </c>
      <c r="BA9" s="209">
        <v>350</v>
      </c>
      <c r="BB9" s="209">
        <v>18930979</v>
      </c>
      <c r="BC9" s="59" t="s">
        <v>546</v>
      </c>
    </row>
    <row r="10" spans="1:54" ht="21.75" customHeight="1">
      <c r="A10" s="6" t="s">
        <v>453</v>
      </c>
      <c r="B10" s="6" t="s">
        <v>453</v>
      </c>
      <c r="C10" s="212">
        <v>146689219</v>
      </c>
      <c r="D10" s="212">
        <v>90162207</v>
      </c>
      <c r="E10" s="46">
        <v>31546000</v>
      </c>
      <c r="F10" s="6" t="s">
        <v>453</v>
      </c>
      <c r="G10" s="46">
        <v>14110000</v>
      </c>
      <c r="H10" s="46">
        <v>17436000</v>
      </c>
      <c r="I10" s="46">
        <v>0</v>
      </c>
      <c r="J10" s="46">
        <v>11390000</v>
      </c>
      <c r="K10" s="46">
        <v>8807000</v>
      </c>
      <c r="L10" s="46">
        <v>2228000</v>
      </c>
      <c r="M10" s="46">
        <v>1080000</v>
      </c>
      <c r="N10" s="46">
        <v>225000</v>
      </c>
      <c r="O10" s="46">
        <v>2120000</v>
      </c>
      <c r="P10" s="46">
        <v>1397555</v>
      </c>
      <c r="Q10" s="6" t="s">
        <v>453</v>
      </c>
      <c r="R10" s="46">
        <v>31368652</v>
      </c>
      <c r="S10" s="46">
        <v>29935879</v>
      </c>
      <c r="T10" s="46">
        <v>1432773</v>
      </c>
      <c r="U10" s="46">
        <v>0</v>
      </c>
      <c r="V10" s="46">
        <v>0</v>
      </c>
      <c r="W10" s="46">
        <v>0</v>
      </c>
      <c r="X10" s="46">
        <v>0</v>
      </c>
      <c r="Y10" s="212">
        <v>3118549</v>
      </c>
      <c r="Z10" s="46">
        <v>2912511</v>
      </c>
      <c r="AA10" s="46">
        <v>18700</v>
      </c>
      <c r="AB10" s="6" t="s">
        <v>453</v>
      </c>
      <c r="AC10" s="46">
        <v>187338</v>
      </c>
      <c r="AD10" s="212">
        <v>5160535</v>
      </c>
      <c r="AE10" s="46">
        <v>1507627</v>
      </c>
      <c r="AF10" s="46">
        <v>3652908</v>
      </c>
      <c r="AG10" s="46">
        <v>0</v>
      </c>
      <c r="AH10" s="212">
        <v>2934383</v>
      </c>
      <c r="AI10" s="46">
        <v>874513</v>
      </c>
      <c r="AJ10" s="46">
        <v>30000</v>
      </c>
      <c r="AK10" s="6" t="s">
        <v>453</v>
      </c>
      <c r="AL10" s="46">
        <v>2000276</v>
      </c>
      <c r="AM10" s="46">
        <v>0</v>
      </c>
      <c r="AN10" s="46">
        <v>29594</v>
      </c>
      <c r="AO10" s="212">
        <v>8938341</v>
      </c>
      <c r="AP10" s="213">
        <v>0</v>
      </c>
      <c r="AQ10" s="46">
        <v>8455853</v>
      </c>
      <c r="AR10" s="46">
        <v>482488</v>
      </c>
      <c r="AS10" s="212">
        <v>30670279</v>
      </c>
      <c r="AT10" s="6" t="s">
        <v>453</v>
      </c>
      <c r="AU10" s="46">
        <v>30670279</v>
      </c>
      <c r="AV10" s="46">
        <v>0</v>
      </c>
      <c r="AW10" s="212">
        <v>1158140</v>
      </c>
      <c r="AX10" s="46">
        <v>1158140</v>
      </c>
      <c r="AY10" s="46">
        <v>0</v>
      </c>
      <c r="AZ10" s="212">
        <v>4546785</v>
      </c>
      <c r="BA10" s="213">
        <v>0</v>
      </c>
      <c r="BB10" s="213">
        <v>4546785</v>
      </c>
    </row>
    <row r="11" spans="1:55" ht="21.75" customHeight="1">
      <c r="A11" s="6" t="s">
        <v>454</v>
      </c>
      <c r="B11" s="6" t="s">
        <v>454</v>
      </c>
      <c r="C11" s="212">
        <v>164378819</v>
      </c>
      <c r="D11" s="212">
        <v>122401274</v>
      </c>
      <c r="E11" s="46">
        <v>47000000</v>
      </c>
      <c r="F11" s="6" t="s">
        <v>454</v>
      </c>
      <c r="G11" s="46">
        <v>29200000</v>
      </c>
      <c r="H11" s="46">
        <v>17800000</v>
      </c>
      <c r="I11" s="46">
        <v>0</v>
      </c>
      <c r="J11" s="46">
        <v>14500000</v>
      </c>
      <c r="K11" s="46">
        <v>7400000</v>
      </c>
      <c r="L11" s="46">
        <v>1700000</v>
      </c>
      <c r="M11" s="46">
        <v>4400000</v>
      </c>
      <c r="N11" s="46">
        <v>220000</v>
      </c>
      <c r="O11" s="46">
        <v>5983000</v>
      </c>
      <c r="P11" s="46">
        <v>946771</v>
      </c>
      <c r="Q11" s="6" t="s">
        <v>454</v>
      </c>
      <c r="R11" s="46">
        <v>40251503</v>
      </c>
      <c r="S11" s="46">
        <v>40251503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212">
        <v>2557091</v>
      </c>
      <c r="Z11" s="46">
        <v>2441806</v>
      </c>
      <c r="AA11" s="46">
        <v>14737</v>
      </c>
      <c r="AB11" s="6" t="s">
        <v>454</v>
      </c>
      <c r="AC11" s="46">
        <v>100548</v>
      </c>
      <c r="AD11" s="212">
        <v>7783589</v>
      </c>
      <c r="AE11" s="46">
        <v>1265527</v>
      </c>
      <c r="AF11" s="46">
        <v>6518062</v>
      </c>
      <c r="AG11" s="46">
        <v>0</v>
      </c>
      <c r="AH11" s="212">
        <v>4446140</v>
      </c>
      <c r="AI11" s="46">
        <v>2691560</v>
      </c>
      <c r="AJ11" s="46">
        <v>237100</v>
      </c>
      <c r="AK11" s="6" t="s">
        <v>454</v>
      </c>
      <c r="AL11" s="46">
        <v>0</v>
      </c>
      <c r="AM11" s="46">
        <v>536519</v>
      </c>
      <c r="AN11" s="46">
        <v>980961</v>
      </c>
      <c r="AO11" s="212">
        <v>7093563</v>
      </c>
      <c r="AP11" s="213">
        <v>1506292</v>
      </c>
      <c r="AQ11" s="46">
        <v>2861132</v>
      </c>
      <c r="AR11" s="46">
        <v>2726139</v>
      </c>
      <c r="AS11" s="212">
        <v>14914652</v>
      </c>
      <c r="AT11" s="6" t="s">
        <v>454</v>
      </c>
      <c r="AU11" s="46">
        <v>14914652</v>
      </c>
      <c r="AV11" s="46">
        <v>0</v>
      </c>
      <c r="AW11" s="212">
        <v>3838</v>
      </c>
      <c r="AX11" s="46">
        <v>3838</v>
      </c>
      <c r="AY11" s="46">
        <v>0</v>
      </c>
      <c r="AZ11" s="212">
        <v>5178672</v>
      </c>
      <c r="BA11" s="213">
        <v>350</v>
      </c>
      <c r="BB11" s="213">
        <v>5178322</v>
      </c>
      <c r="BC11" s="59" t="s">
        <v>546</v>
      </c>
    </row>
    <row r="12" spans="1:54" ht="21.75" customHeight="1">
      <c r="A12" s="6" t="s">
        <v>272</v>
      </c>
      <c r="B12" s="6" t="s">
        <v>272</v>
      </c>
      <c r="C12" s="212">
        <v>92756000</v>
      </c>
      <c r="D12" s="212">
        <v>58643090</v>
      </c>
      <c r="E12" s="46">
        <v>19150000</v>
      </c>
      <c r="F12" s="6" t="s">
        <v>272</v>
      </c>
      <c r="G12" s="46">
        <v>8400000</v>
      </c>
      <c r="H12" s="46">
        <v>10750000</v>
      </c>
      <c r="I12" s="46">
        <v>0</v>
      </c>
      <c r="J12" s="46">
        <v>8400000</v>
      </c>
      <c r="K12" s="46">
        <v>6600000</v>
      </c>
      <c r="L12" s="46">
        <v>1650000</v>
      </c>
      <c r="M12" s="46">
        <v>950000</v>
      </c>
      <c r="N12" s="46">
        <v>210000</v>
      </c>
      <c r="O12" s="46">
        <v>841642</v>
      </c>
      <c r="P12" s="46">
        <v>754326</v>
      </c>
      <c r="Q12" s="6" t="s">
        <v>272</v>
      </c>
      <c r="R12" s="46">
        <v>20035271</v>
      </c>
      <c r="S12" s="46">
        <v>19010665</v>
      </c>
      <c r="T12" s="46">
        <v>1024606</v>
      </c>
      <c r="U12" s="46">
        <v>0</v>
      </c>
      <c r="V12" s="46">
        <v>51851</v>
      </c>
      <c r="W12" s="46">
        <v>0</v>
      </c>
      <c r="X12" s="46">
        <v>0</v>
      </c>
      <c r="Y12" s="212">
        <v>1643943</v>
      </c>
      <c r="Z12" s="46">
        <v>1599318</v>
      </c>
      <c r="AA12" s="46">
        <v>3071</v>
      </c>
      <c r="AB12" s="6" t="s">
        <v>272</v>
      </c>
      <c r="AC12" s="46">
        <v>41554</v>
      </c>
      <c r="AD12" s="212">
        <v>3426465</v>
      </c>
      <c r="AE12" s="46">
        <v>949859</v>
      </c>
      <c r="AF12" s="46">
        <v>2476606</v>
      </c>
      <c r="AG12" s="46">
        <v>0</v>
      </c>
      <c r="AH12" s="212">
        <v>322050</v>
      </c>
      <c r="AI12" s="46">
        <v>176108</v>
      </c>
      <c r="AJ12" s="46">
        <v>41044</v>
      </c>
      <c r="AK12" s="6" t="s">
        <v>272</v>
      </c>
      <c r="AL12" s="46">
        <v>0</v>
      </c>
      <c r="AM12" s="46">
        <v>100000</v>
      </c>
      <c r="AN12" s="46">
        <v>4898</v>
      </c>
      <c r="AO12" s="212">
        <v>7010900</v>
      </c>
      <c r="AP12" s="213">
        <v>0</v>
      </c>
      <c r="AQ12" s="46">
        <v>7010900</v>
      </c>
      <c r="AR12" s="46">
        <v>0</v>
      </c>
      <c r="AS12" s="212">
        <v>18851653</v>
      </c>
      <c r="AT12" s="6" t="s">
        <v>272</v>
      </c>
      <c r="AU12" s="46">
        <v>18851653</v>
      </c>
      <c r="AV12" s="46">
        <v>0</v>
      </c>
      <c r="AW12" s="212">
        <v>536851</v>
      </c>
      <c r="AX12" s="46">
        <v>536851</v>
      </c>
      <c r="AY12" s="46">
        <v>0</v>
      </c>
      <c r="AZ12" s="212">
        <v>2321048</v>
      </c>
      <c r="BA12" s="213">
        <v>0</v>
      </c>
      <c r="BB12" s="213">
        <v>2321048</v>
      </c>
    </row>
    <row r="13" spans="1:54" ht="21.75" customHeight="1">
      <c r="A13" s="6" t="s">
        <v>455</v>
      </c>
      <c r="B13" s="6" t="s">
        <v>455</v>
      </c>
      <c r="C13" s="212">
        <v>110315700</v>
      </c>
      <c r="D13" s="212">
        <v>70155312</v>
      </c>
      <c r="E13" s="46">
        <v>21330515</v>
      </c>
      <c r="F13" s="6" t="s">
        <v>455</v>
      </c>
      <c r="G13" s="46">
        <v>8781388</v>
      </c>
      <c r="H13" s="46">
        <v>12549127</v>
      </c>
      <c r="I13" s="46">
        <v>0</v>
      </c>
      <c r="J13" s="46">
        <v>8781349</v>
      </c>
      <c r="K13" s="46">
        <v>8712846</v>
      </c>
      <c r="L13" s="46">
        <v>1848005</v>
      </c>
      <c r="M13" s="46">
        <v>944048</v>
      </c>
      <c r="N13" s="46">
        <v>118274</v>
      </c>
      <c r="O13" s="46">
        <v>1410000</v>
      </c>
      <c r="P13" s="46">
        <v>971895</v>
      </c>
      <c r="Q13" s="6" t="s">
        <v>455</v>
      </c>
      <c r="R13" s="46">
        <v>26038380</v>
      </c>
      <c r="S13" s="46">
        <v>24905877</v>
      </c>
      <c r="T13" s="46">
        <v>1132503</v>
      </c>
      <c r="U13" s="46">
        <v>0</v>
      </c>
      <c r="V13" s="46">
        <v>0</v>
      </c>
      <c r="W13" s="46">
        <v>0</v>
      </c>
      <c r="X13" s="46">
        <v>0</v>
      </c>
      <c r="Y13" s="212">
        <v>2020896</v>
      </c>
      <c r="Z13" s="46">
        <v>2017924</v>
      </c>
      <c r="AA13" s="46">
        <v>713</v>
      </c>
      <c r="AB13" s="6" t="s">
        <v>455</v>
      </c>
      <c r="AC13" s="46">
        <v>2259</v>
      </c>
      <c r="AD13" s="212">
        <v>4720592</v>
      </c>
      <c r="AE13" s="46">
        <v>1255886</v>
      </c>
      <c r="AF13" s="46">
        <v>3464706</v>
      </c>
      <c r="AG13" s="46">
        <v>0</v>
      </c>
      <c r="AH13" s="212">
        <v>783844</v>
      </c>
      <c r="AI13" s="46">
        <v>515851</v>
      </c>
      <c r="AJ13" s="46">
        <v>222565</v>
      </c>
      <c r="AK13" s="6" t="s">
        <v>455</v>
      </c>
      <c r="AL13" s="46">
        <v>0</v>
      </c>
      <c r="AM13" s="46">
        <v>0</v>
      </c>
      <c r="AN13" s="46">
        <v>45428</v>
      </c>
      <c r="AO13" s="212">
        <v>2404274</v>
      </c>
      <c r="AP13" s="213">
        <v>0</v>
      </c>
      <c r="AQ13" s="46">
        <v>2404274</v>
      </c>
      <c r="AR13" s="46">
        <v>0</v>
      </c>
      <c r="AS13" s="212">
        <v>26631402</v>
      </c>
      <c r="AT13" s="6" t="s">
        <v>455</v>
      </c>
      <c r="AU13" s="46">
        <v>26631402</v>
      </c>
      <c r="AV13" s="46">
        <v>0</v>
      </c>
      <c r="AW13" s="212">
        <v>431787</v>
      </c>
      <c r="AX13" s="46">
        <v>431787</v>
      </c>
      <c r="AY13" s="46">
        <v>0</v>
      </c>
      <c r="AZ13" s="212">
        <v>3167593</v>
      </c>
      <c r="BA13" s="213">
        <v>0</v>
      </c>
      <c r="BB13" s="213">
        <v>3167593</v>
      </c>
    </row>
    <row r="14" spans="1:54" ht="21.75" customHeight="1">
      <c r="A14" s="6" t="s">
        <v>456</v>
      </c>
      <c r="B14" s="6" t="s">
        <v>456</v>
      </c>
      <c r="C14" s="212">
        <v>84857087</v>
      </c>
      <c r="D14" s="212">
        <v>47539081</v>
      </c>
      <c r="E14" s="46">
        <v>11091685</v>
      </c>
      <c r="F14" s="6" t="s">
        <v>456</v>
      </c>
      <c r="G14" s="46">
        <v>5471431</v>
      </c>
      <c r="H14" s="46">
        <v>5620254</v>
      </c>
      <c r="I14" s="46">
        <v>0</v>
      </c>
      <c r="J14" s="46">
        <v>6802622</v>
      </c>
      <c r="K14" s="46">
        <v>5180831</v>
      </c>
      <c r="L14" s="46">
        <v>888661</v>
      </c>
      <c r="M14" s="46">
        <v>424236</v>
      </c>
      <c r="N14" s="46">
        <v>96117</v>
      </c>
      <c r="O14" s="46">
        <v>685935</v>
      </c>
      <c r="P14" s="46">
        <v>662402</v>
      </c>
      <c r="Q14" s="6" t="s">
        <v>456</v>
      </c>
      <c r="R14" s="46">
        <v>21706592</v>
      </c>
      <c r="S14" s="46">
        <v>18851169</v>
      </c>
      <c r="T14" s="46">
        <v>2855423</v>
      </c>
      <c r="U14" s="46">
        <v>0</v>
      </c>
      <c r="V14" s="46">
        <v>0</v>
      </c>
      <c r="W14" s="46">
        <v>0</v>
      </c>
      <c r="X14" s="46">
        <v>0</v>
      </c>
      <c r="Y14" s="212">
        <v>647943</v>
      </c>
      <c r="Z14" s="46">
        <v>627211</v>
      </c>
      <c r="AA14" s="46">
        <v>1010</v>
      </c>
      <c r="AB14" s="6" t="s">
        <v>456</v>
      </c>
      <c r="AC14" s="46">
        <v>19722</v>
      </c>
      <c r="AD14" s="212">
        <v>3258685</v>
      </c>
      <c r="AE14" s="46">
        <v>521057</v>
      </c>
      <c r="AF14" s="46">
        <v>2737628</v>
      </c>
      <c r="AG14" s="46">
        <v>0</v>
      </c>
      <c r="AH14" s="212">
        <v>887549</v>
      </c>
      <c r="AI14" s="46">
        <v>234771</v>
      </c>
      <c r="AJ14" s="46">
        <v>549282</v>
      </c>
      <c r="AK14" s="6" t="s">
        <v>456</v>
      </c>
      <c r="AL14" s="46">
        <v>0</v>
      </c>
      <c r="AM14" s="46">
        <v>0</v>
      </c>
      <c r="AN14" s="46">
        <v>103496</v>
      </c>
      <c r="AO14" s="212">
        <v>5639833</v>
      </c>
      <c r="AP14" s="213">
        <v>2432</v>
      </c>
      <c r="AQ14" s="46">
        <v>5637081</v>
      </c>
      <c r="AR14" s="46">
        <v>320</v>
      </c>
      <c r="AS14" s="212">
        <v>25562033</v>
      </c>
      <c r="AT14" s="6" t="s">
        <v>456</v>
      </c>
      <c r="AU14" s="46">
        <v>25562033</v>
      </c>
      <c r="AV14" s="46">
        <v>0</v>
      </c>
      <c r="AW14" s="212">
        <v>197927</v>
      </c>
      <c r="AX14" s="46">
        <v>197927</v>
      </c>
      <c r="AY14" s="46">
        <v>0</v>
      </c>
      <c r="AZ14" s="212">
        <v>1124036</v>
      </c>
      <c r="BA14" s="213">
        <v>0</v>
      </c>
      <c r="BB14" s="213">
        <v>1124036</v>
      </c>
    </row>
    <row r="15" spans="1:54" ht="21.75" customHeight="1">
      <c r="A15" s="6" t="s">
        <v>457</v>
      </c>
      <c r="B15" s="6" t="s">
        <v>457</v>
      </c>
      <c r="C15" s="212">
        <v>122262800</v>
      </c>
      <c r="D15" s="212">
        <v>72972967</v>
      </c>
      <c r="E15" s="46">
        <v>20970000</v>
      </c>
      <c r="F15" s="6" t="s">
        <v>457</v>
      </c>
      <c r="G15" s="46">
        <v>13050000</v>
      </c>
      <c r="H15" s="46">
        <v>7920000</v>
      </c>
      <c r="I15" s="46">
        <v>0</v>
      </c>
      <c r="J15" s="46">
        <v>9900000</v>
      </c>
      <c r="K15" s="46">
        <v>7200000</v>
      </c>
      <c r="L15" s="46">
        <v>1730000</v>
      </c>
      <c r="M15" s="46">
        <v>880000</v>
      </c>
      <c r="N15" s="46">
        <v>205000</v>
      </c>
      <c r="O15" s="46">
        <v>1000000</v>
      </c>
      <c r="P15" s="46">
        <v>976156</v>
      </c>
      <c r="Q15" s="6" t="s">
        <v>457</v>
      </c>
      <c r="R15" s="46">
        <v>30058811</v>
      </c>
      <c r="S15" s="46">
        <v>28218907</v>
      </c>
      <c r="T15" s="46">
        <v>1839904</v>
      </c>
      <c r="U15" s="46">
        <v>53000</v>
      </c>
      <c r="V15" s="46">
        <v>0</v>
      </c>
      <c r="W15" s="46">
        <v>0</v>
      </c>
      <c r="X15" s="46">
        <v>0</v>
      </c>
      <c r="Y15" s="212">
        <v>1954603</v>
      </c>
      <c r="Z15" s="46">
        <v>1954573</v>
      </c>
      <c r="AA15" s="46">
        <v>30</v>
      </c>
      <c r="AB15" s="6" t="s">
        <v>457</v>
      </c>
      <c r="AC15" s="46">
        <v>0</v>
      </c>
      <c r="AD15" s="212">
        <v>5524049</v>
      </c>
      <c r="AE15" s="46">
        <v>912532</v>
      </c>
      <c r="AF15" s="46">
        <v>4611517</v>
      </c>
      <c r="AG15" s="46">
        <v>0</v>
      </c>
      <c r="AH15" s="212">
        <v>5355423</v>
      </c>
      <c r="AI15" s="46">
        <v>2087803</v>
      </c>
      <c r="AJ15" s="46">
        <v>3101928</v>
      </c>
      <c r="AK15" s="6" t="s">
        <v>457</v>
      </c>
      <c r="AL15" s="46">
        <v>134830</v>
      </c>
      <c r="AM15" s="46">
        <v>0</v>
      </c>
      <c r="AN15" s="46">
        <v>30862</v>
      </c>
      <c r="AO15" s="212">
        <v>4057342</v>
      </c>
      <c r="AP15" s="213">
        <v>5379</v>
      </c>
      <c r="AQ15" s="46">
        <v>3958463</v>
      </c>
      <c r="AR15" s="46">
        <v>93500</v>
      </c>
      <c r="AS15" s="212">
        <v>28719605</v>
      </c>
      <c r="AT15" s="6" t="s">
        <v>457</v>
      </c>
      <c r="AU15" s="46">
        <v>28719605</v>
      </c>
      <c r="AV15" s="46">
        <v>0</v>
      </c>
      <c r="AW15" s="212">
        <v>1085616</v>
      </c>
      <c r="AX15" s="46">
        <v>1085616</v>
      </c>
      <c r="AY15" s="46">
        <v>0</v>
      </c>
      <c r="AZ15" s="212">
        <v>2593195</v>
      </c>
      <c r="BA15" s="213">
        <v>0</v>
      </c>
      <c r="BB15" s="213">
        <v>2593195</v>
      </c>
    </row>
    <row r="16" spans="1:54" ht="21.75" customHeight="1">
      <c r="A16" s="5"/>
      <c r="B16" s="5" t="s">
        <v>458</v>
      </c>
      <c r="C16" s="209">
        <v>326308512</v>
      </c>
      <c r="D16" s="209">
        <v>129064960</v>
      </c>
      <c r="E16" s="209">
        <v>24186856</v>
      </c>
      <c r="F16" s="5" t="s">
        <v>458</v>
      </c>
      <c r="G16" s="210">
        <v>9421256</v>
      </c>
      <c r="H16" s="210">
        <v>14765600</v>
      </c>
      <c r="I16" s="210"/>
      <c r="J16" s="209">
        <v>8138698</v>
      </c>
      <c r="K16" s="209">
        <v>19373405</v>
      </c>
      <c r="L16" s="209">
        <v>597433</v>
      </c>
      <c r="M16" s="209">
        <v>1755474</v>
      </c>
      <c r="N16" s="209">
        <v>83390</v>
      </c>
      <c r="O16" s="209">
        <v>535411</v>
      </c>
      <c r="P16" s="209">
        <v>3419394</v>
      </c>
      <c r="Q16" s="5" t="s">
        <v>458</v>
      </c>
      <c r="R16" s="209">
        <v>69378193</v>
      </c>
      <c r="S16" s="209">
        <v>66191073</v>
      </c>
      <c r="T16" s="209">
        <v>3187120</v>
      </c>
      <c r="U16" s="209">
        <v>1596706</v>
      </c>
      <c r="V16" s="211">
        <v>0</v>
      </c>
      <c r="W16" s="211">
        <v>0</v>
      </c>
      <c r="X16" s="211">
        <v>2</v>
      </c>
      <c r="Y16" s="209">
        <v>4166907</v>
      </c>
      <c r="Z16" s="209">
        <v>4069066</v>
      </c>
      <c r="AA16" s="209">
        <v>8425</v>
      </c>
      <c r="AB16" s="5" t="s">
        <v>458</v>
      </c>
      <c r="AC16" s="209">
        <v>89416</v>
      </c>
      <c r="AD16" s="209">
        <v>4966656</v>
      </c>
      <c r="AE16" s="209">
        <v>2954159</v>
      </c>
      <c r="AF16" s="209">
        <v>2012497</v>
      </c>
      <c r="AG16" s="209">
        <v>242</v>
      </c>
      <c r="AH16" s="209">
        <v>5105119</v>
      </c>
      <c r="AI16" s="209">
        <v>1061440</v>
      </c>
      <c r="AJ16" s="209">
        <v>3408990</v>
      </c>
      <c r="AK16" s="5" t="s">
        <v>458</v>
      </c>
      <c r="AL16" s="211">
        <v>0</v>
      </c>
      <c r="AM16" s="209">
        <v>501218</v>
      </c>
      <c r="AN16" s="209">
        <v>133471</v>
      </c>
      <c r="AO16" s="209">
        <v>4654298</v>
      </c>
      <c r="AP16" s="209">
        <v>23778</v>
      </c>
      <c r="AQ16" s="209">
        <v>4627315</v>
      </c>
      <c r="AR16" s="209">
        <v>3205</v>
      </c>
      <c r="AS16" s="209">
        <v>169528908</v>
      </c>
      <c r="AT16" s="5" t="s">
        <v>458</v>
      </c>
      <c r="AU16" s="209">
        <v>169477993</v>
      </c>
      <c r="AV16" s="209">
        <v>50915</v>
      </c>
      <c r="AW16" s="209">
        <v>3383687</v>
      </c>
      <c r="AX16" s="209">
        <v>3383683</v>
      </c>
      <c r="AY16" s="209">
        <v>4</v>
      </c>
      <c r="AZ16" s="209">
        <v>5437733</v>
      </c>
      <c r="BA16" s="214">
        <v>44273</v>
      </c>
      <c r="BB16" s="209">
        <v>5393460</v>
      </c>
    </row>
    <row r="17" spans="1:54" ht="21.75" customHeight="1">
      <c r="A17" s="6" t="s">
        <v>131</v>
      </c>
      <c r="B17" s="6" t="s">
        <v>131</v>
      </c>
      <c r="C17" s="212">
        <v>20920283</v>
      </c>
      <c r="D17" s="212">
        <v>7982460</v>
      </c>
      <c r="E17" s="46">
        <v>2587338</v>
      </c>
      <c r="F17" s="6" t="s">
        <v>131</v>
      </c>
      <c r="G17" s="46">
        <v>487338</v>
      </c>
      <c r="H17" s="46">
        <v>2100000</v>
      </c>
      <c r="I17" s="46">
        <v>0</v>
      </c>
      <c r="J17" s="46">
        <v>495757</v>
      </c>
      <c r="K17" s="46">
        <v>1154900</v>
      </c>
      <c r="L17" s="46">
        <v>0</v>
      </c>
      <c r="M17" s="46">
        <v>138102</v>
      </c>
      <c r="N17" s="46">
        <v>0</v>
      </c>
      <c r="O17" s="46">
        <v>0</v>
      </c>
      <c r="P17" s="46">
        <v>160694</v>
      </c>
      <c r="Q17" s="6" t="s">
        <v>131</v>
      </c>
      <c r="R17" s="46">
        <v>3377803</v>
      </c>
      <c r="S17" s="46">
        <v>3188355</v>
      </c>
      <c r="T17" s="46">
        <v>189448</v>
      </c>
      <c r="U17" s="46">
        <v>67866</v>
      </c>
      <c r="V17" s="46">
        <v>0</v>
      </c>
      <c r="W17" s="46">
        <v>0</v>
      </c>
      <c r="X17" s="46">
        <v>0</v>
      </c>
      <c r="Y17" s="212">
        <v>359352</v>
      </c>
      <c r="Z17" s="46">
        <v>348379</v>
      </c>
      <c r="AA17" s="46">
        <v>37</v>
      </c>
      <c r="AB17" s="6" t="s">
        <v>131</v>
      </c>
      <c r="AC17" s="46">
        <v>10936</v>
      </c>
      <c r="AD17" s="212">
        <v>403850</v>
      </c>
      <c r="AE17" s="46">
        <v>180979</v>
      </c>
      <c r="AF17" s="46">
        <v>222871</v>
      </c>
      <c r="AG17" s="46">
        <v>0</v>
      </c>
      <c r="AH17" s="212">
        <v>57670</v>
      </c>
      <c r="AI17" s="46">
        <v>46760</v>
      </c>
      <c r="AJ17" s="46">
        <v>10000</v>
      </c>
      <c r="AK17" s="6" t="s">
        <v>131</v>
      </c>
      <c r="AL17" s="46">
        <v>0</v>
      </c>
      <c r="AM17" s="46">
        <v>0</v>
      </c>
      <c r="AN17" s="46">
        <v>910</v>
      </c>
      <c r="AO17" s="212">
        <v>331390</v>
      </c>
      <c r="AP17" s="213">
        <v>0</v>
      </c>
      <c r="AQ17" s="46">
        <v>331390</v>
      </c>
      <c r="AR17" s="46">
        <v>0</v>
      </c>
      <c r="AS17" s="212">
        <v>11003590</v>
      </c>
      <c r="AT17" s="6" t="s">
        <v>131</v>
      </c>
      <c r="AU17" s="46">
        <v>11002748</v>
      </c>
      <c r="AV17" s="46">
        <v>842</v>
      </c>
      <c r="AW17" s="212">
        <v>20525</v>
      </c>
      <c r="AX17" s="46">
        <v>20525</v>
      </c>
      <c r="AY17" s="46">
        <v>0</v>
      </c>
      <c r="AZ17" s="212">
        <v>761446</v>
      </c>
      <c r="BA17" s="213">
        <v>0</v>
      </c>
      <c r="BB17" s="213">
        <v>761446</v>
      </c>
    </row>
    <row r="18" spans="1:54" ht="21.75" customHeight="1">
      <c r="A18" s="6" t="s">
        <v>132</v>
      </c>
      <c r="B18" s="6" t="s">
        <v>132</v>
      </c>
      <c r="C18" s="212">
        <v>23156670</v>
      </c>
      <c r="D18" s="212">
        <v>10401285</v>
      </c>
      <c r="E18" s="46">
        <v>3027605</v>
      </c>
      <c r="F18" s="6" t="s">
        <v>132</v>
      </c>
      <c r="G18" s="46">
        <v>1127605</v>
      </c>
      <c r="H18" s="46">
        <v>1900000</v>
      </c>
      <c r="I18" s="46">
        <v>0</v>
      </c>
      <c r="J18" s="46">
        <v>736000</v>
      </c>
      <c r="K18" s="46">
        <v>1768000</v>
      </c>
      <c r="L18" s="46">
        <v>0</v>
      </c>
      <c r="M18" s="46">
        <v>290000</v>
      </c>
      <c r="N18" s="46">
        <v>0</v>
      </c>
      <c r="O18" s="46">
        <v>0</v>
      </c>
      <c r="P18" s="46">
        <v>192283</v>
      </c>
      <c r="Q18" s="6" t="s">
        <v>132</v>
      </c>
      <c r="R18" s="46">
        <v>4387397</v>
      </c>
      <c r="S18" s="46">
        <v>4246120</v>
      </c>
      <c r="T18" s="46">
        <v>141277</v>
      </c>
      <c r="U18" s="46">
        <v>0</v>
      </c>
      <c r="V18" s="46">
        <v>0</v>
      </c>
      <c r="W18" s="46">
        <v>0</v>
      </c>
      <c r="X18" s="46">
        <v>0</v>
      </c>
      <c r="Y18" s="212">
        <v>490383</v>
      </c>
      <c r="Z18" s="46">
        <v>488236</v>
      </c>
      <c r="AA18" s="46">
        <v>32</v>
      </c>
      <c r="AB18" s="6" t="s">
        <v>132</v>
      </c>
      <c r="AC18" s="46">
        <v>2115</v>
      </c>
      <c r="AD18" s="212">
        <v>429552</v>
      </c>
      <c r="AE18" s="46">
        <v>375716</v>
      </c>
      <c r="AF18" s="46">
        <v>53836</v>
      </c>
      <c r="AG18" s="46">
        <v>1</v>
      </c>
      <c r="AH18" s="212">
        <v>1669409</v>
      </c>
      <c r="AI18" s="46">
        <v>56021</v>
      </c>
      <c r="AJ18" s="46">
        <v>1612615</v>
      </c>
      <c r="AK18" s="6" t="s">
        <v>132</v>
      </c>
      <c r="AL18" s="46">
        <v>0</v>
      </c>
      <c r="AM18" s="46">
        <v>0</v>
      </c>
      <c r="AN18" s="46">
        <v>773</v>
      </c>
      <c r="AO18" s="212">
        <v>603333</v>
      </c>
      <c r="AP18" s="213">
        <v>5513</v>
      </c>
      <c r="AQ18" s="46">
        <v>597820</v>
      </c>
      <c r="AR18" s="46">
        <v>0</v>
      </c>
      <c r="AS18" s="212">
        <v>9216165</v>
      </c>
      <c r="AT18" s="6" t="s">
        <v>132</v>
      </c>
      <c r="AU18" s="46">
        <v>9216165</v>
      </c>
      <c r="AV18" s="46">
        <v>0</v>
      </c>
      <c r="AW18" s="212">
        <v>2</v>
      </c>
      <c r="AX18" s="46">
        <v>1</v>
      </c>
      <c r="AY18" s="46">
        <v>1</v>
      </c>
      <c r="AZ18" s="212">
        <v>346540</v>
      </c>
      <c r="BA18" s="213">
        <v>0</v>
      </c>
      <c r="BB18" s="213">
        <v>346540</v>
      </c>
    </row>
    <row r="19" spans="1:54" ht="21.75" customHeight="1">
      <c r="A19" s="6" t="s">
        <v>133</v>
      </c>
      <c r="B19" s="6" t="s">
        <v>133</v>
      </c>
      <c r="C19" s="212">
        <v>19155802</v>
      </c>
      <c r="D19" s="212">
        <v>9590493</v>
      </c>
      <c r="E19" s="46">
        <v>2062000</v>
      </c>
      <c r="F19" s="6" t="s">
        <v>133</v>
      </c>
      <c r="G19" s="46">
        <v>715000</v>
      </c>
      <c r="H19" s="46">
        <v>1347000</v>
      </c>
      <c r="I19" s="46">
        <v>0</v>
      </c>
      <c r="J19" s="46">
        <v>524000</v>
      </c>
      <c r="K19" s="46">
        <v>1663000</v>
      </c>
      <c r="L19" s="46">
        <v>0</v>
      </c>
      <c r="M19" s="46">
        <v>114000</v>
      </c>
      <c r="N19" s="46">
        <v>0</v>
      </c>
      <c r="O19" s="46">
        <v>0</v>
      </c>
      <c r="P19" s="46">
        <v>196395</v>
      </c>
      <c r="Q19" s="6" t="s">
        <v>133</v>
      </c>
      <c r="R19" s="46">
        <v>5029778</v>
      </c>
      <c r="S19" s="46">
        <v>4830505</v>
      </c>
      <c r="T19" s="46">
        <v>199273</v>
      </c>
      <c r="U19" s="46">
        <v>1320</v>
      </c>
      <c r="V19" s="46">
        <v>0</v>
      </c>
      <c r="W19" s="46">
        <v>0</v>
      </c>
      <c r="X19" s="46">
        <v>0</v>
      </c>
      <c r="Y19" s="212">
        <v>301671</v>
      </c>
      <c r="Z19" s="46">
        <v>297707</v>
      </c>
      <c r="AA19" s="46">
        <v>0</v>
      </c>
      <c r="AB19" s="6" t="s">
        <v>133</v>
      </c>
      <c r="AC19" s="46">
        <v>3964</v>
      </c>
      <c r="AD19" s="212">
        <v>258765</v>
      </c>
      <c r="AE19" s="46">
        <v>184675</v>
      </c>
      <c r="AF19" s="46">
        <v>74090</v>
      </c>
      <c r="AG19" s="46">
        <v>0</v>
      </c>
      <c r="AH19" s="212">
        <v>117249</v>
      </c>
      <c r="AI19" s="46">
        <v>16049</v>
      </c>
      <c r="AJ19" s="46">
        <v>100000</v>
      </c>
      <c r="AK19" s="6" t="s">
        <v>133</v>
      </c>
      <c r="AL19" s="46">
        <v>0</v>
      </c>
      <c r="AM19" s="46">
        <v>0</v>
      </c>
      <c r="AN19" s="46">
        <v>1200</v>
      </c>
      <c r="AO19" s="212">
        <v>119315</v>
      </c>
      <c r="AP19" s="213">
        <v>5</v>
      </c>
      <c r="AQ19" s="46">
        <v>119310</v>
      </c>
      <c r="AR19" s="46">
        <v>0</v>
      </c>
      <c r="AS19" s="212">
        <v>8254237</v>
      </c>
      <c r="AT19" s="6" t="s">
        <v>133</v>
      </c>
      <c r="AU19" s="46">
        <v>8254237</v>
      </c>
      <c r="AV19" s="46">
        <v>0</v>
      </c>
      <c r="AW19" s="212">
        <v>0</v>
      </c>
      <c r="AX19" s="46">
        <v>0</v>
      </c>
      <c r="AY19" s="46">
        <v>0</v>
      </c>
      <c r="AZ19" s="212">
        <v>514072</v>
      </c>
      <c r="BA19" s="213">
        <v>0</v>
      </c>
      <c r="BB19" s="213">
        <v>514072</v>
      </c>
    </row>
    <row r="20" spans="1:54" ht="21.75" customHeight="1">
      <c r="A20" s="6" t="s">
        <v>134</v>
      </c>
      <c r="B20" s="6" t="s">
        <v>134</v>
      </c>
      <c r="C20" s="212">
        <v>39859272</v>
      </c>
      <c r="D20" s="212">
        <v>17506844</v>
      </c>
      <c r="E20" s="46">
        <v>2750000</v>
      </c>
      <c r="F20" s="6" t="s">
        <v>134</v>
      </c>
      <c r="G20" s="46">
        <v>990000</v>
      </c>
      <c r="H20" s="46">
        <v>1760000</v>
      </c>
      <c r="I20" s="46">
        <v>0</v>
      </c>
      <c r="J20" s="46">
        <v>1082967</v>
      </c>
      <c r="K20" s="46">
        <v>3700000</v>
      </c>
      <c r="L20" s="46">
        <v>0</v>
      </c>
      <c r="M20" s="46">
        <v>207000</v>
      </c>
      <c r="N20" s="46">
        <v>0</v>
      </c>
      <c r="O20" s="46">
        <v>0</v>
      </c>
      <c r="P20" s="46">
        <v>452064</v>
      </c>
      <c r="Q20" s="6" t="s">
        <v>134</v>
      </c>
      <c r="R20" s="46">
        <v>9314813</v>
      </c>
      <c r="S20" s="46">
        <v>8854421</v>
      </c>
      <c r="T20" s="46">
        <v>460392</v>
      </c>
      <c r="U20" s="46">
        <v>0</v>
      </c>
      <c r="V20" s="46">
        <v>0</v>
      </c>
      <c r="W20" s="46">
        <v>0</v>
      </c>
      <c r="X20" s="46">
        <v>0</v>
      </c>
      <c r="Y20" s="212">
        <v>520233</v>
      </c>
      <c r="Z20" s="46">
        <v>514486</v>
      </c>
      <c r="AA20" s="46">
        <v>240</v>
      </c>
      <c r="AB20" s="6" t="s">
        <v>134</v>
      </c>
      <c r="AC20" s="46">
        <v>5507</v>
      </c>
      <c r="AD20" s="212">
        <v>541464</v>
      </c>
      <c r="AE20" s="46">
        <v>477332</v>
      </c>
      <c r="AF20" s="46">
        <v>64132</v>
      </c>
      <c r="AG20" s="46">
        <v>60</v>
      </c>
      <c r="AH20" s="212">
        <v>181042</v>
      </c>
      <c r="AI20" s="46">
        <v>89657</v>
      </c>
      <c r="AJ20" s="46">
        <v>11650</v>
      </c>
      <c r="AK20" s="6" t="s">
        <v>134</v>
      </c>
      <c r="AL20" s="46">
        <v>0</v>
      </c>
      <c r="AM20" s="46">
        <v>0</v>
      </c>
      <c r="AN20" s="46">
        <v>79735</v>
      </c>
      <c r="AO20" s="212">
        <v>1021520</v>
      </c>
      <c r="AP20" s="213">
        <v>6207</v>
      </c>
      <c r="AQ20" s="46">
        <v>1015313</v>
      </c>
      <c r="AR20" s="46">
        <v>0</v>
      </c>
      <c r="AS20" s="212">
        <v>20045303</v>
      </c>
      <c r="AT20" s="6" t="s">
        <v>134</v>
      </c>
      <c r="AU20" s="46">
        <v>20045303</v>
      </c>
      <c r="AV20" s="46">
        <v>0</v>
      </c>
      <c r="AW20" s="212">
        <v>19528</v>
      </c>
      <c r="AX20" s="46">
        <v>19528</v>
      </c>
      <c r="AY20" s="46">
        <v>0</v>
      </c>
      <c r="AZ20" s="212">
        <v>23278</v>
      </c>
      <c r="BA20" s="213">
        <v>8337</v>
      </c>
      <c r="BB20" s="213">
        <v>14941</v>
      </c>
    </row>
    <row r="21" spans="1:54" ht="21" customHeight="1">
      <c r="A21" s="6" t="s">
        <v>135</v>
      </c>
      <c r="B21" s="6" t="s">
        <v>135</v>
      </c>
      <c r="C21" s="212">
        <v>24148500</v>
      </c>
      <c r="D21" s="212">
        <v>9008850</v>
      </c>
      <c r="E21" s="46">
        <v>1189148</v>
      </c>
      <c r="F21" s="6" t="s">
        <v>135</v>
      </c>
      <c r="G21" s="46">
        <v>297968</v>
      </c>
      <c r="H21" s="46">
        <v>891180</v>
      </c>
      <c r="I21" s="46">
        <v>0</v>
      </c>
      <c r="J21" s="46">
        <v>322116</v>
      </c>
      <c r="K21" s="46">
        <v>1449154</v>
      </c>
      <c r="L21" s="46">
        <v>0</v>
      </c>
      <c r="M21" s="46">
        <v>78641</v>
      </c>
      <c r="N21" s="46">
        <v>0</v>
      </c>
      <c r="O21" s="46">
        <v>0</v>
      </c>
      <c r="P21" s="46">
        <v>177421</v>
      </c>
      <c r="Q21" s="6" t="s">
        <v>135</v>
      </c>
      <c r="R21" s="46">
        <v>5497370</v>
      </c>
      <c r="S21" s="46">
        <v>5237235</v>
      </c>
      <c r="T21" s="46">
        <v>260135</v>
      </c>
      <c r="U21" s="46">
        <v>295000</v>
      </c>
      <c r="V21" s="46">
        <v>0</v>
      </c>
      <c r="W21" s="46">
        <v>0</v>
      </c>
      <c r="X21" s="46">
        <v>0</v>
      </c>
      <c r="Y21" s="212">
        <v>243198</v>
      </c>
      <c r="Z21" s="46">
        <v>243165</v>
      </c>
      <c r="AA21" s="46">
        <v>1</v>
      </c>
      <c r="AB21" s="6" t="s">
        <v>135</v>
      </c>
      <c r="AC21" s="46">
        <v>32</v>
      </c>
      <c r="AD21" s="212">
        <v>200114</v>
      </c>
      <c r="AE21" s="46">
        <v>124977</v>
      </c>
      <c r="AF21" s="46">
        <v>75137</v>
      </c>
      <c r="AG21" s="46">
        <v>0</v>
      </c>
      <c r="AH21" s="212">
        <v>455082</v>
      </c>
      <c r="AI21" s="46">
        <v>57852</v>
      </c>
      <c r="AJ21" s="46">
        <v>388000</v>
      </c>
      <c r="AK21" s="6" t="s">
        <v>135</v>
      </c>
      <c r="AL21" s="46">
        <v>0</v>
      </c>
      <c r="AM21" s="46">
        <v>0</v>
      </c>
      <c r="AN21" s="46">
        <v>9230</v>
      </c>
      <c r="AO21" s="212">
        <v>1086659</v>
      </c>
      <c r="AP21" s="213">
        <v>100</v>
      </c>
      <c r="AQ21" s="46">
        <v>1086559</v>
      </c>
      <c r="AR21" s="46">
        <v>0</v>
      </c>
      <c r="AS21" s="212">
        <v>13027533</v>
      </c>
      <c r="AT21" s="6" t="s">
        <v>135</v>
      </c>
      <c r="AU21" s="46">
        <v>13027533</v>
      </c>
      <c r="AV21" s="46">
        <v>0</v>
      </c>
      <c r="AW21" s="212">
        <v>2</v>
      </c>
      <c r="AX21" s="46">
        <v>1</v>
      </c>
      <c r="AY21" s="46">
        <v>1</v>
      </c>
      <c r="AZ21" s="212">
        <v>127062</v>
      </c>
      <c r="BA21" s="213">
        <v>35936</v>
      </c>
      <c r="BB21" s="213">
        <v>91126</v>
      </c>
    </row>
    <row r="22" spans="1:54" ht="21.75" customHeight="1">
      <c r="A22" s="6" t="s">
        <v>136</v>
      </c>
      <c r="B22" s="6" t="s">
        <v>136</v>
      </c>
      <c r="C22" s="212">
        <v>29691181</v>
      </c>
      <c r="D22" s="212">
        <v>11125387</v>
      </c>
      <c r="E22" s="46">
        <v>1501564</v>
      </c>
      <c r="F22" s="6" t="s">
        <v>136</v>
      </c>
      <c r="G22" s="46">
        <v>721705</v>
      </c>
      <c r="H22" s="46">
        <v>779859</v>
      </c>
      <c r="I22" s="46">
        <v>0</v>
      </c>
      <c r="J22" s="46">
        <v>671535</v>
      </c>
      <c r="K22" s="46">
        <v>1816433</v>
      </c>
      <c r="L22" s="46">
        <v>0</v>
      </c>
      <c r="M22" s="46">
        <v>120461</v>
      </c>
      <c r="N22" s="46">
        <v>0</v>
      </c>
      <c r="O22" s="46">
        <v>0</v>
      </c>
      <c r="P22" s="46">
        <v>244050</v>
      </c>
      <c r="Q22" s="6" t="s">
        <v>136</v>
      </c>
      <c r="R22" s="46">
        <v>6761344</v>
      </c>
      <c r="S22" s="46">
        <v>6398945</v>
      </c>
      <c r="T22" s="46">
        <v>362399</v>
      </c>
      <c r="U22" s="46">
        <v>10000</v>
      </c>
      <c r="V22" s="46">
        <v>0</v>
      </c>
      <c r="W22" s="46">
        <v>0</v>
      </c>
      <c r="X22" s="46">
        <v>0</v>
      </c>
      <c r="Y22" s="212">
        <v>296188</v>
      </c>
      <c r="Z22" s="46">
        <v>295588</v>
      </c>
      <c r="AA22" s="46">
        <v>0</v>
      </c>
      <c r="AB22" s="6" t="s">
        <v>136</v>
      </c>
      <c r="AC22" s="46">
        <v>600</v>
      </c>
      <c r="AD22" s="212">
        <v>375347</v>
      </c>
      <c r="AE22" s="46">
        <v>319855</v>
      </c>
      <c r="AF22" s="46">
        <v>55492</v>
      </c>
      <c r="AG22" s="46">
        <v>0</v>
      </c>
      <c r="AH22" s="212">
        <v>16725</v>
      </c>
      <c r="AI22" s="46">
        <v>16725</v>
      </c>
      <c r="AJ22" s="46">
        <v>0</v>
      </c>
      <c r="AK22" s="6" t="s">
        <v>136</v>
      </c>
      <c r="AL22" s="46">
        <v>0</v>
      </c>
      <c r="AM22" s="46">
        <v>0</v>
      </c>
      <c r="AN22" s="46">
        <v>0</v>
      </c>
      <c r="AO22" s="212">
        <v>5950</v>
      </c>
      <c r="AP22" s="213">
        <v>5950</v>
      </c>
      <c r="AQ22" s="46">
        <v>0</v>
      </c>
      <c r="AR22" s="46">
        <v>0</v>
      </c>
      <c r="AS22" s="212">
        <v>16877621</v>
      </c>
      <c r="AT22" s="6" t="s">
        <v>136</v>
      </c>
      <c r="AU22" s="46">
        <v>16877621</v>
      </c>
      <c r="AV22" s="46">
        <v>0</v>
      </c>
      <c r="AW22" s="212">
        <v>429273</v>
      </c>
      <c r="AX22" s="46">
        <v>429273</v>
      </c>
      <c r="AY22" s="46">
        <v>0</v>
      </c>
      <c r="AZ22" s="212">
        <v>564690</v>
      </c>
      <c r="BA22" s="213">
        <v>0</v>
      </c>
      <c r="BB22" s="213">
        <v>564690</v>
      </c>
    </row>
    <row r="23" spans="1:54" ht="21.75" customHeight="1">
      <c r="A23" s="7" t="s">
        <v>137</v>
      </c>
      <c r="B23" s="7" t="s">
        <v>137</v>
      </c>
      <c r="C23" s="212">
        <v>24250000</v>
      </c>
      <c r="D23" s="212">
        <v>7712456</v>
      </c>
      <c r="E23" s="46">
        <v>729300</v>
      </c>
      <c r="F23" s="7" t="s">
        <v>137</v>
      </c>
      <c r="G23" s="46">
        <v>305300</v>
      </c>
      <c r="H23" s="46">
        <v>424000</v>
      </c>
      <c r="I23" s="46">
        <v>0</v>
      </c>
      <c r="J23" s="46">
        <v>337500</v>
      </c>
      <c r="K23" s="46">
        <v>1323000</v>
      </c>
      <c r="L23" s="46">
        <v>0</v>
      </c>
      <c r="M23" s="46">
        <v>55000</v>
      </c>
      <c r="N23" s="46">
        <v>0</v>
      </c>
      <c r="O23" s="46">
        <v>0</v>
      </c>
      <c r="P23" s="46">
        <v>180988</v>
      </c>
      <c r="Q23" s="7" t="s">
        <v>137</v>
      </c>
      <c r="R23" s="46">
        <v>5078148</v>
      </c>
      <c r="S23" s="46">
        <v>4822899</v>
      </c>
      <c r="T23" s="46">
        <v>255249</v>
      </c>
      <c r="U23" s="46">
        <v>8520</v>
      </c>
      <c r="V23" s="46">
        <v>0</v>
      </c>
      <c r="W23" s="46">
        <v>0</v>
      </c>
      <c r="X23" s="46">
        <v>0</v>
      </c>
      <c r="Y23" s="212">
        <v>178092</v>
      </c>
      <c r="Z23" s="46">
        <v>165692</v>
      </c>
      <c r="AA23" s="46">
        <v>3</v>
      </c>
      <c r="AB23" s="7" t="s">
        <v>137</v>
      </c>
      <c r="AC23" s="46">
        <v>12397</v>
      </c>
      <c r="AD23" s="212">
        <v>206030</v>
      </c>
      <c r="AE23" s="46">
        <v>93889</v>
      </c>
      <c r="AF23" s="46">
        <v>112141</v>
      </c>
      <c r="AG23" s="46">
        <v>180</v>
      </c>
      <c r="AH23" s="212">
        <v>87931</v>
      </c>
      <c r="AI23" s="46">
        <v>33733</v>
      </c>
      <c r="AJ23" s="46">
        <v>50000</v>
      </c>
      <c r="AK23" s="7" t="s">
        <v>137</v>
      </c>
      <c r="AL23" s="46">
        <v>0</v>
      </c>
      <c r="AM23" s="46">
        <v>0</v>
      </c>
      <c r="AN23" s="46">
        <v>4198</v>
      </c>
      <c r="AO23" s="212">
        <v>130132</v>
      </c>
      <c r="AP23" s="213">
        <v>0</v>
      </c>
      <c r="AQ23" s="46">
        <v>130132</v>
      </c>
      <c r="AR23" s="46">
        <v>0</v>
      </c>
      <c r="AS23" s="212">
        <v>15893723</v>
      </c>
      <c r="AT23" s="7" t="s">
        <v>137</v>
      </c>
      <c r="AU23" s="46">
        <v>15887887</v>
      </c>
      <c r="AV23" s="46">
        <v>5836</v>
      </c>
      <c r="AW23" s="212">
        <v>1409</v>
      </c>
      <c r="AX23" s="46">
        <v>1409</v>
      </c>
      <c r="AY23" s="46">
        <v>0</v>
      </c>
      <c r="AZ23" s="212">
        <v>40047</v>
      </c>
      <c r="BA23" s="213">
        <v>0</v>
      </c>
      <c r="BB23" s="213">
        <v>40047</v>
      </c>
    </row>
    <row r="24" spans="1:54" ht="21.75" customHeight="1">
      <c r="A24" s="6" t="s">
        <v>138</v>
      </c>
      <c r="B24" s="6" t="s">
        <v>138</v>
      </c>
      <c r="C24" s="212">
        <v>35198000</v>
      </c>
      <c r="D24" s="212">
        <v>12884120</v>
      </c>
      <c r="E24" s="46">
        <v>1751221</v>
      </c>
      <c r="F24" s="6" t="s">
        <v>138</v>
      </c>
      <c r="G24" s="46">
        <v>650000</v>
      </c>
      <c r="H24" s="46">
        <v>1101221</v>
      </c>
      <c r="I24" s="46">
        <v>0</v>
      </c>
      <c r="J24" s="46">
        <v>510000</v>
      </c>
      <c r="K24" s="46">
        <v>2150000</v>
      </c>
      <c r="L24" s="46">
        <v>0</v>
      </c>
      <c r="M24" s="46">
        <v>127000</v>
      </c>
      <c r="N24" s="46">
        <v>0</v>
      </c>
      <c r="O24" s="46">
        <v>0</v>
      </c>
      <c r="P24" s="46">
        <v>293542</v>
      </c>
      <c r="Q24" s="6" t="s">
        <v>138</v>
      </c>
      <c r="R24" s="46">
        <v>7812357</v>
      </c>
      <c r="S24" s="46">
        <v>7331568</v>
      </c>
      <c r="T24" s="46">
        <v>480789</v>
      </c>
      <c r="U24" s="46">
        <v>240000</v>
      </c>
      <c r="V24" s="46">
        <v>0</v>
      </c>
      <c r="W24" s="46">
        <v>0</v>
      </c>
      <c r="X24" s="46">
        <v>0</v>
      </c>
      <c r="Y24" s="212">
        <v>706082</v>
      </c>
      <c r="Z24" s="46">
        <v>688815</v>
      </c>
      <c r="AA24" s="46">
        <v>5002</v>
      </c>
      <c r="AB24" s="6" t="s">
        <v>138</v>
      </c>
      <c r="AC24" s="46">
        <v>12265</v>
      </c>
      <c r="AD24" s="212">
        <v>508667</v>
      </c>
      <c r="AE24" s="46">
        <v>282826</v>
      </c>
      <c r="AF24" s="46">
        <v>225841</v>
      </c>
      <c r="AG24" s="46">
        <v>0</v>
      </c>
      <c r="AH24" s="212">
        <v>84949</v>
      </c>
      <c r="AI24" s="46">
        <v>61005</v>
      </c>
      <c r="AJ24" s="46">
        <v>0</v>
      </c>
      <c r="AK24" s="6" t="s">
        <v>138</v>
      </c>
      <c r="AL24" s="46">
        <v>0</v>
      </c>
      <c r="AM24" s="46">
        <v>150</v>
      </c>
      <c r="AN24" s="46">
        <v>23794</v>
      </c>
      <c r="AO24" s="212">
        <v>30000</v>
      </c>
      <c r="AP24" s="213">
        <v>0</v>
      </c>
      <c r="AQ24" s="46">
        <v>30000</v>
      </c>
      <c r="AR24" s="46">
        <v>0</v>
      </c>
      <c r="AS24" s="212">
        <v>20598716</v>
      </c>
      <c r="AT24" s="6" t="s">
        <v>138</v>
      </c>
      <c r="AU24" s="46">
        <v>20598716</v>
      </c>
      <c r="AV24" s="46">
        <v>0</v>
      </c>
      <c r="AW24" s="212">
        <v>0</v>
      </c>
      <c r="AX24" s="46">
        <v>0</v>
      </c>
      <c r="AY24" s="46">
        <v>0</v>
      </c>
      <c r="AZ24" s="212">
        <v>385466</v>
      </c>
      <c r="BA24" s="213">
        <v>0</v>
      </c>
      <c r="BB24" s="213">
        <v>385466</v>
      </c>
    </row>
    <row r="25" spans="1:54" ht="21.75" customHeight="1">
      <c r="A25" s="6" t="s">
        <v>139</v>
      </c>
      <c r="B25" s="6" t="s">
        <v>139</v>
      </c>
      <c r="C25" s="212">
        <v>17244094</v>
      </c>
      <c r="D25" s="212">
        <v>4889470</v>
      </c>
      <c r="E25" s="46">
        <v>442793</v>
      </c>
      <c r="F25" s="6" t="s">
        <v>139</v>
      </c>
      <c r="G25" s="46">
        <v>103505</v>
      </c>
      <c r="H25" s="46">
        <v>339288</v>
      </c>
      <c r="I25" s="46">
        <v>0</v>
      </c>
      <c r="J25" s="46">
        <v>101430</v>
      </c>
      <c r="K25" s="46">
        <v>491757</v>
      </c>
      <c r="L25" s="46">
        <v>0</v>
      </c>
      <c r="M25" s="46">
        <v>40675</v>
      </c>
      <c r="N25" s="46">
        <v>0</v>
      </c>
      <c r="O25" s="46">
        <v>0</v>
      </c>
      <c r="P25" s="46">
        <v>77549</v>
      </c>
      <c r="Q25" s="6" t="s">
        <v>139</v>
      </c>
      <c r="R25" s="46">
        <v>3725266</v>
      </c>
      <c r="S25" s="46">
        <v>3547584</v>
      </c>
      <c r="T25" s="46">
        <v>177682</v>
      </c>
      <c r="U25" s="46">
        <v>10000</v>
      </c>
      <c r="V25" s="46">
        <v>0</v>
      </c>
      <c r="W25" s="46">
        <v>0</v>
      </c>
      <c r="X25" s="46">
        <v>0</v>
      </c>
      <c r="Y25" s="212">
        <v>149424</v>
      </c>
      <c r="Z25" s="46">
        <v>148414</v>
      </c>
      <c r="AA25" s="46">
        <v>0</v>
      </c>
      <c r="AB25" s="6" t="s">
        <v>139</v>
      </c>
      <c r="AC25" s="46">
        <v>1010</v>
      </c>
      <c r="AD25" s="212">
        <v>183196</v>
      </c>
      <c r="AE25" s="46">
        <v>137273</v>
      </c>
      <c r="AF25" s="46">
        <v>45923</v>
      </c>
      <c r="AG25" s="46">
        <v>0</v>
      </c>
      <c r="AH25" s="212">
        <v>415515</v>
      </c>
      <c r="AI25" s="46">
        <v>39831</v>
      </c>
      <c r="AJ25" s="46">
        <v>373554</v>
      </c>
      <c r="AK25" s="6" t="s">
        <v>139</v>
      </c>
      <c r="AL25" s="46">
        <v>0</v>
      </c>
      <c r="AM25" s="46">
        <v>0</v>
      </c>
      <c r="AN25" s="46">
        <v>2130</v>
      </c>
      <c r="AO25" s="212">
        <v>155000</v>
      </c>
      <c r="AP25" s="213">
        <v>5000</v>
      </c>
      <c r="AQ25" s="46">
        <v>150000</v>
      </c>
      <c r="AR25" s="46">
        <v>0</v>
      </c>
      <c r="AS25" s="212">
        <v>11404078</v>
      </c>
      <c r="AT25" s="6" t="s">
        <v>139</v>
      </c>
      <c r="AU25" s="46">
        <v>11359841</v>
      </c>
      <c r="AV25" s="46">
        <v>44237</v>
      </c>
      <c r="AW25" s="212">
        <v>15034</v>
      </c>
      <c r="AX25" s="46">
        <v>15034</v>
      </c>
      <c r="AY25" s="46">
        <v>0</v>
      </c>
      <c r="AZ25" s="212">
        <v>32377</v>
      </c>
      <c r="BA25" s="213">
        <v>0</v>
      </c>
      <c r="BB25" s="213">
        <v>32377</v>
      </c>
    </row>
    <row r="26" spans="1:54" ht="21.75" customHeight="1">
      <c r="A26" s="6" t="s">
        <v>140</v>
      </c>
      <c r="B26" s="6" t="s">
        <v>140</v>
      </c>
      <c r="C26" s="212">
        <v>20065607</v>
      </c>
      <c r="D26" s="212">
        <v>7170937</v>
      </c>
      <c r="E26" s="46">
        <v>967410</v>
      </c>
      <c r="F26" s="6" t="s">
        <v>140</v>
      </c>
      <c r="G26" s="46">
        <v>320705</v>
      </c>
      <c r="H26" s="46">
        <v>646705</v>
      </c>
      <c r="I26" s="46">
        <v>0</v>
      </c>
      <c r="J26" s="46">
        <v>194069</v>
      </c>
      <c r="K26" s="46">
        <v>834280</v>
      </c>
      <c r="L26" s="46">
        <v>0</v>
      </c>
      <c r="M26" s="46">
        <v>81500</v>
      </c>
      <c r="N26" s="46">
        <v>0</v>
      </c>
      <c r="O26" s="46">
        <v>0</v>
      </c>
      <c r="P26" s="46">
        <v>116221</v>
      </c>
      <c r="Q26" s="6" t="s">
        <v>140</v>
      </c>
      <c r="R26" s="46">
        <v>4013457</v>
      </c>
      <c r="S26" s="46">
        <v>3812938</v>
      </c>
      <c r="T26" s="46">
        <v>200519</v>
      </c>
      <c r="U26" s="46">
        <v>964000</v>
      </c>
      <c r="V26" s="46">
        <v>0</v>
      </c>
      <c r="W26" s="46">
        <v>0</v>
      </c>
      <c r="X26" s="46">
        <v>0</v>
      </c>
      <c r="Y26" s="212">
        <v>226951</v>
      </c>
      <c r="Z26" s="46">
        <v>212659</v>
      </c>
      <c r="AA26" s="46">
        <v>2000</v>
      </c>
      <c r="AB26" s="6" t="s">
        <v>140</v>
      </c>
      <c r="AC26" s="46">
        <v>12292</v>
      </c>
      <c r="AD26" s="212">
        <v>136335</v>
      </c>
      <c r="AE26" s="46">
        <v>97533</v>
      </c>
      <c r="AF26" s="46">
        <v>38802</v>
      </c>
      <c r="AG26" s="46">
        <v>0</v>
      </c>
      <c r="AH26" s="212">
        <v>70986</v>
      </c>
      <c r="AI26" s="46">
        <v>56582</v>
      </c>
      <c r="AJ26" s="46">
        <v>13774</v>
      </c>
      <c r="AK26" s="6" t="s">
        <v>140</v>
      </c>
      <c r="AL26" s="46">
        <v>0</v>
      </c>
      <c r="AM26" s="46">
        <v>0</v>
      </c>
      <c r="AN26" s="46">
        <v>630</v>
      </c>
      <c r="AO26" s="212">
        <v>23091</v>
      </c>
      <c r="AP26" s="213">
        <v>0</v>
      </c>
      <c r="AQ26" s="46">
        <v>23091</v>
      </c>
      <c r="AR26" s="46">
        <v>0</v>
      </c>
      <c r="AS26" s="212">
        <v>11310831</v>
      </c>
      <c r="AT26" s="6" t="s">
        <v>140</v>
      </c>
      <c r="AU26" s="46">
        <v>11310831</v>
      </c>
      <c r="AV26" s="46">
        <v>0</v>
      </c>
      <c r="AW26" s="212">
        <v>0</v>
      </c>
      <c r="AX26" s="46">
        <v>0</v>
      </c>
      <c r="AY26" s="46">
        <v>0</v>
      </c>
      <c r="AZ26" s="212">
        <v>1126476</v>
      </c>
      <c r="BA26" s="213">
        <v>0</v>
      </c>
      <c r="BB26" s="213">
        <v>1126476</v>
      </c>
    </row>
    <row r="27" spans="1:54" ht="21.75" customHeight="1">
      <c r="A27" s="6" t="s">
        <v>141</v>
      </c>
      <c r="B27" s="6" t="s">
        <v>141</v>
      </c>
      <c r="C27" s="212">
        <v>8778914</v>
      </c>
      <c r="D27" s="212">
        <v>2252025</v>
      </c>
      <c r="E27" s="46">
        <v>208500</v>
      </c>
      <c r="F27" s="6" t="s">
        <v>141</v>
      </c>
      <c r="G27" s="46">
        <v>40500</v>
      </c>
      <c r="H27" s="46">
        <v>168000</v>
      </c>
      <c r="I27" s="46">
        <v>0</v>
      </c>
      <c r="J27" s="46">
        <v>40000</v>
      </c>
      <c r="K27" s="46">
        <v>60000</v>
      </c>
      <c r="L27" s="46">
        <v>0</v>
      </c>
      <c r="M27" s="46">
        <v>8000</v>
      </c>
      <c r="N27" s="46">
        <v>0</v>
      </c>
      <c r="O27" s="46">
        <v>0</v>
      </c>
      <c r="P27" s="46">
        <v>36267</v>
      </c>
      <c r="Q27" s="6" t="s">
        <v>141</v>
      </c>
      <c r="R27" s="46">
        <v>1899258</v>
      </c>
      <c r="S27" s="46">
        <v>1847585</v>
      </c>
      <c r="T27" s="46">
        <v>51673</v>
      </c>
      <c r="U27" s="46">
        <v>0</v>
      </c>
      <c r="V27" s="46">
        <v>0</v>
      </c>
      <c r="W27" s="46">
        <v>0</v>
      </c>
      <c r="X27" s="46">
        <v>0</v>
      </c>
      <c r="Y27" s="212">
        <v>18294</v>
      </c>
      <c r="Z27" s="46">
        <v>17353</v>
      </c>
      <c r="AA27" s="46">
        <v>1</v>
      </c>
      <c r="AB27" s="6" t="s">
        <v>141</v>
      </c>
      <c r="AC27" s="46">
        <v>940</v>
      </c>
      <c r="AD27" s="212">
        <v>185673</v>
      </c>
      <c r="AE27" s="46">
        <v>85605</v>
      </c>
      <c r="AF27" s="46">
        <v>100068</v>
      </c>
      <c r="AG27" s="46">
        <v>0</v>
      </c>
      <c r="AH27" s="212">
        <v>89502</v>
      </c>
      <c r="AI27" s="46">
        <v>37662</v>
      </c>
      <c r="AJ27" s="46">
        <v>50000</v>
      </c>
      <c r="AK27" s="6" t="s">
        <v>141</v>
      </c>
      <c r="AL27" s="46">
        <v>0</v>
      </c>
      <c r="AM27" s="46">
        <v>1068</v>
      </c>
      <c r="AN27" s="46">
        <v>772</v>
      </c>
      <c r="AO27" s="212">
        <v>2000</v>
      </c>
      <c r="AP27" s="213">
        <v>0</v>
      </c>
      <c r="AQ27" s="46">
        <v>2000</v>
      </c>
      <c r="AR27" s="46">
        <v>0</v>
      </c>
      <c r="AS27" s="212">
        <v>5986175</v>
      </c>
      <c r="AT27" s="6" t="s">
        <v>141</v>
      </c>
      <c r="AU27" s="46">
        <v>5986175</v>
      </c>
      <c r="AV27" s="46">
        <v>0</v>
      </c>
      <c r="AW27" s="212">
        <v>17116</v>
      </c>
      <c r="AX27" s="46">
        <v>17116</v>
      </c>
      <c r="AY27" s="46">
        <v>0</v>
      </c>
      <c r="AZ27" s="212">
        <v>228129</v>
      </c>
      <c r="BA27" s="213">
        <v>0</v>
      </c>
      <c r="BB27" s="213">
        <v>228129</v>
      </c>
    </row>
    <row r="28" spans="1:54" ht="21.75" customHeight="1">
      <c r="A28" s="6" t="s">
        <v>142</v>
      </c>
      <c r="B28" s="6" t="s">
        <v>142</v>
      </c>
      <c r="C28" s="212">
        <v>17726556</v>
      </c>
      <c r="D28" s="212">
        <v>7875202</v>
      </c>
      <c r="E28" s="46">
        <v>1834411</v>
      </c>
      <c r="F28" s="6" t="s">
        <v>142</v>
      </c>
      <c r="G28" s="46">
        <v>1018764</v>
      </c>
      <c r="H28" s="46">
        <v>815647</v>
      </c>
      <c r="I28" s="46">
        <v>0</v>
      </c>
      <c r="J28" s="46">
        <v>784804</v>
      </c>
      <c r="K28" s="46">
        <v>770017</v>
      </c>
      <c r="L28" s="46">
        <v>146933</v>
      </c>
      <c r="M28" s="46">
        <v>72945</v>
      </c>
      <c r="N28" s="46">
        <v>20890</v>
      </c>
      <c r="O28" s="46">
        <v>81901</v>
      </c>
      <c r="P28" s="46">
        <v>130687</v>
      </c>
      <c r="Q28" s="6" t="s">
        <v>142</v>
      </c>
      <c r="R28" s="46">
        <v>4032614</v>
      </c>
      <c r="S28" s="46">
        <v>3851356</v>
      </c>
      <c r="T28" s="46">
        <v>181258</v>
      </c>
      <c r="U28" s="46">
        <v>0</v>
      </c>
      <c r="V28" s="46">
        <v>0</v>
      </c>
      <c r="W28" s="46">
        <v>0</v>
      </c>
      <c r="X28" s="46">
        <v>0</v>
      </c>
      <c r="Y28" s="212">
        <v>263183</v>
      </c>
      <c r="Z28" s="46">
        <v>247940</v>
      </c>
      <c r="AA28" s="46">
        <v>0</v>
      </c>
      <c r="AB28" s="6" t="s">
        <v>142</v>
      </c>
      <c r="AC28" s="46">
        <v>15243</v>
      </c>
      <c r="AD28" s="212">
        <v>352130</v>
      </c>
      <c r="AE28" s="46">
        <v>102978</v>
      </c>
      <c r="AF28" s="46">
        <v>249152</v>
      </c>
      <c r="AG28" s="46">
        <v>0</v>
      </c>
      <c r="AH28" s="212">
        <v>268441</v>
      </c>
      <c r="AI28" s="46">
        <v>214688</v>
      </c>
      <c r="AJ28" s="46">
        <v>47044</v>
      </c>
      <c r="AK28" s="6" t="s">
        <v>142</v>
      </c>
      <c r="AL28" s="46">
        <v>0</v>
      </c>
      <c r="AM28" s="46">
        <v>0</v>
      </c>
      <c r="AN28" s="46">
        <v>6709</v>
      </c>
      <c r="AO28" s="212">
        <v>21700</v>
      </c>
      <c r="AP28" s="213">
        <v>0</v>
      </c>
      <c r="AQ28" s="46">
        <v>21700</v>
      </c>
      <c r="AR28" s="46">
        <v>0</v>
      </c>
      <c r="AS28" s="212">
        <v>8440749</v>
      </c>
      <c r="AT28" s="6" t="s">
        <v>142</v>
      </c>
      <c r="AU28" s="46">
        <v>8440749</v>
      </c>
      <c r="AV28" s="46">
        <v>0</v>
      </c>
      <c r="AW28" s="212">
        <v>97274</v>
      </c>
      <c r="AX28" s="46">
        <v>97274</v>
      </c>
      <c r="AY28" s="46">
        <v>0</v>
      </c>
      <c r="AZ28" s="212">
        <v>407877</v>
      </c>
      <c r="BA28" s="213">
        <v>0</v>
      </c>
      <c r="BB28" s="213">
        <v>407877</v>
      </c>
    </row>
    <row r="29" spans="1:54" ht="21.75" customHeight="1">
      <c r="A29" s="6" t="s">
        <v>143</v>
      </c>
      <c r="B29" s="6" t="s">
        <v>143</v>
      </c>
      <c r="C29" s="212">
        <v>18824249</v>
      </c>
      <c r="D29" s="212">
        <v>12093125</v>
      </c>
      <c r="E29" s="46">
        <v>3781150</v>
      </c>
      <c r="F29" s="6" t="s">
        <v>143</v>
      </c>
      <c r="G29" s="46">
        <v>1868000</v>
      </c>
      <c r="H29" s="46">
        <v>1913150</v>
      </c>
      <c r="I29" s="46">
        <v>0</v>
      </c>
      <c r="J29" s="46">
        <v>1685000</v>
      </c>
      <c r="K29" s="46">
        <v>1355000</v>
      </c>
      <c r="L29" s="46">
        <v>360000</v>
      </c>
      <c r="M29" s="46">
        <v>328000</v>
      </c>
      <c r="N29" s="46">
        <v>37000</v>
      </c>
      <c r="O29" s="46">
        <v>339000</v>
      </c>
      <c r="P29" s="46">
        <v>153599</v>
      </c>
      <c r="Q29" s="6" t="s">
        <v>143</v>
      </c>
      <c r="R29" s="46">
        <v>4054376</v>
      </c>
      <c r="S29" s="46">
        <v>3950430</v>
      </c>
      <c r="T29" s="46">
        <v>103946</v>
      </c>
      <c r="U29" s="46">
        <v>0</v>
      </c>
      <c r="V29" s="46">
        <v>0</v>
      </c>
      <c r="W29" s="46">
        <v>0</v>
      </c>
      <c r="X29" s="46">
        <v>1</v>
      </c>
      <c r="Y29" s="212">
        <v>311727</v>
      </c>
      <c r="Z29" s="46">
        <v>308811</v>
      </c>
      <c r="AA29" s="46">
        <v>2</v>
      </c>
      <c r="AB29" s="6" t="s">
        <v>143</v>
      </c>
      <c r="AC29" s="46">
        <v>2914</v>
      </c>
      <c r="AD29" s="212">
        <v>397273</v>
      </c>
      <c r="AE29" s="46">
        <v>161630</v>
      </c>
      <c r="AF29" s="46">
        <v>235643</v>
      </c>
      <c r="AG29" s="46">
        <v>0</v>
      </c>
      <c r="AH29" s="212">
        <v>849029</v>
      </c>
      <c r="AI29" s="46">
        <v>118534</v>
      </c>
      <c r="AJ29" s="46">
        <v>730002</v>
      </c>
      <c r="AK29" s="6" t="s">
        <v>143</v>
      </c>
      <c r="AL29" s="46">
        <v>0</v>
      </c>
      <c r="AM29" s="46">
        <v>0</v>
      </c>
      <c r="AN29" s="46">
        <v>493</v>
      </c>
      <c r="AO29" s="212">
        <v>150000</v>
      </c>
      <c r="AP29" s="213">
        <v>0</v>
      </c>
      <c r="AQ29" s="46">
        <v>150000</v>
      </c>
      <c r="AR29" s="46">
        <v>0</v>
      </c>
      <c r="AS29" s="212">
        <v>4409623</v>
      </c>
      <c r="AT29" s="6" t="s">
        <v>143</v>
      </c>
      <c r="AU29" s="46">
        <v>4409623</v>
      </c>
      <c r="AV29" s="46">
        <v>0</v>
      </c>
      <c r="AW29" s="212">
        <v>473</v>
      </c>
      <c r="AX29" s="46">
        <v>472</v>
      </c>
      <c r="AY29" s="46">
        <v>1</v>
      </c>
      <c r="AZ29" s="212">
        <v>612998</v>
      </c>
      <c r="BA29" s="213">
        <v>0</v>
      </c>
      <c r="BB29" s="213">
        <v>612998</v>
      </c>
    </row>
    <row r="30" spans="1:54" ht="21.75" customHeight="1">
      <c r="A30" s="6" t="s">
        <v>144</v>
      </c>
      <c r="B30" s="6" t="s">
        <v>144</v>
      </c>
      <c r="C30" s="212">
        <v>12137108</v>
      </c>
      <c r="D30" s="212">
        <v>5404186</v>
      </c>
      <c r="E30" s="46">
        <v>1119520</v>
      </c>
      <c r="F30" s="6" t="s">
        <v>144</v>
      </c>
      <c r="G30" s="46">
        <v>760000</v>
      </c>
      <c r="H30" s="46">
        <v>359520</v>
      </c>
      <c r="I30" s="46">
        <v>0</v>
      </c>
      <c r="J30" s="46">
        <v>620000</v>
      </c>
      <c r="K30" s="46">
        <v>700000</v>
      </c>
      <c r="L30" s="46">
        <v>90500</v>
      </c>
      <c r="M30" s="46">
        <v>75000</v>
      </c>
      <c r="N30" s="46">
        <v>25500</v>
      </c>
      <c r="O30" s="46">
        <v>114510</v>
      </c>
      <c r="P30" s="46">
        <v>94784</v>
      </c>
      <c r="Q30" s="6" t="s">
        <v>144</v>
      </c>
      <c r="R30" s="46">
        <v>2564372</v>
      </c>
      <c r="S30" s="46">
        <v>2450793</v>
      </c>
      <c r="T30" s="46">
        <v>113579</v>
      </c>
      <c r="U30" s="46">
        <v>0</v>
      </c>
      <c r="V30" s="46">
        <v>0</v>
      </c>
      <c r="W30" s="46">
        <v>0</v>
      </c>
      <c r="X30" s="46">
        <v>1</v>
      </c>
      <c r="Y30" s="212">
        <v>71110</v>
      </c>
      <c r="Z30" s="46">
        <v>70770</v>
      </c>
      <c r="AA30" s="46">
        <v>7</v>
      </c>
      <c r="AB30" s="6" t="s">
        <v>144</v>
      </c>
      <c r="AC30" s="46">
        <v>333</v>
      </c>
      <c r="AD30" s="212">
        <v>259993</v>
      </c>
      <c r="AE30" s="46">
        <v>69052</v>
      </c>
      <c r="AF30" s="46">
        <v>190941</v>
      </c>
      <c r="AG30" s="46">
        <v>1</v>
      </c>
      <c r="AH30" s="212">
        <v>65555</v>
      </c>
      <c r="AI30" s="46">
        <v>54168</v>
      </c>
      <c r="AJ30" s="46">
        <v>10000</v>
      </c>
      <c r="AK30" s="6" t="s">
        <v>144</v>
      </c>
      <c r="AL30" s="46">
        <v>0</v>
      </c>
      <c r="AM30" s="46">
        <v>0</v>
      </c>
      <c r="AN30" s="46">
        <v>1387</v>
      </c>
      <c r="AO30" s="212">
        <v>3205</v>
      </c>
      <c r="AP30" s="213">
        <v>0</v>
      </c>
      <c r="AQ30" s="46">
        <v>0</v>
      </c>
      <c r="AR30" s="46">
        <v>3205</v>
      </c>
      <c r="AS30" s="212">
        <v>6194104</v>
      </c>
      <c r="AT30" s="6" t="s">
        <v>144</v>
      </c>
      <c r="AU30" s="46">
        <v>6194104</v>
      </c>
      <c r="AV30" s="46">
        <v>0</v>
      </c>
      <c r="AW30" s="212">
        <v>1051</v>
      </c>
      <c r="AX30" s="46">
        <v>1050</v>
      </c>
      <c r="AY30" s="46">
        <v>1</v>
      </c>
      <c r="AZ30" s="212">
        <v>137902</v>
      </c>
      <c r="BA30" s="213">
        <v>0</v>
      </c>
      <c r="BB30" s="213">
        <v>137902</v>
      </c>
    </row>
    <row r="31" spans="1:54" ht="21.75" customHeight="1">
      <c r="A31" s="6" t="s">
        <v>145</v>
      </c>
      <c r="B31" s="6" t="s">
        <v>145</v>
      </c>
      <c r="C31" s="212">
        <v>11845605</v>
      </c>
      <c r="D31" s="212">
        <v>2664041</v>
      </c>
      <c r="E31" s="46">
        <v>228500</v>
      </c>
      <c r="F31" s="6" t="s">
        <v>145</v>
      </c>
      <c r="G31" s="46">
        <v>12500</v>
      </c>
      <c r="H31" s="46">
        <v>216000</v>
      </c>
      <c r="I31" s="46">
        <v>0</v>
      </c>
      <c r="J31" s="46">
        <v>31000</v>
      </c>
      <c r="K31" s="46">
        <v>130000</v>
      </c>
      <c r="L31" s="46">
        <v>0</v>
      </c>
      <c r="M31" s="46">
        <v>18000</v>
      </c>
      <c r="N31" s="46">
        <v>0</v>
      </c>
      <c r="O31" s="46">
        <v>0</v>
      </c>
      <c r="P31" s="46">
        <v>835012</v>
      </c>
      <c r="Q31" s="6" t="s">
        <v>145</v>
      </c>
      <c r="R31" s="46">
        <v>1421529</v>
      </c>
      <c r="S31" s="46">
        <v>1413449</v>
      </c>
      <c r="T31" s="46">
        <v>8080</v>
      </c>
      <c r="U31" s="46">
        <v>0</v>
      </c>
      <c r="V31" s="46">
        <v>0</v>
      </c>
      <c r="W31" s="46">
        <v>0</v>
      </c>
      <c r="X31" s="46">
        <v>0</v>
      </c>
      <c r="Y31" s="212">
        <v>25959</v>
      </c>
      <c r="Z31" s="46">
        <v>19041</v>
      </c>
      <c r="AA31" s="46">
        <v>1100</v>
      </c>
      <c r="AB31" s="6" t="s">
        <v>145</v>
      </c>
      <c r="AC31" s="46">
        <v>5818</v>
      </c>
      <c r="AD31" s="212">
        <v>497100</v>
      </c>
      <c r="AE31" s="46">
        <v>254279</v>
      </c>
      <c r="AF31" s="46">
        <v>242821</v>
      </c>
      <c r="AG31" s="46">
        <v>0</v>
      </c>
      <c r="AH31" s="212">
        <v>645990</v>
      </c>
      <c r="AI31" s="46">
        <v>142129</v>
      </c>
      <c r="AJ31" s="46">
        <v>2351</v>
      </c>
      <c r="AK31" s="6" t="s">
        <v>145</v>
      </c>
      <c r="AL31" s="46">
        <v>0</v>
      </c>
      <c r="AM31" s="46">
        <v>500000</v>
      </c>
      <c r="AN31" s="46">
        <v>1510</v>
      </c>
      <c r="AO31" s="212">
        <v>960000</v>
      </c>
      <c r="AP31" s="213">
        <v>0</v>
      </c>
      <c r="AQ31" s="46">
        <v>960000</v>
      </c>
      <c r="AR31" s="46">
        <v>0</v>
      </c>
      <c r="AS31" s="212">
        <v>4327556</v>
      </c>
      <c r="AT31" s="6" t="s">
        <v>145</v>
      </c>
      <c r="AU31" s="46">
        <v>4327556</v>
      </c>
      <c r="AV31" s="46">
        <v>0</v>
      </c>
      <c r="AW31" s="212">
        <v>2600000</v>
      </c>
      <c r="AX31" s="46">
        <v>2600000</v>
      </c>
      <c r="AY31" s="46">
        <v>0</v>
      </c>
      <c r="AZ31" s="212">
        <v>124959</v>
      </c>
      <c r="BA31" s="213">
        <v>0</v>
      </c>
      <c r="BB31" s="213">
        <v>124959</v>
      </c>
    </row>
    <row r="32" spans="1:54" ht="21.75" customHeight="1">
      <c r="A32" s="6" t="s">
        <v>459</v>
      </c>
      <c r="B32" s="6" t="s">
        <v>459</v>
      </c>
      <c r="C32" s="212">
        <v>3306671</v>
      </c>
      <c r="D32" s="212">
        <v>504079</v>
      </c>
      <c r="E32" s="46">
        <v>6396</v>
      </c>
      <c r="F32" s="6" t="s">
        <v>459</v>
      </c>
      <c r="G32" s="46">
        <v>2366</v>
      </c>
      <c r="H32" s="46">
        <v>4030</v>
      </c>
      <c r="I32" s="46">
        <v>0</v>
      </c>
      <c r="J32" s="46">
        <v>2520</v>
      </c>
      <c r="K32" s="46">
        <v>7864</v>
      </c>
      <c r="L32" s="46">
        <v>0</v>
      </c>
      <c r="M32" s="46">
        <v>1150</v>
      </c>
      <c r="N32" s="46">
        <v>0</v>
      </c>
      <c r="O32" s="46">
        <v>0</v>
      </c>
      <c r="P32" s="46">
        <v>77838</v>
      </c>
      <c r="Q32" s="6" t="s">
        <v>459</v>
      </c>
      <c r="R32" s="46">
        <v>408311</v>
      </c>
      <c r="S32" s="46">
        <v>406890</v>
      </c>
      <c r="T32" s="46">
        <v>1421</v>
      </c>
      <c r="U32" s="46">
        <v>0</v>
      </c>
      <c r="V32" s="46">
        <v>0</v>
      </c>
      <c r="W32" s="46">
        <v>0</v>
      </c>
      <c r="X32" s="46">
        <v>0</v>
      </c>
      <c r="Y32" s="212">
        <v>5060</v>
      </c>
      <c r="Z32" s="46">
        <v>2010</v>
      </c>
      <c r="AA32" s="46">
        <v>0</v>
      </c>
      <c r="AB32" s="6" t="s">
        <v>459</v>
      </c>
      <c r="AC32" s="46">
        <v>3050</v>
      </c>
      <c r="AD32" s="212">
        <v>31167</v>
      </c>
      <c r="AE32" s="46">
        <v>5560</v>
      </c>
      <c r="AF32" s="46">
        <v>25607</v>
      </c>
      <c r="AG32" s="46">
        <v>0</v>
      </c>
      <c r="AH32" s="212">
        <v>30044</v>
      </c>
      <c r="AI32" s="46">
        <v>20044</v>
      </c>
      <c r="AJ32" s="46">
        <v>10000</v>
      </c>
      <c r="AK32" s="6" t="s">
        <v>459</v>
      </c>
      <c r="AL32" s="46">
        <v>0</v>
      </c>
      <c r="AM32" s="46">
        <v>0</v>
      </c>
      <c r="AN32" s="46">
        <v>0</v>
      </c>
      <c r="AO32" s="212">
        <v>11003</v>
      </c>
      <c r="AP32" s="213">
        <v>1003</v>
      </c>
      <c r="AQ32" s="46">
        <v>10000</v>
      </c>
      <c r="AR32" s="46">
        <v>0</v>
      </c>
      <c r="AS32" s="212">
        <v>2538904</v>
      </c>
      <c r="AT32" s="6" t="s">
        <v>459</v>
      </c>
      <c r="AU32" s="46">
        <v>2538904</v>
      </c>
      <c r="AV32" s="46">
        <v>0</v>
      </c>
      <c r="AW32" s="212">
        <v>182000</v>
      </c>
      <c r="AX32" s="46">
        <v>182000</v>
      </c>
      <c r="AY32" s="46">
        <v>0</v>
      </c>
      <c r="AZ32" s="212">
        <v>4414</v>
      </c>
      <c r="BA32" s="213">
        <v>0</v>
      </c>
      <c r="BB32" s="213">
        <v>4414</v>
      </c>
    </row>
  </sheetData>
  <sheetProtection formatCells="0"/>
  <mergeCells count="3">
    <mergeCell ref="C3:D3"/>
    <mergeCell ref="B1:E1"/>
    <mergeCell ref="B2:E2"/>
  </mergeCells>
  <dataValidations count="1">
    <dataValidation type="whole" allowBlank="1" showInputMessage="1" showErrorMessage="1" errorTitle="需為整數！" error="資料需為整數值！" sqref="BA10:BB15 Z10:AA32 J16:P16 G17:P32 X16 S17:X32 E10:E15 S10:X15 Y10:Y30 S16:T16 R10:R32 E17:E32 G10:P15 AI10:AJ32 AD10:AD30 AE10:AG32 AH10:AH30 AC10:AC32 AL10:AN32 AP10:AR32 AO10:AO30 AS10:AS30 AU10:AV32 BA17:BB32">
      <formula1>0</formula1>
      <formula2>9999999999999990</formula2>
    </dataValidation>
  </dataValidations>
  <printOptions/>
  <pageMargins left="1.3779527559055118" right="1.3779527559055118" top="0.7874015748031497" bottom="1.3779527559055118" header="0.5118110236220472" footer="2.1653543307086616"/>
  <pageSetup firstPageNumber="15" useFirstPageNumber="1" horizontalDpi="600" verticalDpi="600" orientation="portrait" paperSize="9" scale="85" r:id="rId1"/>
  <headerFooter alignWithMargins="0">
    <oddFooter>&amp;C-&amp;P--</oddFooter>
  </headerFooter>
  <colBreaks count="2" manualBreakCount="2">
    <brk id="5" max="31" man="1"/>
    <brk id="12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B84"/>
  <sheetViews>
    <sheetView showGridLines="0" view="pageBreakPreview" zoomScale="60" zoomScalePageLayoutView="0" workbookViewId="0" topLeftCell="A1">
      <pane xSplit="1" ySplit="4" topLeftCell="B5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1" width="18.375" style="240" customWidth="1"/>
    <col min="2" max="3" width="19.625" style="240" customWidth="1"/>
    <col min="4" max="8" width="19.625" style="24" customWidth="1"/>
    <col min="9" max="9" width="17.25390625" style="240" bestFit="1" customWidth="1"/>
    <col min="10" max="10" width="19.625" style="240" customWidth="1"/>
    <col min="11" max="11" width="17.875" style="24" customWidth="1"/>
    <col min="12" max="12" width="12.75390625" style="24" customWidth="1"/>
    <col min="13" max="13" width="14.625" style="24" customWidth="1"/>
    <col min="14" max="14" width="19.25390625" style="240" customWidth="1"/>
    <col min="15" max="17" width="19.25390625" style="24" customWidth="1"/>
    <col min="18" max="18" width="18.375" style="240" customWidth="1"/>
    <col min="19" max="19" width="19.625" style="24" customWidth="1"/>
    <col min="20" max="20" width="19.625" style="240" customWidth="1"/>
    <col min="21" max="25" width="19.625" style="24" customWidth="1"/>
    <col min="26" max="26" width="18.375" style="24" customWidth="1"/>
    <col min="27" max="33" width="19.625" style="24" customWidth="1"/>
    <col min="34" max="34" width="18.375" style="24" customWidth="1"/>
    <col min="35" max="37" width="19.625" style="24" customWidth="1"/>
    <col min="38" max="40" width="14.625" style="24" customWidth="1"/>
    <col min="41" max="42" width="18.75390625" style="24" customWidth="1"/>
    <col min="43" max="16384" width="10.00390625" style="24" customWidth="1"/>
  </cols>
  <sheetData>
    <row r="1" spans="1:54" s="216" customFormat="1" ht="25.5" customHeight="1">
      <c r="A1" s="215"/>
      <c r="D1" s="186" t="s">
        <v>461</v>
      </c>
      <c r="E1" s="188" t="s">
        <v>462</v>
      </c>
      <c r="F1" s="188"/>
      <c r="G1" s="186"/>
      <c r="H1" s="186"/>
      <c r="I1" s="215"/>
      <c r="J1" s="188"/>
      <c r="L1" s="187"/>
      <c r="M1" s="186" t="s">
        <v>461</v>
      </c>
      <c r="N1" s="188" t="s">
        <v>462</v>
      </c>
      <c r="P1" s="186"/>
      <c r="Q1" s="188"/>
      <c r="R1" s="215"/>
      <c r="S1" s="217"/>
      <c r="T1" s="187"/>
      <c r="U1" s="186" t="s">
        <v>461</v>
      </c>
      <c r="V1" s="188" t="s">
        <v>462</v>
      </c>
      <c r="X1" s="186"/>
      <c r="Y1" s="188"/>
      <c r="AA1" s="217"/>
      <c r="AB1" s="187"/>
      <c r="AC1" s="186" t="s">
        <v>461</v>
      </c>
      <c r="AD1" s="188" t="s">
        <v>462</v>
      </c>
      <c r="AF1" s="186"/>
      <c r="AG1" s="187"/>
      <c r="AJ1" s="186"/>
      <c r="AK1" s="186" t="s">
        <v>461</v>
      </c>
      <c r="AL1" s="188" t="s">
        <v>462</v>
      </c>
      <c r="AM1" s="188"/>
      <c r="AN1" s="217"/>
      <c r="AO1" s="218"/>
      <c r="AP1" s="186"/>
      <c r="AQ1" s="126"/>
      <c r="AR1" s="126"/>
      <c r="AS1" s="162"/>
      <c r="AT1" s="162"/>
      <c r="AU1" s="162"/>
      <c r="AV1" s="162"/>
      <c r="AW1" s="162"/>
      <c r="AX1" s="162"/>
      <c r="AY1" s="162"/>
      <c r="AZ1" s="162"/>
      <c r="BA1" s="162"/>
      <c r="BB1" s="162"/>
    </row>
    <row r="2" spans="1:54" s="216" customFormat="1" ht="27.75" customHeight="1">
      <c r="A2" s="219"/>
      <c r="D2" s="220" t="s">
        <v>463</v>
      </c>
      <c r="E2" s="221" t="s">
        <v>464</v>
      </c>
      <c r="F2" s="221"/>
      <c r="H2" s="222"/>
      <c r="I2" s="219"/>
      <c r="L2" s="223"/>
      <c r="M2" s="220" t="s">
        <v>463</v>
      </c>
      <c r="N2" s="221" t="s">
        <v>464</v>
      </c>
      <c r="P2" s="224"/>
      <c r="Q2" s="222" t="s">
        <v>491</v>
      </c>
      <c r="R2" s="219"/>
      <c r="T2" s="223"/>
      <c r="U2" s="220" t="s">
        <v>463</v>
      </c>
      <c r="V2" s="221" t="s">
        <v>464</v>
      </c>
      <c r="X2" s="220"/>
      <c r="Y2" s="222" t="s">
        <v>492</v>
      </c>
      <c r="AB2" s="223"/>
      <c r="AC2" s="220" t="s">
        <v>463</v>
      </c>
      <c r="AD2" s="221" t="s">
        <v>464</v>
      </c>
      <c r="AF2" s="220"/>
      <c r="AG2" s="222" t="s">
        <v>493</v>
      </c>
      <c r="AI2" s="224"/>
      <c r="AJ2" s="220"/>
      <c r="AK2" s="220" t="s">
        <v>463</v>
      </c>
      <c r="AL2" s="221" t="s">
        <v>464</v>
      </c>
      <c r="AM2" s="221"/>
      <c r="AN2" s="224"/>
      <c r="AP2" s="222" t="s">
        <v>494</v>
      </c>
      <c r="AQ2" s="126"/>
      <c r="AR2" s="126"/>
      <c r="AS2" s="162"/>
      <c r="AT2" s="162"/>
      <c r="AU2" s="162"/>
      <c r="AV2" s="162"/>
      <c r="AW2" s="162"/>
      <c r="AX2" s="162"/>
      <c r="AY2" s="162"/>
      <c r="AZ2" s="162"/>
      <c r="BA2" s="162"/>
      <c r="BB2" s="162"/>
    </row>
    <row r="3" spans="1:54" s="226" customFormat="1" ht="24" customHeight="1">
      <c r="A3" s="225"/>
      <c r="D3" s="227" t="s">
        <v>310</v>
      </c>
      <c r="E3" s="228" t="s">
        <v>544</v>
      </c>
      <c r="F3" s="229"/>
      <c r="H3" s="230" t="s">
        <v>125</v>
      </c>
      <c r="I3" s="225"/>
      <c r="L3" s="231"/>
      <c r="M3" s="227" t="s">
        <v>310</v>
      </c>
      <c r="N3" s="228" t="s">
        <v>544</v>
      </c>
      <c r="P3" s="230"/>
      <c r="Q3" s="230" t="s">
        <v>125</v>
      </c>
      <c r="R3" s="225"/>
      <c r="T3" s="231"/>
      <c r="U3" s="227" t="s">
        <v>310</v>
      </c>
      <c r="V3" s="228" t="s">
        <v>544</v>
      </c>
      <c r="X3" s="227"/>
      <c r="Y3" s="230" t="s">
        <v>125</v>
      </c>
      <c r="AB3" s="231"/>
      <c r="AC3" s="227" t="s">
        <v>310</v>
      </c>
      <c r="AD3" s="228" t="s">
        <v>544</v>
      </c>
      <c r="AF3" s="227"/>
      <c r="AG3" s="230" t="s">
        <v>125</v>
      </c>
      <c r="AI3" s="230"/>
      <c r="AJ3" s="227"/>
      <c r="AK3" s="227" t="s">
        <v>310</v>
      </c>
      <c r="AL3" s="228" t="s">
        <v>544</v>
      </c>
      <c r="AM3" s="228"/>
      <c r="AN3" s="230"/>
      <c r="AP3" s="230" t="s">
        <v>125</v>
      </c>
      <c r="AQ3" s="232"/>
      <c r="AR3" s="232"/>
      <c r="AS3" s="233"/>
      <c r="AT3" s="233"/>
      <c r="AU3" s="233"/>
      <c r="AV3" s="233"/>
      <c r="AW3" s="233"/>
      <c r="AX3" s="233"/>
      <c r="AY3" s="233"/>
      <c r="AZ3" s="233"/>
      <c r="BA3" s="233"/>
      <c r="BB3" s="233"/>
    </row>
    <row r="4" spans="1:54" s="240" customFormat="1" ht="42" customHeight="1">
      <c r="A4" s="234" t="s">
        <v>312</v>
      </c>
      <c r="B4" s="235"/>
      <c r="C4" s="236" t="s">
        <v>465</v>
      </c>
      <c r="D4" s="237" t="s">
        <v>84</v>
      </c>
      <c r="E4" s="238" t="s">
        <v>85</v>
      </c>
      <c r="F4" s="237" t="s">
        <v>86</v>
      </c>
      <c r="G4" s="237" t="s">
        <v>429</v>
      </c>
      <c r="H4" s="237" t="s">
        <v>45</v>
      </c>
      <c r="I4" s="234" t="s">
        <v>312</v>
      </c>
      <c r="J4" s="236" t="s">
        <v>466</v>
      </c>
      <c r="K4" s="237" t="s">
        <v>87</v>
      </c>
      <c r="L4" s="237" t="s">
        <v>88</v>
      </c>
      <c r="M4" s="237" t="s">
        <v>89</v>
      </c>
      <c r="N4" s="236" t="s">
        <v>467</v>
      </c>
      <c r="O4" s="237" t="s">
        <v>90</v>
      </c>
      <c r="P4" s="237" t="s">
        <v>91</v>
      </c>
      <c r="Q4" s="237" t="s">
        <v>92</v>
      </c>
      <c r="R4" s="234" t="s">
        <v>312</v>
      </c>
      <c r="S4" s="238" t="s">
        <v>468</v>
      </c>
      <c r="T4" s="236" t="s">
        <v>469</v>
      </c>
      <c r="U4" s="238" t="s">
        <v>470</v>
      </c>
      <c r="V4" s="238" t="s">
        <v>471</v>
      </c>
      <c r="W4" s="238" t="s">
        <v>472</v>
      </c>
      <c r="X4" s="238" t="s">
        <v>473</v>
      </c>
      <c r="Y4" s="238" t="s">
        <v>474</v>
      </c>
      <c r="Z4" s="234" t="s">
        <v>312</v>
      </c>
      <c r="AA4" s="236" t="s">
        <v>475</v>
      </c>
      <c r="AB4" s="237" t="s">
        <v>93</v>
      </c>
      <c r="AC4" s="237" t="s">
        <v>94</v>
      </c>
      <c r="AD4" s="236" t="s">
        <v>476</v>
      </c>
      <c r="AE4" s="238" t="s">
        <v>477</v>
      </c>
      <c r="AF4" s="238" t="s">
        <v>478</v>
      </c>
      <c r="AG4" s="239" t="s">
        <v>46</v>
      </c>
      <c r="AH4" s="234" t="s">
        <v>312</v>
      </c>
      <c r="AI4" s="238" t="s">
        <v>479</v>
      </c>
      <c r="AJ4" s="238" t="s">
        <v>480</v>
      </c>
      <c r="AK4" s="236" t="s">
        <v>490</v>
      </c>
      <c r="AL4" s="238" t="s">
        <v>481</v>
      </c>
      <c r="AM4" s="238" t="s">
        <v>482</v>
      </c>
      <c r="AN4" s="238" t="s">
        <v>483</v>
      </c>
      <c r="AO4" s="237" t="s">
        <v>533</v>
      </c>
      <c r="AP4" s="237" t="s">
        <v>534</v>
      </c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s="240" customFormat="1" ht="19.5" customHeight="1">
      <c r="A5" s="241" t="s">
        <v>81</v>
      </c>
      <c r="B5" s="235" t="s">
        <v>484</v>
      </c>
      <c r="C5" s="237">
        <v>1</v>
      </c>
      <c r="D5" s="237"/>
      <c r="E5" s="237"/>
      <c r="F5" s="237"/>
      <c r="G5" s="237"/>
      <c r="H5" s="237"/>
      <c r="I5" s="241" t="s">
        <v>81</v>
      </c>
      <c r="J5" s="237">
        <v>2</v>
      </c>
      <c r="K5" s="237"/>
      <c r="L5" s="237"/>
      <c r="M5" s="237"/>
      <c r="N5" s="237">
        <v>3</v>
      </c>
      <c r="O5" s="237"/>
      <c r="P5" s="237"/>
      <c r="Q5" s="237"/>
      <c r="R5" s="241" t="s">
        <v>81</v>
      </c>
      <c r="S5" s="237"/>
      <c r="T5" s="237">
        <v>4</v>
      </c>
      <c r="U5" s="237"/>
      <c r="V5" s="237"/>
      <c r="W5" s="237"/>
      <c r="X5" s="237"/>
      <c r="Y5" s="237"/>
      <c r="Z5" s="241" t="s">
        <v>81</v>
      </c>
      <c r="AA5" s="237">
        <v>5</v>
      </c>
      <c r="AB5" s="237"/>
      <c r="AC5" s="237"/>
      <c r="AD5" s="237">
        <v>6</v>
      </c>
      <c r="AE5" s="237"/>
      <c r="AF5" s="237"/>
      <c r="AG5" s="237">
        <v>7</v>
      </c>
      <c r="AH5" s="241" t="s">
        <v>81</v>
      </c>
      <c r="AI5" s="237"/>
      <c r="AJ5" s="237"/>
      <c r="AK5" s="237">
        <v>8</v>
      </c>
      <c r="AL5" s="237"/>
      <c r="AM5" s="237"/>
      <c r="AN5" s="237"/>
      <c r="AO5" s="237"/>
      <c r="AP5" s="237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s="240" customFormat="1" ht="19.5" customHeight="1">
      <c r="A6" s="241" t="s">
        <v>82</v>
      </c>
      <c r="B6" s="242"/>
      <c r="C6" s="243"/>
      <c r="D6" s="243">
        <v>1</v>
      </c>
      <c r="E6" s="243">
        <v>2</v>
      </c>
      <c r="F6" s="243">
        <v>3</v>
      </c>
      <c r="G6" s="243">
        <v>4</v>
      </c>
      <c r="H6" s="243">
        <v>5</v>
      </c>
      <c r="I6" s="241" t="s">
        <v>82</v>
      </c>
      <c r="J6" s="243"/>
      <c r="K6" s="243">
        <v>1</v>
      </c>
      <c r="L6" s="243">
        <v>2</v>
      </c>
      <c r="M6" s="243">
        <v>3</v>
      </c>
      <c r="N6" s="243"/>
      <c r="O6" s="243">
        <v>1</v>
      </c>
      <c r="P6" s="243">
        <v>2</v>
      </c>
      <c r="Q6" s="243">
        <v>3</v>
      </c>
      <c r="R6" s="241" t="s">
        <v>82</v>
      </c>
      <c r="S6" s="243">
        <v>4</v>
      </c>
      <c r="T6" s="243"/>
      <c r="U6" s="243">
        <v>1</v>
      </c>
      <c r="V6" s="243">
        <v>2</v>
      </c>
      <c r="W6" s="243">
        <v>3</v>
      </c>
      <c r="X6" s="243">
        <v>4</v>
      </c>
      <c r="Y6" s="243">
        <v>5</v>
      </c>
      <c r="Z6" s="241" t="s">
        <v>82</v>
      </c>
      <c r="AA6" s="243"/>
      <c r="AB6" s="243">
        <v>1</v>
      </c>
      <c r="AC6" s="243">
        <v>2</v>
      </c>
      <c r="AD6" s="243"/>
      <c r="AE6" s="243">
        <v>1</v>
      </c>
      <c r="AF6" s="243">
        <v>2</v>
      </c>
      <c r="AG6" s="243"/>
      <c r="AH6" s="241" t="s">
        <v>82</v>
      </c>
      <c r="AI6" s="243">
        <v>1</v>
      </c>
      <c r="AJ6" s="243">
        <v>2</v>
      </c>
      <c r="AK6" s="243"/>
      <c r="AL6" s="243">
        <v>1</v>
      </c>
      <c r="AM6" s="243">
        <v>2</v>
      </c>
      <c r="AN6" s="243">
        <v>3</v>
      </c>
      <c r="AO6" s="243">
        <v>4</v>
      </c>
      <c r="AP6" s="243">
        <v>5</v>
      </c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s="240" customFormat="1" ht="19.5" customHeight="1">
      <c r="A7" s="241" t="s">
        <v>313</v>
      </c>
      <c r="B7" s="244"/>
      <c r="C7" s="244"/>
      <c r="D7" s="244"/>
      <c r="E7" s="244"/>
      <c r="F7" s="244"/>
      <c r="G7" s="244"/>
      <c r="H7" s="244"/>
      <c r="I7" s="241" t="s">
        <v>313</v>
      </c>
      <c r="J7" s="244"/>
      <c r="K7" s="244"/>
      <c r="L7" s="244"/>
      <c r="M7" s="244"/>
      <c r="N7" s="244"/>
      <c r="O7" s="244"/>
      <c r="P7" s="244"/>
      <c r="Q7" s="244"/>
      <c r="R7" s="241" t="s">
        <v>313</v>
      </c>
      <c r="S7" s="244"/>
      <c r="T7" s="244"/>
      <c r="U7" s="244"/>
      <c r="V7" s="244"/>
      <c r="W7" s="244"/>
      <c r="X7" s="244"/>
      <c r="Y7" s="244"/>
      <c r="Z7" s="241" t="s">
        <v>313</v>
      </c>
      <c r="AA7" s="244"/>
      <c r="AB7" s="244"/>
      <c r="AC7" s="244"/>
      <c r="AD7" s="244"/>
      <c r="AE7" s="244"/>
      <c r="AF7" s="244"/>
      <c r="AG7" s="244"/>
      <c r="AH7" s="241" t="s">
        <v>313</v>
      </c>
      <c r="AI7" s="244"/>
      <c r="AJ7" s="244"/>
      <c r="AK7" s="244"/>
      <c r="AL7" s="244"/>
      <c r="AM7" s="244"/>
      <c r="AN7" s="244"/>
      <c r="AO7" s="244"/>
      <c r="AP7" s="24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s="49" customFormat="1" ht="21" customHeight="1">
      <c r="A8" s="245" t="s">
        <v>27</v>
      </c>
      <c r="B8" s="246">
        <v>1123129710</v>
      </c>
      <c r="C8" s="246">
        <v>206503990</v>
      </c>
      <c r="D8" s="246">
        <v>14932390</v>
      </c>
      <c r="E8" s="246">
        <v>87549811</v>
      </c>
      <c r="F8" s="246">
        <v>9857047</v>
      </c>
      <c r="G8" s="246">
        <v>7647354</v>
      </c>
      <c r="H8" s="246">
        <v>86517388</v>
      </c>
      <c r="I8" s="245" t="s">
        <v>27</v>
      </c>
      <c r="J8" s="246">
        <v>392157601</v>
      </c>
      <c r="K8" s="246">
        <v>360517332</v>
      </c>
      <c r="L8" s="246">
        <v>73412</v>
      </c>
      <c r="M8" s="246">
        <v>31566857</v>
      </c>
      <c r="N8" s="246">
        <v>183711406</v>
      </c>
      <c r="O8" s="246">
        <v>48287680</v>
      </c>
      <c r="P8" s="246">
        <v>18432737</v>
      </c>
      <c r="Q8" s="246">
        <v>98380598</v>
      </c>
      <c r="R8" s="245" t="s">
        <v>27</v>
      </c>
      <c r="S8" s="246">
        <v>18610391</v>
      </c>
      <c r="T8" s="246">
        <v>176780433</v>
      </c>
      <c r="U8" s="246">
        <v>21007269</v>
      </c>
      <c r="V8" s="246">
        <v>19447770</v>
      </c>
      <c r="W8" s="246">
        <v>108691278</v>
      </c>
      <c r="X8" s="246">
        <v>1460441</v>
      </c>
      <c r="Y8" s="246">
        <v>26173675</v>
      </c>
      <c r="Z8" s="245" t="s">
        <v>27</v>
      </c>
      <c r="AA8" s="246">
        <v>67240429</v>
      </c>
      <c r="AB8" s="246">
        <v>11564125</v>
      </c>
      <c r="AC8" s="246">
        <v>55676304</v>
      </c>
      <c r="AD8" s="246">
        <v>62973431</v>
      </c>
      <c r="AE8" s="246">
        <v>62973431</v>
      </c>
      <c r="AF8" s="246">
        <v>0</v>
      </c>
      <c r="AG8" s="246">
        <v>9015284</v>
      </c>
      <c r="AH8" s="245" t="s">
        <v>27</v>
      </c>
      <c r="AI8" s="246">
        <v>9009179</v>
      </c>
      <c r="AJ8" s="246">
        <v>6105</v>
      </c>
      <c r="AK8" s="246">
        <v>24747136</v>
      </c>
      <c r="AL8" s="246">
        <v>322979</v>
      </c>
      <c r="AM8" s="246">
        <v>219563</v>
      </c>
      <c r="AN8" s="246">
        <v>0</v>
      </c>
      <c r="AO8" s="246">
        <v>19357394</v>
      </c>
      <c r="AP8" s="246">
        <v>4847200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54" s="49" customFormat="1" ht="21" customHeight="1">
      <c r="A9" s="245" t="s">
        <v>485</v>
      </c>
      <c r="B9" s="246">
        <v>788350595</v>
      </c>
      <c r="C9" s="246">
        <v>139333020</v>
      </c>
      <c r="D9" s="246">
        <v>7284544</v>
      </c>
      <c r="E9" s="246">
        <v>64095515</v>
      </c>
      <c r="F9" s="246">
        <v>6186943</v>
      </c>
      <c r="G9" s="246">
        <v>4323626</v>
      </c>
      <c r="H9" s="246">
        <v>57442392</v>
      </c>
      <c r="I9" s="245" t="s">
        <v>485</v>
      </c>
      <c r="J9" s="246">
        <v>284947186</v>
      </c>
      <c r="K9" s="246">
        <v>259286815</v>
      </c>
      <c r="L9" s="246">
        <v>0</v>
      </c>
      <c r="M9" s="246">
        <v>25660371</v>
      </c>
      <c r="N9" s="246">
        <v>135007888</v>
      </c>
      <c r="O9" s="246">
        <v>31366590</v>
      </c>
      <c r="P9" s="246">
        <v>14777919</v>
      </c>
      <c r="Q9" s="246">
        <v>81244933</v>
      </c>
      <c r="R9" s="245" t="s">
        <v>485</v>
      </c>
      <c r="S9" s="246">
        <v>7618446</v>
      </c>
      <c r="T9" s="246">
        <v>127614883</v>
      </c>
      <c r="U9" s="246">
        <v>18997438</v>
      </c>
      <c r="V9" s="246">
        <v>16065803</v>
      </c>
      <c r="W9" s="246">
        <v>76794731</v>
      </c>
      <c r="X9" s="246">
        <v>816757</v>
      </c>
      <c r="Y9" s="246">
        <v>14940154</v>
      </c>
      <c r="Z9" s="245" t="s">
        <v>485</v>
      </c>
      <c r="AA9" s="246">
        <v>56722289</v>
      </c>
      <c r="AB9" s="246">
        <v>9324727</v>
      </c>
      <c r="AC9" s="246">
        <v>47397562</v>
      </c>
      <c r="AD9" s="246">
        <v>24082305</v>
      </c>
      <c r="AE9" s="246">
        <v>24082305</v>
      </c>
      <c r="AF9" s="246">
        <v>0</v>
      </c>
      <c r="AG9" s="246">
        <v>5562448</v>
      </c>
      <c r="AH9" s="245" t="s">
        <v>485</v>
      </c>
      <c r="AI9" s="246">
        <v>5556343</v>
      </c>
      <c r="AJ9" s="246">
        <v>6105</v>
      </c>
      <c r="AK9" s="246">
        <v>15080576</v>
      </c>
      <c r="AL9" s="246">
        <v>0</v>
      </c>
      <c r="AM9" s="246">
        <v>0</v>
      </c>
      <c r="AN9" s="246">
        <v>0</v>
      </c>
      <c r="AO9" s="246">
        <v>12165576</v>
      </c>
      <c r="AP9" s="246">
        <v>2915000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</row>
    <row r="10" spans="1:54" s="240" customFormat="1" ht="21" customHeight="1">
      <c r="A10" s="47" t="s">
        <v>486</v>
      </c>
      <c r="B10" s="247">
        <v>162038957</v>
      </c>
      <c r="C10" s="247">
        <v>30835687</v>
      </c>
      <c r="D10" s="247">
        <v>1300503</v>
      </c>
      <c r="E10" s="247">
        <v>16566172</v>
      </c>
      <c r="F10" s="247">
        <v>1140576</v>
      </c>
      <c r="G10" s="247">
        <v>652738</v>
      </c>
      <c r="H10" s="247">
        <v>11175698</v>
      </c>
      <c r="I10" s="47" t="s">
        <v>486</v>
      </c>
      <c r="J10" s="247">
        <v>56699439</v>
      </c>
      <c r="K10" s="247">
        <v>53684325</v>
      </c>
      <c r="L10" s="247">
        <v>0</v>
      </c>
      <c r="M10" s="247">
        <v>3015114</v>
      </c>
      <c r="N10" s="247">
        <v>27914994</v>
      </c>
      <c r="O10" s="247">
        <v>4470739</v>
      </c>
      <c r="P10" s="247">
        <v>2621112</v>
      </c>
      <c r="Q10" s="247">
        <v>19751969</v>
      </c>
      <c r="R10" s="47" t="s">
        <v>486</v>
      </c>
      <c r="S10" s="247">
        <v>1071174</v>
      </c>
      <c r="T10" s="247">
        <v>23545572</v>
      </c>
      <c r="U10" s="247">
        <v>1546585</v>
      </c>
      <c r="V10" s="247">
        <v>1252537</v>
      </c>
      <c r="W10" s="247">
        <v>18817400</v>
      </c>
      <c r="X10" s="247">
        <v>130376</v>
      </c>
      <c r="Y10" s="247">
        <v>1798674</v>
      </c>
      <c r="Z10" s="47" t="s">
        <v>486</v>
      </c>
      <c r="AA10" s="247">
        <v>14951652</v>
      </c>
      <c r="AB10" s="247">
        <v>1137740</v>
      </c>
      <c r="AC10" s="247">
        <v>13813912</v>
      </c>
      <c r="AD10" s="247">
        <v>3408952</v>
      </c>
      <c r="AE10" s="247">
        <v>3408952</v>
      </c>
      <c r="AF10" s="247">
        <v>0</v>
      </c>
      <c r="AG10" s="247">
        <v>957169</v>
      </c>
      <c r="AH10" s="47" t="s">
        <v>486</v>
      </c>
      <c r="AI10" s="247">
        <v>957169</v>
      </c>
      <c r="AJ10" s="247">
        <v>0</v>
      </c>
      <c r="AK10" s="247">
        <v>3725492</v>
      </c>
      <c r="AL10" s="247">
        <v>0</v>
      </c>
      <c r="AM10" s="247">
        <v>0</v>
      </c>
      <c r="AN10" s="247">
        <v>0</v>
      </c>
      <c r="AO10" s="247">
        <v>3325492</v>
      </c>
      <c r="AP10" s="247">
        <v>400000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s="240" customFormat="1" ht="21" customHeight="1">
      <c r="A11" s="47" t="s">
        <v>487</v>
      </c>
      <c r="B11" s="247">
        <v>172551522</v>
      </c>
      <c r="C11" s="247">
        <v>27450367</v>
      </c>
      <c r="D11" s="247">
        <v>2096876</v>
      </c>
      <c r="E11" s="247">
        <v>9394085</v>
      </c>
      <c r="F11" s="247">
        <v>1628635</v>
      </c>
      <c r="G11" s="247">
        <v>818739</v>
      </c>
      <c r="H11" s="247">
        <v>13512032</v>
      </c>
      <c r="I11" s="47" t="s">
        <v>487</v>
      </c>
      <c r="J11" s="247">
        <v>59701218</v>
      </c>
      <c r="K11" s="247">
        <v>52842651</v>
      </c>
      <c r="L11" s="247">
        <v>0</v>
      </c>
      <c r="M11" s="247">
        <v>6858567</v>
      </c>
      <c r="N11" s="247">
        <v>30388092</v>
      </c>
      <c r="O11" s="247">
        <v>8274380</v>
      </c>
      <c r="P11" s="247">
        <v>1432437</v>
      </c>
      <c r="Q11" s="247">
        <v>19422566</v>
      </c>
      <c r="R11" s="47" t="s">
        <v>487</v>
      </c>
      <c r="S11" s="247">
        <v>1258709</v>
      </c>
      <c r="T11" s="247">
        <v>31076238</v>
      </c>
      <c r="U11" s="247">
        <v>7003192</v>
      </c>
      <c r="V11" s="247">
        <v>9977481</v>
      </c>
      <c r="W11" s="247">
        <v>8810431</v>
      </c>
      <c r="X11" s="247">
        <v>460012</v>
      </c>
      <c r="Y11" s="247">
        <v>4825122</v>
      </c>
      <c r="Z11" s="47" t="s">
        <v>487</v>
      </c>
      <c r="AA11" s="247">
        <v>15063507</v>
      </c>
      <c r="AB11" s="247">
        <v>4929432</v>
      </c>
      <c r="AC11" s="247">
        <v>10134075</v>
      </c>
      <c r="AD11" s="247">
        <v>5402397</v>
      </c>
      <c r="AE11" s="247">
        <v>5402397</v>
      </c>
      <c r="AF11" s="247">
        <v>0</v>
      </c>
      <c r="AG11" s="247">
        <v>889703</v>
      </c>
      <c r="AH11" s="47" t="s">
        <v>487</v>
      </c>
      <c r="AI11" s="247">
        <v>886448</v>
      </c>
      <c r="AJ11" s="247">
        <v>3255</v>
      </c>
      <c r="AK11" s="247">
        <v>2580000</v>
      </c>
      <c r="AL11" s="247">
        <v>0</v>
      </c>
      <c r="AM11" s="247">
        <v>0</v>
      </c>
      <c r="AN11" s="247">
        <v>0</v>
      </c>
      <c r="AO11" s="247">
        <v>1615000</v>
      </c>
      <c r="AP11" s="247">
        <v>965000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240" customFormat="1" ht="21" customHeight="1">
      <c r="A12" s="47" t="s">
        <v>272</v>
      </c>
      <c r="B12" s="247">
        <v>110054384</v>
      </c>
      <c r="C12" s="247">
        <v>19380735</v>
      </c>
      <c r="D12" s="247">
        <v>958488</v>
      </c>
      <c r="E12" s="247">
        <v>10388360</v>
      </c>
      <c r="F12" s="247">
        <v>731263</v>
      </c>
      <c r="G12" s="247">
        <v>644200</v>
      </c>
      <c r="H12" s="247">
        <v>6658424</v>
      </c>
      <c r="I12" s="47" t="s">
        <v>272</v>
      </c>
      <c r="J12" s="247">
        <v>41464420</v>
      </c>
      <c r="K12" s="247">
        <v>36080490</v>
      </c>
      <c r="L12" s="247">
        <v>0</v>
      </c>
      <c r="M12" s="247">
        <v>5383930</v>
      </c>
      <c r="N12" s="247">
        <v>21861132</v>
      </c>
      <c r="O12" s="247">
        <v>5086387</v>
      </c>
      <c r="P12" s="247">
        <v>7034527</v>
      </c>
      <c r="Q12" s="247">
        <v>8604796</v>
      </c>
      <c r="R12" s="47" t="s">
        <v>272</v>
      </c>
      <c r="S12" s="247">
        <v>1135422</v>
      </c>
      <c r="T12" s="247">
        <v>18161590</v>
      </c>
      <c r="U12" s="247">
        <v>1268673</v>
      </c>
      <c r="V12" s="247">
        <v>821454</v>
      </c>
      <c r="W12" s="247">
        <v>14792347</v>
      </c>
      <c r="X12" s="247">
        <v>0</v>
      </c>
      <c r="Y12" s="247">
        <v>1279116</v>
      </c>
      <c r="Z12" s="47" t="s">
        <v>272</v>
      </c>
      <c r="AA12" s="247">
        <v>5733864</v>
      </c>
      <c r="AB12" s="247">
        <v>904842</v>
      </c>
      <c r="AC12" s="247">
        <v>4829022</v>
      </c>
      <c r="AD12" s="247">
        <v>1531320</v>
      </c>
      <c r="AE12" s="247">
        <v>1531320</v>
      </c>
      <c r="AF12" s="247">
        <v>0</v>
      </c>
      <c r="AG12" s="247">
        <v>231540</v>
      </c>
      <c r="AH12" s="47" t="s">
        <v>272</v>
      </c>
      <c r="AI12" s="247">
        <v>231540</v>
      </c>
      <c r="AJ12" s="247">
        <v>0</v>
      </c>
      <c r="AK12" s="247">
        <v>1689783</v>
      </c>
      <c r="AL12" s="247">
        <v>0</v>
      </c>
      <c r="AM12" s="247">
        <v>0</v>
      </c>
      <c r="AN12" s="247">
        <v>0</v>
      </c>
      <c r="AO12" s="247">
        <v>1439783</v>
      </c>
      <c r="AP12" s="247">
        <v>250000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40" customFormat="1" ht="21" customHeight="1">
      <c r="A13" s="47" t="s">
        <v>206</v>
      </c>
      <c r="B13" s="247">
        <v>129683243</v>
      </c>
      <c r="C13" s="247">
        <v>23171285</v>
      </c>
      <c r="D13" s="247">
        <v>1341837</v>
      </c>
      <c r="E13" s="247">
        <v>9999303</v>
      </c>
      <c r="F13" s="247">
        <v>1003704</v>
      </c>
      <c r="G13" s="247">
        <v>751608</v>
      </c>
      <c r="H13" s="247">
        <v>10074833</v>
      </c>
      <c r="I13" s="47" t="s">
        <v>206</v>
      </c>
      <c r="J13" s="247">
        <v>51644135</v>
      </c>
      <c r="K13" s="247">
        <v>47965954</v>
      </c>
      <c r="L13" s="247">
        <v>0</v>
      </c>
      <c r="M13" s="247">
        <v>3678181</v>
      </c>
      <c r="N13" s="247">
        <v>21325564</v>
      </c>
      <c r="O13" s="247">
        <v>2976229</v>
      </c>
      <c r="P13" s="247">
        <v>3102959</v>
      </c>
      <c r="Q13" s="247">
        <v>13665922</v>
      </c>
      <c r="R13" s="47" t="s">
        <v>206</v>
      </c>
      <c r="S13" s="247">
        <v>1580454</v>
      </c>
      <c r="T13" s="247">
        <v>18546808</v>
      </c>
      <c r="U13" s="247">
        <v>820180</v>
      </c>
      <c r="V13" s="247">
        <v>1983311</v>
      </c>
      <c r="W13" s="247">
        <v>11876146</v>
      </c>
      <c r="X13" s="247">
        <v>28504</v>
      </c>
      <c r="Y13" s="247">
        <v>3838667</v>
      </c>
      <c r="Z13" s="47" t="s">
        <v>206</v>
      </c>
      <c r="AA13" s="247">
        <v>8736140</v>
      </c>
      <c r="AB13" s="247">
        <v>1162368</v>
      </c>
      <c r="AC13" s="247">
        <v>7573772</v>
      </c>
      <c r="AD13" s="247">
        <v>3179311</v>
      </c>
      <c r="AE13" s="247">
        <v>3179311</v>
      </c>
      <c r="AF13" s="247">
        <v>0</v>
      </c>
      <c r="AG13" s="247">
        <v>600000</v>
      </c>
      <c r="AH13" s="47" t="s">
        <v>206</v>
      </c>
      <c r="AI13" s="247">
        <v>600000</v>
      </c>
      <c r="AJ13" s="247">
        <v>0</v>
      </c>
      <c r="AK13" s="247">
        <v>2480000</v>
      </c>
      <c r="AL13" s="247">
        <v>0</v>
      </c>
      <c r="AM13" s="247">
        <v>0</v>
      </c>
      <c r="AN13" s="247">
        <v>0</v>
      </c>
      <c r="AO13" s="247">
        <v>1980000</v>
      </c>
      <c r="AP13" s="247">
        <v>500000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40" customFormat="1" ht="21" customHeight="1">
      <c r="A14" s="47" t="s">
        <v>207</v>
      </c>
      <c r="B14" s="247">
        <v>84857087</v>
      </c>
      <c r="C14" s="247">
        <v>15726060</v>
      </c>
      <c r="D14" s="247">
        <v>678681</v>
      </c>
      <c r="E14" s="247">
        <v>7419983</v>
      </c>
      <c r="F14" s="247">
        <v>656361</v>
      </c>
      <c r="G14" s="247">
        <v>660348</v>
      </c>
      <c r="H14" s="247">
        <v>6310687</v>
      </c>
      <c r="I14" s="47" t="s">
        <v>207</v>
      </c>
      <c r="J14" s="247">
        <v>30912672</v>
      </c>
      <c r="K14" s="247">
        <v>27304156</v>
      </c>
      <c r="L14" s="247">
        <v>0</v>
      </c>
      <c r="M14" s="247">
        <v>3608516</v>
      </c>
      <c r="N14" s="247">
        <v>16326173</v>
      </c>
      <c r="O14" s="247">
        <v>7046786</v>
      </c>
      <c r="P14" s="247">
        <v>530421</v>
      </c>
      <c r="Q14" s="247">
        <v>7559256</v>
      </c>
      <c r="R14" s="47" t="s">
        <v>207</v>
      </c>
      <c r="S14" s="247">
        <v>1189710</v>
      </c>
      <c r="T14" s="247">
        <v>11862569</v>
      </c>
      <c r="U14" s="247">
        <v>665352</v>
      </c>
      <c r="V14" s="247">
        <v>790130</v>
      </c>
      <c r="W14" s="247">
        <v>9170257</v>
      </c>
      <c r="X14" s="247">
        <v>95400</v>
      </c>
      <c r="Y14" s="247">
        <v>1141430</v>
      </c>
      <c r="Z14" s="47" t="s">
        <v>207</v>
      </c>
      <c r="AA14" s="247">
        <v>3698188</v>
      </c>
      <c r="AB14" s="247">
        <v>731686</v>
      </c>
      <c r="AC14" s="247">
        <v>2966502</v>
      </c>
      <c r="AD14" s="247">
        <v>3637588</v>
      </c>
      <c r="AE14" s="247">
        <v>3637588</v>
      </c>
      <c r="AF14" s="247">
        <v>0</v>
      </c>
      <c r="AG14" s="247">
        <v>638725</v>
      </c>
      <c r="AH14" s="47" t="s">
        <v>207</v>
      </c>
      <c r="AI14" s="247">
        <v>638725</v>
      </c>
      <c r="AJ14" s="247">
        <v>0</v>
      </c>
      <c r="AK14" s="247">
        <v>2055112</v>
      </c>
      <c r="AL14" s="247">
        <v>0</v>
      </c>
      <c r="AM14" s="247">
        <v>0</v>
      </c>
      <c r="AN14" s="247">
        <v>0</v>
      </c>
      <c r="AO14" s="247">
        <v>1655112</v>
      </c>
      <c r="AP14" s="247">
        <v>400000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40" customFormat="1" ht="21" customHeight="1">
      <c r="A15" s="47" t="s">
        <v>488</v>
      </c>
      <c r="B15" s="247">
        <v>129165402</v>
      </c>
      <c r="C15" s="247">
        <v>22768886</v>
      </c>
      <c r="D15" s="247">
        <v>908159</v>
      </c>
      <c r="E15" s="247">
        <v>10327612</v>
      </c>
      <c r="F15" s="247">
        <v>1026404</v>
      </c>
      <c r="G15" s="247">
        <v>795993</v>
      </c>
      <c r="H15" s="247">
        <v>9710718</v>
      </c>
      <c r="I15" s="47" t="s">
        <v>488</v>
      </c>
      <c r="J15" s="247">
        <v>44525302</v>
      </c>
      <c r="K15" s="247">
        <v>41409239</v>
      </c>
      <c r="L15" s="247">
        <v>0</v>
      </c>
      <c r="M15" s="247">
        <v>3116063</v>
      </c>
      <c r="N15" s="247">
        <v>17191933</v>
      </c>
      <c r="O15" s="247">
        <v>3512069</v>
      </c>
      <c r="P15" s="247">
        <v>56463</v>
      </c>
      <c r="Q15" s="247">
        <v>12240424</v>
      </c>
      <c r="R15" s="47" t="s">
        <v>488</v>
      </c>
      <c r="S15" s="247">
        <v>1382977</v>
      </c>
      <c r="T15" s="247">
        <v>24422106</v>
      </c>
      <c r="U15" s="247">
        <v>7693456</v>
      </c>
      <c r="V15" s="247">
        <v>1240890</v>
      </c>
      <c r="W15" s="247">
        <v>13328150</v>
      </c>
      <c r="X15" s="247">
        <v>102465</v>
      </c>
      <c r="Y15" s="247">
        <v>2057145</v>
      </c>
      <c r="Z15" s="47" t="s">
        <v>488</v>
      </c>
      <c r="AA15" s="247">
        <v>8538938</v>
      </c>
      <c r="AB15" s="247">
        <v>458659</v>
      </c>
      <c r="AC15" s="247">
        <v>8080279</v>
      </c>
      <c r="AD15" s="247">
        <v>6922737</v>
      </c>
      <c r="AE15" s="247">
        <v>6922737</v>
      </c>
      <c r="AF15" s="247">
        <v>0</v>
      </c>
      <c r="AG15" s="247">
        <v>2245311</v>
      </c>
      <c r="AH15" s="47" t="s">
        <v>488</v>
      </c>
      <c r="AI15" s="247">
        <v>2242461</v>
      </c>
      <c r="AJ15" s="247">
        <v>2850</v>
      </c>
      <c r="AK15" s="247">
        <v>2550189</v>
      </c>
      <c r="AL15" s="247">
        <v>0</v>
      </c>
      <c r="AM15" s="247">
        <v>0</v>
      </c>
      <c r="AN15" s="247">
        <v>0</v>
      </c>
      <c r="AO15" s="247">
        <v>2150189</v>
      </c>
      <c r="AP15" s="247">
        <v>400000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9" customFormat="1" ht="21" customHeight="1">
      <c r="A16" s="248" t="s">
        <v>489</v>
      </c>
      <c r="B16" s="246">
        <v>334779115</v>
      </c>
      <c r="C16" s="246">
        <v>67170970</v>
      </c>
      <c r="D16" s="246">
        <v>7647846</v>
      </c>
      <c r="E16" s="246">
        <v>23454296</v>
      </c>
      <c r="F16" s="246">
        <v>3670104</v>
      </c>
      <c r="G16" s="246">
        <v>3323728</v>
      </c>
      <c r="H16" s="246">
        <v>29074996</v>
      </c>
      <c r="I16" s="248" t="s">
        <v>489</v>
      </c>
      <c r="J16" s="246">
        <v>107210415</v>
      </c>
      <c r="K16" s="246">
        <v>101230517</v>
      </c>
      <c r="L16" s="246">
        <v>73412</v>
      </c>
      <c r="M16" s="246">
        <v>5906486</v>
      </c>
      <c r="N16" s="246">
        <v>48703518</v>
      </c>
      <c r="O16" s="246">
        <v>16921090</v>
      </c>
      <c r="P16" s="246">
        <v>3654818</v>
      </c>
      <c r="Q16" s="246">
        <v>17135665</v>
      </c>
      <c r="R16" s="248" t="s">
        <v>489</v>
      </c>
      <c r="S16" s="246">
        <v>10991945</v>
      </c>
      <c r="T16" s="246">
        <v>49165550</v>
      </c>
      <c r="U16" s="246">
        <v>2009831</v>
      </c>
      <c r="V16" s="246">
        <v>3381967</v>
      </c>
      <c r="W16" s="246">
        <v>31896547</v>
      </c>
      <c r="X16" s="246">
        <v>643684</v>
      </c>
      <c r="Y16" s="246">
        <v>11233521</v>
      </c>
      <c r="Z16" s="248" t="s">
        <v>489</v>
      </c>
      <c r="AA16" s="246">
        <v>10518140</v>
      </c>
      <c r="AB16" s="246">
        <v>2239398</v>
      </c>
      <c r="AC16" s="246">
        <v>8278742</v>
      </c>
      <c r="AD16" s="246">
        <v>38891126</v>
      </c>
      <c r="AE16" s="246">
        <v>38891126</v>
      </c>
      <c r="AF16" s="246">
        <v>0</v>
      </c>
      <c r="AG16" s="246">
        <v>3452836</v>
      </c>
      <c r="AH16" s="248" t="s">
        <v>489</v>
      </c>
      <c r="AI16" s="246">
        <v>3452836</v>
      </c>
      <c r="AJ16" s="246">
        <v>0</v>
      </c>
      <c r="AK16" s="246">
        <v>9666560</v>
      </c>
      <c r="AL16" s="246">
        <v>322979</v>
      </c>
      <c r="AM16" s="246">
        <v>219563</v>
      </c>
      <c r="AN16" s="246">
        <v>0</v>
      </c>
      <c r="AO16" s="246">
        <v>7191818</v>
      </c>
      <c r="AP16" s="246">
        <v>1932200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</row>
    <row r="17" spans="1:54" s="240" customFormat="1" ht="21" customHeight="1">
      <c r="A17" s="47" t="s">
        <v>131</v>
      </c>
      <c r="B17" s="247">
        <v>20798301</v>
      </c>
      <c r="C17" s="247">
        <v>3906552</v>
      </c>
      <c r="D17" s="247">
        <v>321915</v>
      </c>
      <c r="E17" s="247">
        <v>1327115</v>
      </c>
      <c r="F17" s="247">
        <v>213475</v>
      </c>
      <c r="G17" s="247">
        <v>179790</v>
      </c>
      <c r="H17" s="247">
        <v>1864257</v>
      </c>
      <c r="I17" s="47" t="s">
        <v>131</v>
      </c>
      <c r="J17" s="247">
        <v>7177110</v>
      </c>
      <c r="K17" s="247">
        <v>6716587</v>
      </c>
      <c r="L17" s="247">
        <v>0</v>
      </c>
      <c r="M17" s="247">
        <v>460523</v>
      </c>
      <c r="N17" s="247">
        <v>2263480</v>
      </c>
      <c r="O17" s="247">
        <v>901725</v>
      </c>
      <c r="P17" s="247">
        <v>263076</v>
      </c>
      <c r="Q17" s="247">
        <v>653986</v>
      </c>
      <c r="R17" s="47" t="s">
        <v>131</v>
      </c>
      <c r="S17" s="247">
        <v>444693</v>
      </c>
      <c r="T17" s="247">
        <v>2897218</v>
      </c>
      <c r="U17" s="247">
        <v>110780</v>
      </c>
      <c r="V17" s="247">
        <v>173065</v>
      </c>
      <c r="W17" s="247">
        <v>1572227</v>
      </c>
      <c r="X17" s="247">
        <v>50030</v>
      </c>
      <c r="Y17" s="247">
        <v>991116</v>
      </c>
      <c r="Z17" s="47" t="s">
        <v>131</v>
      </c>
      <c r="AA17" s="247">
        <v>1415005</v>
      </c>
      <c r="AB17" s="247">
        <v>977978</v>
      </c>
      <c r="AC17" s="247">
        <v>437027</v>
      </c>
      <c r="AD17" s="247">
        <v>2339239</v>
      </c>
      <c r="AE17" s="247">
        <v>2339239</v>
      </c>
      <c r="AF17" s="247">
        <v>0</v>
      </c>
      <c r="AG17" s="247">
        <v>193704</v>
      </c>
      <c r="AH17" s="47" t="s">
        <v>131</v>
      </c>
      <c r="AI17" s="247">
        <v>193704</v>
      </c>
      <c r="AJ17" s="247">
        <v>0</v>
      </c>
      <c r="AK17" s="247">
        <v>605993</v>
      </c>
      <c r="AL17" s="247">
        <v>10350</v>
      </c>
      <c r="AM17" s="247">
        <v>0</v>
      </c>
      <c r="AN17" s="247">
        <v>0</v>
      </c>
      <c r="AO17" s="247">
        <v>486443</v>
      </c>
      <c r="AP17" s="247">
        <v>109200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40" customFormat="1" ht="21" customHeight="1">
      <c r="A18" s="47" t="s">
        <v>132</v>
      </c>
      <c r="B18" s="247">
        <v>23001670</v>
      </c>
      <c r="C18" s="247">
        <v>3927683</v>
      </c>
      <c r="D18" s="247">
        <v>352477</v>
      </c>
      <c r="E18" s="247">
        <v>1555462</v>
      </c>
      <c r="F18" s="247">
        <v>250854</v>
      </c>
      <c r="G18" s="247">
        <v>204933</v>
      </c>
      <c r="H18" s="247">
        <v>1563957</v>
      </c>
      <c r="I18" s="47" t="s">
        <v>132</v>
      </c>
      <c r="J18" s="247">
        <v>8632943</v>
      </c>
      <c r="K18" s="247">
        <v>8242656</v>
      </c>
      <c r="L18" s="247">
        <v>0</v>
      </c>
      <c r="M18" s="247">
        <v>390287</v>
      </c>
      <c r="N18" s="247">
        <v>2487818</v>
      </c>
      <c r="O18" s="247">
        <v>406789</v>
      </c>
      <c r="P18" s="247">
        <v>44340</v>
      </c>
      <c r="Q18" s="247">
        <v>1048738</v>
      </c>
      <c r="R18" s="47" t="s">
        <v>132</v>
      </c>
      <c r="S18" s="247">
        <v>987951</v>
      </c>
      <c r="T18" s="247">
        <v>2737336</v>
      </c>
      <c r="U18" s="247">
        <v>93656</v>
      </c>
      <c r="V18" s="247">
        <v>123242</v>
      </c>
      <c r="W18" s="247">
        <v>2104555</v>
      </c>
      <c r="X18" s="247">
        <v>35379</v>
      </c>
      <c r="Y18" s="247">
        <v>380504</v>
      </c>
      <c r="Z18" s="47" t="s">
        <v>132</v>
      </c>
      <c r="AA18" s="247">
        <v>1146772</v>
      </c>
      <c r="AB18" s="247">
        <v>0</v>
      </c>
      <c r="AC18" s="247">
        <v>1146772</v>
      </c>
      <c r="AD18" s="247">
        <v>2707984</v>
      </c>
      <c r="AE18" s="247">
        <v>2707984</v>
      </c>
      <c r="AF18" s="247">
        <v>0</v>
      </c>
      <c r="AG18" s="247">
        <v>415123</v>
      </c>
      <c r="AH18" s="47" t="s">
        <v>132</v>
      </c>
      <c r="AI18" s="247">
        <v>415123</v>
      </c>
      <c r="AJ18" s="247">
        <v>0</v>
      </c>
      <c r="AK18" s="247">
        <v>946011</v>
      </c>
      <c r="AL18" s="247">
        <v>0</v>
      </c>
      <c r="AM18" s="247">
        <v>0</v>
      </c>
      <c r="AN18" s="247">
        <v>0</v>
      </c>
      <c r="AO18" s="247">
        <v>436011</v>
      </c>
      <c r="AP18" s="247">
        <v>510000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40" customFormat="1" ht="21" customHeight="1">
      <c r="A19" s="47" t="s">
        <v>133</v>
      </c>
      <c r="B19" s="247">
        <v>18925802</v>
      </c>
      <c r="C19" s="247">
        <v>4418247</v>
      </c>
      <c r="D19" s="247">
        <v>326835</v>
      </c>
      <c r="E19" s="247">
        <v>1652753</v>
      </c>
      <c r="F19" s="247">
        <v>239764</v>
      </c>
      <c r="G19" s="247">
        <v>206391</v>
      </c>
      <c r="H19" s="247">
        <v>1992504</v>
      </c>
      <c r="I19" s="47" t="s">
        <v>133</v>
      </c>
      <c r="J19" s="247">
        <v>6943077</v>
      </c>
      <c r="K19" s="247">
        <v>6688805</v>
      </c>
      <c r="L19" s="247">
        <v>0</v>
      </c>
      <c r="M19" s="247">
        <v>254272</v>
      </c>
      <c r="N19" s="247">
        <v>1193913</v>
      </c>
      <c r="O19" s="247">
        <v>535550</v>
      </c>
      <c r="P19" s="247">
        <v>28265</v>
      </c>
      <c r="Q19" s="247">
        <v>435503</v>
      </c>
      <c r="R19" s="47" t="s">
        <v>133</v>
      </c>
      <c r="S19" s="247">
        <v>194595</v>
      </c>
      <c r="T19" s="247">
        <v>2350404</v>
      </c>
      <c r="U19" s="247">
        <v>87344</v>
      </c>
      <c r="V19" s="247">
        <v>229543</v>
      </c>
      <c r="W19" s="247">
        <v>1121372</v>
      </c>
      <c r="X19" s="247">
        <v>33421</v>
      </c>
      <c r="Y19" s="247">
        <v>878724</v>
      </c>
      <c r="Z19" s="47" t="s">
        <v>133</v>
      </c>
      <c r="AA19" s="247">
        <v>354701</v>
      </c>
      <c r="AB19" s="247">
        <v>36200</v>
      </c>
      <c r="AC19" s="247">
        <v>318501</v>
      </c>
      <c r="AD19" s="247">
        <v>2683260</v>
      </c>
      <c r="AE19" s="247">
        <v>2683260</v>
      </c>
      <c r="AF19" s="247">
        <v>0</v>
      </c>
      <c r="AG19" s="247">
        <v>550000</v>
      </c>
      <c r="AH19" s="47" t="s">
        <v>133</v>
      </c>
      <c r="AI19" s="247">
        <v>550000</v>
      </c>
      <c r="AJ19" s="247">
        <v>0</v>
      </c>
      <c r="AK19" s="247">
        <v>432200</v>
      </c>
      <c r="AL19" s="247">
        <v>0</v>
      </c>
      <c r="AM19" s="247">
        <v>42750</v>
      </c>
      <c r="AN19" s="247">
        <v>0</v>
      </c>
      <c r="AO19" s="247">
        <v>339450</v>
      </c>
      <c r="AP19" s="247">
        <v>50000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240" customFormat="1" ht="21" customHeight="1">
      <c r="A20" s="47" t="s">
        <v>134</v>
      </c>
      <c r="B20" s="247">
        <v>43148776</v>
      </c>
      <c r="C20" s="247">
        <v>7624942</v>
      </c>
      <c r="D20" s="247">
        <v>450343</v>
      </c>
      <c r="E20" s="247">
        <v>2220442</v>
      </c>
      <c r="F20" s="247">
        <v>420315</v>
      </c>
      <c r="G20" s="247">
        <v>323990</v>
      </c>
      <c r="H20" s="247">
        <v>4209852</v>
      </c>
      <c r="I20" s="47" t="s">
        <v>134</v>
      </c>
      <c r="J20" s="247">
        <v>15703981</v>
      </c>
      <c r="K20" s="247">
        <v>15208653</v>
      </c>
      <c r="L20" s="247">
        <v>0</v>
      </c>
      <c r="M20" s="247">
        <v>495328</v>
      </c>
      <c r="N20" s="247">
        <v>5827292</v>
      </c>
      <c r="O20" s="247">
        <v>2815636</v>
      </c>
      <c r="P20" s="247">
        <v>29268</v>
      </c>
      <c r="Q20" s="247">
        <v>2216030</v>
      </c>
      <c r="R20" s="47" t="s">
        <v>134</v>
      </c>
      <c r="S20" s="247">
        <v>766358</v>
      </c>
      <c r="T20" s="247">
        <v>7725221</v>
      </c>
      <c r="U20" s="247">
        <v>315504</v>
      </c>
      <c r="V20" s="247">
        <v>347786</v>
      </c>
      <c r="W20" s="247">
        <v>4973502</v>
      </c>
      <c r="X20" s="247">
        <v>101450</v>
      </c>
      <c r="Y20" s="247">
        <v>1986979</v>
      </c>
      <c r="Z20" s="47" t="s">
        <v>134</v>
      </c>
      <c r="AA20" s="247">
        <v>320964</v>
      </c>
      <c r="AB20" s="247">
        <v>48558</v>
      </c>
      <c r="AC20" s="247">
        <v>272406</v>
      </c>
      <c r="AD20" s="247">
        <v>4624290</v>
      </c>
      <c r="AE20" s="247">
        <v>4624290</v>
      </c>
      <c r="AF20" s="247">
        <v>0</v>
      </c>
      <c r="AG20" s="247">
        <v>363772</v>
      </c>
      <c r="AH20" s="47" t="s">
        <v>134</v>
      </c>
      <c r="AI20" s="247">
        <v>363772</v>
      </c>
      <c r="AJ20" s="247">
        <v>0</v>
      </c>
      <c r="AK20" s="247">
        <v>958314</v>
      </c>
      <c r="AL20" s="247">
        <v>28856</v>
      </c>
      <c r="AM20" s="247">
        <v>0</v>
      </c>
      <c r="AN20" s="247">
        <v>0</v>
      </c>
      <c r="AO20" s="247">
        <v>909458</v>
      </c>
      <c r="AP20" s="247">
        <v>20000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240" customFormat="1" ht="21" customHeight="1">
      <c r="A21" s="47" t="s">
        <v>135</v>
      </c>
      <c r="B21" s="247">
        <v>23918000</v>
      </c>
      <c r="C21" s="247">
        <v>4749131</v>
      </c>
      <c r="D21" s="247">
        <v>465604</v>
      </c>
      <c r="E21" s="247">
        <v>1546524</v>
      </c>
      <c r="F21" s="247">
        <v>254571</v>
      </c>
      <c r="G21" s="247">
        <v>254436</v>
      </c>
      <c r="H21" s="247">
        <v>2227996</v>
      </c>
      <c r="I21" s="47" t="s">
        <v>135</v>
      </c>
      <c r="J21" s="247">
        <v>7901649</v>
      </c>
      <c r="K21" s="247">
        <v>7721673</v>
      </c>
      <c r="L21" s="247">
        <v>0</v>
      </c>
      <c r="M21" s="247">
        <v>179976</v>
      </c>
      <c r="N21" s="247">
        <v>3352030</v>
      </c>
      <c r="O21" s="247">
        <v>448081</v>
      </c>
      <c r="P21" s="247">
        <v>1480701</v>
      </c>
      <c r="Q21" s="247">
        <v>1314843</v>
      </c>
      <c r="R21" s="47" t="s">
        <v>135</v>
      </c>
      <c r="S21" s="247">
        <v>108405</v>
      </c>
      <c r="T21" s="247">
        <v>3646627</v>
      </c>
      <c r="U21" s="247">
        <v>136518</v>
      </c>
      <c r="V21" s="247">
        <v>172972</v>
      </c>
      <c r="W21" s="247">
        <v>2829108</v>
      </c>
      <c r="X21" s="247">
        <v>15702</v>
      </c>
      <c r="Y21" s="247">
        <v>492327</v>
      </c>
      <c r="Z21" s="47" t="s">
        <v>135</v>
      </c>
      <c r="AA21" s="247">
        <v>394237</v>
      </c>
      <c r="AB21" s="247">
        <v>11037</v>
      </c>
      <c r="AC21" s="247">
        <v>383200</v>
      </c>
      <c r="AD21" s="247">
        <v>2972790</v>
      </c>
      <c r="AE21" s="247">
        <v>2972790</v>
      </c>
      <c r="AF21" s="247">
        <v>0</v>
      </c>
      <c r="AG21" s="247">
        <v>188255</v>
      </c>
      <c r="AH21" s="47" t="s">
        <v>135</v>
      </c>
      <c r="AI21" s="247">
        <v>188255</v>
      </c>
      <c r="AJ21" s="247">
        <v>0</v>
      </c>
      <c r="AK21" s="247">
        <v>713281</v>
      </c>
      <c r="AL21" s="247">
        <v>37500</v>
      </c>
      <c r="AM21" s="247">
        <v>0</v>
      </c>
      <c r="AN21" s="247">
        <v>0</v>
      </c>
      <c r="AO21" s="247">
        <v>445781</v>
      </c>
      <c r="AP21" s="247">
        <v>230000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240" customFormat="1" ht="21" customHeight="1">
      <c r="A22" s="47" t="s">
        <v>136</v>
      </c>
      <c r="B22" s="247">
        <v>29281181</v>
      </c>
      <c r="C22" s="247">
        <v>4586126</v>
      </c>
      <c r="D22" s="247">
        <v>300630</v>
      </c>
      <c r="E22" s="247">
        <v>1410834</v>
      </c>
      <c r="F22" s="247">
        <v>269881</v>
      </c>
      <c r="G22" s="247">
        <v>248034</v>
      </c>
      <c r="H22" s="247">
        <v>2356747</v>
      </c>
      <c r="I22" s="47" t="s">
        <v>136</v>
      </c>
      <c r="J22" s="247">
        <v>9184747</v>
      </c>
      <c r="K22" s="247">
        <v>8749233</v>
      </c>
      <c r="L22" s="247">
        <v>0</v>
      </c>
      <c r="M22" s="247">
        <v>435514</v>
      </c>
      <c r="N22" s="247">
        <v>4963571</v>
      </c>
      <c r="O22" s="247">
        <v>2743852</v>
      </c>
      <c r="P22" s="247">
        <v>81473</v>
      </c>
      <c r="Q22" s="247">
        <v>593026</v>
      </c>
      <c r="R22" s="47" t="s">
        <v>136</v>
      </c>
      <c r="S22" s="247">
        <v>1545220</v>
      </c>
      <c r="T22" s="247">
        <v>5146929</v>
      </c>
      <c r="U22" s="247">
        <v>211197</v>
      </c>
      <c r="V22" s="247">
        <v>501677</v>
      </c>
      <c r="W22" s="247">
        <v>3928465</v>
      </c>
      <c r="X22" s="247">
        <v>0</v>
      </c>
      <c r="Y22" s="247">
        <v>505590</v>
      </c>
      <c r="Z22" s="47" t="s">
        <v>136</v>
      </c>
      <c r="AA22" s="247">
        <v>277818</v>
      </c>
      <c r="AB22" s="247">
        <v>8070</v>
      </c>
      <c r="AC22" s="247">
        <v>269748</v>
      </c>
      <c r="AD22" s="247">
        <v>3450869</v>
      </c>
      <c r="AE22" s="247">
        <v>3450869</v>
      </c>
      <c r="AF22" s="247">
        <v>0</v>
      </c>
      <c r="AG22" s="247">
        <v>495953</v>
      </c>
      <c r="AH22" s="47" t="s">
        <v>136</v>
      </c>
      <c r="AI22" s="247">
        <v>495953</v>
      </c>
      <c r="AJ22" s="247">
        <v>0</v>
      </c>
      <c r="AK22" s="247">
        <v>1175168</v>
      </c>
      <c r="AL22" s="247">
        <v>79500</v>
      </c>
      <c r="AM22" s="247">
        <v>0</v>
      </c>
      <c r="AN22" s="247">
        <v>0</v>
      </c>
      <c r="AO22" s="247">
        <v>1015668</v>
      </c>
      <c r="AP22" s="247">
        <v>80000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40" customFormat="1" ht="21" customHeight="1">
      <c r="A23" s="47" t="s">
        <v>137</v>
      </c>
      <c r="B23" s="247">
        <v>24500000</v>
      </c>
      <c r="C23" s="247">
        <v>4498802</v>
      </c>
      <c r="D23" s="247">
        <v>539990</v>
      </c>
      <c r="E23" s="247">
        <v>1501721</v>
      </c>
      <c r="F23" s="247">
        <v>239354</v>
      </c>
      <c r="G23" s="247">
        <v>216051</v>
      </c>
      <c r="H23" s="247">
        <v>2001686</v>
      </c>
      <c r="I23" s="47" t="s">
        <v>137</v>
      </c>
      <c r="J23" s="247">
        <v>7459262</v>
      </c>
      <c r="K23" s="247">
        <v>7284343</v>
      </c>
      <c r="L23" s="247">
        <v>0</v>
      </c>
      <c r="M23" s="247">
        <v>174919</v>
      </c>
      <c r="N23" s="247">
        <v>3849271</v>
      </c>
      <c r="O23" s="247">
        <v>2349802</v>
      </c>
      <c r="P23" s="247">
        <v>34103</v>
      </c>
      <c r="Q23" s="247">
        <v>990180</v>
      </c>
      <c r="R23" s="47" t="s">
        <v>137</v>
      </c>
      <c r="S23" s="247">
        <v>475186</v>
      </c>
      <c r="T23" s="247">
        <v>4058510</v>
      </c>
      <c r="U23" s="247">
        <v>145916</v>
      </c>
      <c r="V23" s="247">
        <v>137045</v>
      </c>
      <c r="W23" s="247">
        <v>3219430</v>
      </c>
      <c r="X23" s="247">
        <v>27732</v>
      </c>
      <c r="Y23" s="247">
        <v>528387</v>
      </c>
      <c r="Z23" s="47" t="s">
        <v>137</v>
      </c>
      <c r="AA23" s="247">
        <v>120292</v>
      </c>
      <c r="AB23" s="247">
        <v>0</v>
      </c>
      <c r="AC23" s="247">
        <v>120292</v>
      </c>
      <c r="AD23" s="247">
        <v>3205665</v>
      </c>
      <c r="AE23" s="247">
        <v>3205665</v>
      </c>
      <c r="AF23" s="247">
        <v>0</v>
      </c>
      <c r="AG23" s="247">
        <v>388000</v>
      </c>
      <c r="AH23" s="47" t="s">
        <v>137</v>
      </c>
      <c r="AI23" s="247">
        <v>388000</v>
      </c>
      <c r="AJ23" s="247">
        <v>0</v>
      </c>
      <c r="AK23" s="247">
        <v>920198</v>
      </c>
      <c r="AL23" s="247">
        <v>21967</v>
      </c>
      <c r="AM23" s="247">
        <v>91500</v>
      </c>
      <c r="AN23" s="247">
        <v>0</v>
      </c>
      <c r="AO23" s="247">
        <v>706731</v>
      </c>
      <c r="AP23" s="247">
        <v>100000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240" customFormat="1" ht="21" customHeight="1">
      <c r="A24" s="47" t="s">
        <v>138</v>
      </c>
      <c r="B24" s="247">
        <v>35198000</v>
      </c>
      <c r="C24" s="247">
        <v>7328043</v>
      </c>
      <c r="D24" s="247">
        <v>560306</v>
      </c>
      <c r="E24" s="247">
        <v>3012881</v>
      </c>
      <c r="F24" s="247">
        <v>342207</v>
      </c>
      <c r="G24" s="247">
        <v>314181</v>
      </c>
      <c r="H24" s="247">
        <v>3098468</v>
      </c>
      <c r="I24" s="47" t="s">
        <v>138</v>
      </c>
      <c r="J24" s="247">
        <v>11594371</v>
      </c>
      <c r="K24" s="247">
        <v>10791932</v>
      </c>
      <c r="L24" s="247">
        <v>0</v>
      </c>
      <c r="M24" s="247">
        <v>802439</v>
      </c>
      <c r="N24" s="247">
        <v>4136828</v>
      </c>
      <c r="O24" s="247">
        <v>2088628</v>
      </c>
      <c r="P24" s="247">
        <v>279048</v>
      </c>
      <c r="Q24" s="247">
        <v>1268955</v>
      </c>
      <c r="R24" s="47" t="s">
        <v>138</v>
      </c>
      <c r="S24" s="247">
        <v>500197</v>
      </c>
      <c r="T24" s="247">
        <v>5599379</v>
      </c>
      <c r="U24" s="247">
        <v>141135</v>
      </c>
      <c r="V24" s="247">
        <v>438799</v>
      </c>
      <c r="W24" s="247">
        <v>2731614</v>
      </c>
      <c r="X24" s="247">
        <v>86342</v>
      </c>
      <c r="Y24" s="247">
        <v>2201489</v>
      </c>
      <c r="Z24" s="47" t="s">
        <v>138</v>
      </c>
      <c r="AA24" s="247">
        <v>496861</v>
      </c>
      <c r="AB24" s="247">
        <v>25806</v>
      </c>
      <c r="AC24" s="247">
        <v>471055</v>
      </c>
      <c r="AD24" s="247">
        <v>5116351</v>
      </c>
      <c r="AE24" s="247">
        <v>5116351</v>
      </c>
      <c r="AF24" s="247">
        <v>0</v>
      </c>
      <c r="AG24" s="247">
        <v>220000</v>
      </c>
      <c r="AH24" s="47" t="s">
        <v>138</v>
      </c>
      <c r="AI24" s="247">
        <v>220000</v>
      </c>
      <c r="AJ24" s="247">
        <v>0</v>
      </c>
      <c r="AK24" s="247">
        <v>706167</v>
      </c>
      <c r="AL24" s="247">
        <v>82306</v>
      </c>
      <c r="AM24" s="247">
        <v>0</v>
      </c>
      <c r="AN24" s="247">
        <v>0</v>
      </c>
      <c r="AO24" s="247">
        <v>573861</v>
      </c>
      <c r="AP24" s="247">
        <v>50000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240" customFormat="1" ht="21" customHeight="1">
      <c r="A25" s="47" t="s">
        <v>139</v>
      </c>
      <c r="B25" s="247">
        <v>19026687</v>
      </c>
      <c r="C25" s="247">
        <v>5280548</v>
      </c>
      <c r="D25" s="247">
        <v>1988620</v>
      </c>
      <c r="E25" s="247">
        <v>1455408</v>
      </c>
      <c r="F25" s="247">
        <v>204628</v>
      </c>
      <c r="G25" s="247">
        <v>195515</v>
      </c>
      <c r="H25" s="247">
        <v>1436377</v>
      </c>
      <c r="I25" s="47" t="s">
        <v>139</v>
      </c>
      <c r="J25" s="247">
        <v>4811350</v>
      </c>
      <c r="K25" s="247">
        <v>4597547</v>
      </c>
      <c r="L25" s="247">
        <v>0</v>
      </c>
      <c r="M25" s="247">
        <v>213803</v>
      </c>
      <c r="N25" s="247">
        <v>3328899</v>
      </c>
      <c r="O25" s="247">
        <v>1055894</v>
      </c>
      <c r="P25" s="247">
        <v>82575</v>
      </c>
      <c r="Q25" s="247">
        <v>1027517</v>
      </c>
      <c r="R25" s="47" t="s">
        <v>139</v>
      </c>
      <c r="S25" s="247">
        <v>1162913</v>
      </c>
      <c r="T25" s="247">
        <v>2414875</v>
      </c>
      <c r="U25" s="247">
        <v>82369</v>
      </c>
      <c r="V25" s="247">
        <v>402445</v>
      </c>
      <c r="W25" s="247">
        <v>1089842</v>
      </c>
      <c r="X25" s="247">
        <v>17024</v>
      </c>
      <c r="Y25" s="247">
        <v>823195</v>
      </c>
      <c r="Z25" s="47" t="s">
        <v>139</v>
      </c>
      <c r="AA25" s="247">
        <v>250309</v>
      </c>
      <c r="AB25" s="247">
        <v>1810</v>
      </c>
      <c r="AC25" s="247">
        <v>248499</v>
      </c>
      <c r="AD25" s="247">
        <v>2050780</v>
      </c>
      <c r="AE25" s="247">
        <v>2050780</v>
      </c>
      <c r="AF25" s="247">
        <v>0</v>
      </c>
      <c r="AG25" s="247">
        <v>100000</v>
      </c>
      <c r="AH25" s="47" t="s">
        <v>139</v>
      </c>
      <c r="AI25" s="247">
        <v>100000</v>
      </c>
      <c r="AJ25" s="247">
        <v>0</v>
      </c>
      <c r="AK25" s="247">
        <v>789926</v>
      </c>
      <c r="AL25" s="247">
        <v>1000</v>
      </c>
      <c r="AM25" s="247">
        <v>0</v>
      </c>
      <c r="AN25" s="247">
        <v>0</v>
      </c>
      <c r="AO25" s="247">
        <v>668926</v>
      </c>
      <c r="AP25" s="247">
        <v>120000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40" customFormat="1" ht="21" customHeight="1">
      <c r="A26" s="47" t="s">
        <v>140</v>
      </c>
      <c r="B26" s="247">
        <v>20042019</v>
      </c>
      <c r="C26" s="247">
        <v>4815776</v>
      </c>
      <c r="D26" s="247">
        <v>351590</v>
      </c>
      <c r="E26" s="247">
        <v>2123175</v>
      </c>
      <c r="F26" s="247">
        <v>264740</v>
      </c>
      <c r="G26" s="247">
        <v>206716</v>
      </c>
      <c r="H26" s="247">
        <v>1869555</v>
      </c>
      <c r="I26" s="47" t="s">
        <v>140</v>
      </c>
      <c r="J26" s="247">
        <v>5641737</v>
      </c>
      <c r="K26" s="247">
        <v>5413931</v>
      </c>
      <c r="L26" s="247">
        <v>0</v>
      </c>
      <c r="M26" s="247">
        <v>227806</v>
      </c>
      <c r="N26" s="247">
        <v>3038462</v>
      </c>
      <c r="O26" s="247">
        <v>688966</v>
      </c>
      <c r="P26" s="247">
        <v>35872</v>
      </c>
      <c r="Q26" s="247">
        <v>932770</v>
      </c>
      <c r="R26" s="47" t="s">
        <v>140</v>
      </c>
      <c r="S26" s="247">
        <v>1380854</v>
      </c>
      <c r="T26" s="247">
        <v>2364610</v>
      </c>
      <c r="U26" s="247">
        <v>101800</v>
      </c>
      <c r="V26" s="247">
        <v>229012</v>
      </c>
      <c r="W26" s="247">
        <v>1571245</v>
      </c>
      <c r="X26" s="247">
        <v>32011</v>
      </c>
      <c r="Y26" s="247">
        <v>430542</v>
      </c>
      <c r="Z26" s="47" t="s">
        <v>140</v>
      </c>
      <c r="AA26" s="247">
        <v>1458610</v>
      </c>
      <c r="AB26" s="247">
        <v>1015496</v>
      </c>
      <c r="AC26" s="247">
        <v>443114</v>
      </c>
      <c r="AD26" s="247">
        <v>2222197</v>
      </c>
      <c r="AE26" s="247">
        <v>2222197</v>
      </c>
      <c r="AF26" s="247">
        <v>0</v>
      </c>
      <c r="AG26" s="247">
        <v>122200</v>
      </c>
      <c r="AH26" s="47" t="s">
        <v>140</v>
      </c>
      <c r="AI26" s="247">
        <v>122200</v>
      </c>
      <c r="AJ26" s="247">
        <v>0</v>
      </c>
      <c r="AK26" s="247">
        <v>378427</v>
      </c>
      <c r="AL26" s="247">
        <v>0</v>
      </c>
      <c r="AM26" s="247">
        <v>0</v>
      </c>
      <c r="AN26" s="247">
        <v>0</v>
      </c>
      <c r="AO26" s="247">
        <v>318427</v>
      </c>
      <c r="AP26" s="247">
        <v>60000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40" customFormat="1" ht="21" customHeight="1">
      <c r="A27" s="47" t="s">
        <v>141</v>
      </c>
      <c r="B27" s="247">
        <v>9224906</v>
      </c>
      <c r="C27" s="247">
        <v>2350200</v>
      </c>
      <c r="D27" s="247">
        <v>216548</v>
      </c>
      <c r="E27" s="247">
        <v>676838</v>
      </c>
      <c r="F27" s="247">
        <v>123516</v>
      </c>
      <c r="G27" s="247">
        <v>151181</v>
      </c>
      <c r="H27" s="247">
        <v>1182117</v>
      </c>
      <c r="I27" s="47" t="s">
        <v>141</v>
      </c>
      <c r="J27" s="247">
        <v>2245376</v>
      </c>
      <c r="K27" s="247">
        <v>1863109</v>
      </c>
      <c r="L27" s="247">
        <v>73412</v>
      </c>
      <c r="M27" s="247">
        <v>308855</v>
      </c>
      <c r="N27" s="247">
        <v>1629970</v>
      </c>
      <c r="O27" s="247">
        <v>551428</v>
      </c>
      <c r="P27" s="247">
        <v>395764</v>
      </c>
      <c r="Q27" s="247">
        <v>350952</v>
      </c>
      <c r="R27" s="47" t="s">
        <v>141</v>
      </c>
      <c r="S27" s="247">
        <v>331826</v>
      </c>
      <c r="T27" s="247">
        <v>1417603</v>
      </c>
      <c r="U27" s="247">
        <v>51909</v>
      </c>
      <c r="V27" s="247">
        <v>115457</v>
      </c>
      <c r="W27" s="247">
        <v>851231</v>
      </c>
      <c r="X27" s="247">
        <v>17558</v>
      </c>
      <c r="Y27" s="247">
        <v>381448</v>
      </c>
      <c r="Z27" s="47" t="s">
        <v>141</v>
      </c>
      <c r="AA27" s="247">
        <v>402944</v>
      </c>
      <c r="AB27" s="247">
        <v>13235</v>
      </c>
      <c r="AC27" s="247">
        <v>389709</v>
      </c>
      <c r="AD27" s="247">
        <v>872611</v>
      </c>
      <c r="AE27" s="247">
        <v>872611</v>
      </c>
      <c r="AF27" s="247">
        <v>0</v>
      </c>
      <c r="AG27" s="247">
        <v>16740</v>
      </c>
      <c r="AH27" s="47" t="s">
        <v>141</v>
      </c>
      <c r="AI27" s="247">
        <v>16740</v>
      </c>
      <c r="AJ27" s="247">
        <v>0</v>
      </c>
      <c r="AK27" s="247">
        <v>289462</v>
      </c>
      <c r="AL27" s="247">
        <v>58500</v>
      </c>
      <c r="AM27" s="247">
        <v>0</v>
      </c>
      <c r="AN27" s="247">
        <v>0</v>
      </c>
      <c r="AO27" s="247">
        <v>183962</v>
      </c>
      <c r="AP27" s="247">
        <v>47000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240" customFormat="1" ht="21" customHeight="1">
      <c r="A28" s="47" t="s">
        <v>142</v>
      </c>
      <c r="B28" s="247">
        <v>17711948</v>
      </c>
      <c r="C28" s="247">
        <v>4268063</v>
      </c>
      <c r="D28" s="247">
        <v>388880</v>
      </c>
      <c r="E28" s="247">
        <v>1603745</v>
      </c>
      <c r="F28" s="247">
        <v>285734</v>
      </c>
      <c r="G28" s="247">
        <v>206258</v>
      </c>
      <c r="H28" s="247">
        <v>1783446</v>
      </c>
      <c r="I28" s="47" t="s">
        <v>142</v>
      </c>
      <c r="J28" s="247">
        <v>5307156</v>
      </c>
      <c r="K28" s="247">
        <v>5084362</v>
      </c>
      <c r="L28" s="247">
        <v>0</v>
      </c>
      <c r="M28" s="247">
        <v>222794</v>
      </c>
      <c r="N28" s="247">
        <v>2067747</v>
      </c>
      <c r="O28" s="247">
        <v>218795</v>
      </c>
      <c r="P28" s="247">
        <v>179010</v>
      </c>
      <c r="Q28" s="247">
        <v>1174112</v>
      </c>
      <c r="R28" s="47" t="s">
        <v>142</v>
      </c>
      <c r="S28" s="247">
        <v>495830</v>
      </c>
      <c r="T28" s="247">
        <v>2680491</v>
      </c>
      <c r="U28" s="247">
        <v>364579</v>
      </c>
      <c r="V28" s="247">
        <v>225301</v>
      </c>
      <c r="W28" s="247">
        <v>1764505</v>
      </c>
      <c r="X28" s="247">
        <v>15081</v>
      </c>
      <c r="Y28" s="247">
        <v>311025</v>
      </c>
      <c r="Z28" s="47" t="s">
        <v>142</v>
      </c>
      <c r="AA28" s="247">
        <v>904717</v>
      </c>
      <c r="AB28" s="247">
        <v>10546</v>
      </c>
      <c r="AC28" s="247">
        <v>894171</v>
      </c>
      <c r="AD28" s="247">
        <v>2004124</v>
      </c>
      <c r="AE28" s="247">
        <v>2004124</v>
      </c>
      <c r="AF28" s="247">
        <v>0</v>
      </c>
      <c r="AG28" s="247">
        <v>177000</v>
      </c>
      <c r="AH28" s="47" t="s">
        <v>142</v>
      </c>
      <c r="AI28" s="247">
        <v>177000</v>
      </c>
      <c r="AJ28" s="247">
        <v>0</v>
      </c>
      <c r="AK28" s="247">
        <v>302650</v>
      </c>
      <c r="AL28" s="247">
        <v>0</v>
      </c>
      <c r="AM28" s="247">
        <v>0</v>
      </c>
      <c r="AN28" s="247">
        <v>0</v>
      </c>
      <c r="AO28" s="247">
        <v>282650</v>
      </c>
      <c r="AP28" s="247">
        <v>20000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240" customFormat="1" ht="21" customHeight="1">
      <c r="A29" s="47" t="s">
        <v>143</v>
      </c>
      <c r="B29" s="247">
        <v>20386100</v>
      </c>
      <c r="C29" s="247">
        <v>3518071</v>
      </c>
      <c r="D29" s="247">
        <v>301670</v>
      </c>
      <c r="E29" s="247">
        <v>1299167</v>
      </c>
      <c r="F29" s="247">
        <v>253527</v>
      </c>
      <c r="G29" s="247">
        <v>189109</v>
      </c>
      <c r="H29" s="247">
        <v>1474598</v>
      </c>
      <c r="I29" s="47" t="s">
        <v>143</v>
      </c>
      <c r="J29" s="247">
        <v>6632121</v>
      </c>
      <c r="K29" s="247">
        <v>6011196</v>
      </c>
      <c r="L29" s="247">
        <v>0</v>
      </c>
      <c r="M29" s="247">
        <v>620925</v>
      </c>
      <c r="N29" s="247">
        <v>2506594</v>
      </c>
      <c r="O29" s="247">
        <v>303395</v>
      </c>
      <c r="P29" s="247">
        <v>332445</v>
      </c>
      <c r="Q29" s="247">
        <v>1195927</v>
      </c>
      <c r="R29" s="47" t="s">
        <v>143</v>
      </c>
      <c r="S29" s="247">
        <v>674827</v>
      </c>
      <c r="T29" s="247">
        <v>2761189</v>
      </c>
      <c r="U29" s="247">
        <v>73860</v>
      </c>
      <c r="V29" s="247">
        <v>132344</v>
      </c>
      <c r="W29" s="247">
        <v>2063189</v>
      </c>
      <c r="X29" s="247">
        <v>60748</v>
      </c>
      <c r="Y29" s="247">
        <v>431048</v>
      </c>
      <c r="Z29" s="47" t="s">
        <v>143</v>
      </c>
      <c r="AA29" s="247">
        <v>1480673</v>
      </c>
      <c r="AB29" s="247">
        <v>42766</v>
      </c>
      <c r="AC29" s="247">
        <v>1437907</v>
      </c>
      <c r="AD29" s="247">
        <v>2473450</v>
      </c>
      <c r="AE29" s="247">
        <v>2473450</v>
      </c>
      <c r="AF29" s="247">
        <v>0</v>
      </c>
      <c r="AG29" s="247">
        <v>210000</v>
      </c>
      <c r="AH29" s="47" t="s">
        <v>143</v>
      </c>
      <c r="AI29" s="247">
        <v>210000</v>
      </c>
      <c r="AJ29" s="247">
        <v>0</v>
      </c>
      <c r="AK29" s="247">
        <v>804002</v>
      </c>
      <c r="AL29" s="247">
        <v>0</v>
      </c>
      <c r="AM29" s="247">
        <v>0</v>
      </c>
      <c r="AN29" s="247">
        <v>0</v>
      </c>
      <c r="AO29" s="247">
        <v>348002</v>
      </c>
      <c r="AP29" s="247">
        <v>456000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240" customFormat="1" ht="21" customHeight="1">
      <c r="A30" s="47" t="s">
        <v>144</v>
      </c>
      <c r="B30" s="247">
        <v>13137337</v>
      </c>
      <c r="C30" s="247">
        <v>3032722</v>
      </c>
      <c r="D30" s="247">
        <v>305065</v>
      </c>
      <c r="E30" s="247">
        <v>1066368</v>
      </c>
      <c r="F30" s="247">
        <v>223006</v>
      </c>
      <c r="G30" s="247">
        <v>169296</v>
      </c>
      <c r="H30" s="247">
        <v>1268987</v>
      </c>
      <c r="I30" s="47" t="s">
        <v>144</v>
      </c>
      <c r="J30" s="247">
        <v>4163731</v>
      </c>
      <c r="K30" s="247">
        <v>3874579</v>
      </c>
      <c r="L30" s="247">
        <v>0</v>
      </c>
      <c r="M30" s="247">
        <v>289152</v>
      </c>
      <c r="N30" s="247">
        <v>1746393</v>
      </c>
      <c r="O30" s="247">
        <v>39323</v>
      </c>
      <c r="P30" s="247">
        <v>76273</v>
      </c>
      <c r="Q30" s="247">
        <v>1378754</v>
      </c>
      <c r="R30" s="47" t="s">
        <v>144</v>
      </c>
      <c r="S30" s="247">
        <v>252043</v>
      </c>
      <c r="T30" s="247">
        <v>1668408</v>
      </c>
      <c r="U30" s="247">
        <v>56713</v>
      </c>
      <c r="V30" s="247">
        <v>106022</v>
      </c>
      <c r="W30" s="247">
        <v>1238080</v>
      </c>
      <c r="X30" s="247">
        <v>27024</v>
      </c>
      <c r="Y30" s="247">
        <v>240569</v>
      </c>
      <c r="Z30" s="47" t="s">
        <v>144</v>
      </c>
      <c r="AA30" s="247">
        <v>636044</v>
      </c>
      <c r="AB30" s="247">
        <v>15824</v>
      </c>
      <c r="AC30" s="247">
        <v>620220</v>
      </c>
      <c r="AD30" s="247">
        <v>1596550</v>
      </c>
      <c r="AE30" s="247">
        <v>1596550</v>
      </c>
      <c r="AF30" s="247">
        <v>0</v>
      </c>
      <c r="AG30" s="247">
        <v>11489</v>
      </c>
      <c r="AH30" s="47" t="s">
        <v>144</v>
      </c>
      <c r="AI30" s="247">
        <v>11489</v>
      </c>
      <c r="AJ30" s="247">
        <v>0</v>
      </c>
      <c r="AK30" s="247">
        <v>282000</v>
      </c>
      <c r="AL30" s="247">
        <v>0</v>
      </c>
      <c r="AM30" s="247">
        <v>0</v>
      </c>
      <c r="AN30" s="247">
        <v>0</v>
      </c>
      <c r="AO30" s="247">
        <v>267000</v>
      </c>
      <c r="AP30" s="247">
        <v>15000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40" customFormat="1" ht="21" customHeight="1">
      <c r="A31" s="47" t="s">
        <v>145</v>
      </c>
      <c r="B31" s="247">
        <v>12904336</v>
      </c>
      <c r="C31" s="247">
        <v>2167654</v>
      </c>
      <c r="D31" s="247">
        <v>524452</v>
      </c>
      <c r="E31" s="247">
        <v>805452</v>
      </c>
      <c r="F31" s="247">
        <v>57049</v>
      </c>
      <c r="G31" s="247">
        <v>194150</v>
      </c>
      <c r="H31" s="247">
        <v>586551</v>
      </c>
      <c r="I31" s="47" t="s">
        <v>145</v>
      </c>
      <c r="J31" s="247">
        <v>2981388</v>
      </c>
      <c r="K31" s="247">
        <v>2280199</v>
      </c>
      <c r="L31" s="247">
        <v>0</v>
      </c>
      <c r="M31" s="247">
        <v>701189</v>
      </c>
      <c r="N31" s="247">
        <v>4753320</v>
      </c>
      <c r="O31" s="247">
        <v>1453605</v>
      </c>
      <c r="P31" s="247">
        <v>307118</v>
      </c>
      <c r="Q31" s="247">
        <v>2155664</v>
      </c>
      <c r="R31" s="47" t="s">
        <v>145</v>
      </c>
      <c r="S31" s="247">
        <v>836933</v>
      </c>
      <c r="T31" s="247">
        <v>1398703</v>
      </c>
      <c r="U31" s="247">
        <v>34672</v>
      </c>
      <c r="V31" s="247">
        <v>37383</v>
      </c>
      <c r="W31" s="247">
        <v>745851</v>
      </c>
      <c r="X31" s="247">
        <v>124182</v>
      </c>
      <c r="Y31" s="247">
        <v>456615</v>
      </c>
      <c r="Z31" s="47" t="s">
        <v>145</v>
      </c>
      <c r="AA31" s="247">
        <v>787985</v>
      </c>
      <c r="AB31" s="247">
        <v>32072</v>
      </c>
      <c r="AC31" s="247">
        <v>755913</v>
      </c>
      <c r="AD31" s="247">
        <v>526696</v>
      </c>
      <c r="AE31" s="247">
        <v>526696</v>
      </c>
      <c r="AF31" s="247">
        <v>0</v>
      </c>
      <c r="AG31" s="247">
        <v>0</v>
      </c>
      <c r="AH31" s="47" t="s">
        <v>145</v>
      </c>
      <c r="AI31" s="247">
        <v>0</v>
      </c>
      <c r="AJ31" s="247">
        <v>0</v>
      </c>
      <c r="AK31" s="247">
        <v>288590</v>
      </c>
      <c r="AL31" s="247">
        <v>0</v>
      </c>
      <c r="AM31" s="247">
        <v>85313</v>
      </c>
      <c r="AN31" s="247">
        <v>0</v>
      </c>
      <c r="AO31" s="247">
        <v>153277</v>
      </c>
      <c r="AP31" s="247">
        <v>50000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40" customFormat="1" ht="21" customHeight="1">
      <c r="A32" s="47" t="s">
        <v>209</v>
      </c>
      <c r="B32" s="247">
        <v>3574052</v>
      </c>
      <c r="C32" s="247">
        <v>698410</v>
      </c>
      <c r="D32" s="247">
        <v>252921</v>
      </c>
      <c r="E32" s="247">
        <v>196411</v>
      </c>
      <c r="F32" s="247">
        <v>27483</v>
      </c>
      <c r="G32" s="247">
        <v>63697</v>
      </c>
      <c r="H32" s="247">
        <v>157898</v>
      </c>
      <c r="I32" s="47" t="s">
        <v>209</v>
      </c>
      <c r="J32" s="247">
        <v>830416</v>
      </c>
      <c r="K32" s="247">
        <v>701712</v>
      </c>
      <c r="L32" s="247">
        <v>0</v>
      </c>
      <c r="M32" s="247">
        <v>128704</v>
      </c>
      <c r="N32" s="247">
        <v>1557930</v>
      </c>
      <c r="O32" s="247">
        <v>319621</v>
      </c>
      <c r="P32" s="247">
        <v>5487</v>
      </c>
      <c r="Q32" s="247">
        <v>398708</v>
      </c>
      <c r="R32" s="47" t="s">
        <v>209</v>
      </c>
      <c r="S32" s="247">
        <v>834114</v>
      </c>
      <c r="T32" s="247">
        <v>298047</v>
      </c>
      <c r="U32" s="247">
        <v>1879</v>
      </c>
      <c r="V32" s="247">
        <v>9874</v>
      </c>
      <c r="W32" s="247">
        <v>92331</v>
      </c>
      <c r="X32" s="247">
        <v>0</v>
      </c>
      <c r="Y32" s="247">
        <v>193963</v>
      </c>
      <c r="Z32" s="47" t="s">
        <v>209</v>
      </c>
      <c r="AA32" s="247">
        <v>70208</v>
      </c>
      <c r="AB32" s="247">
        <v>0</v>
      </c>
      <c r="AC32" s="247">
        <v>70208</v>
      </c>
      <c r="AD32" s="247">
        <v>44270</v>
      </c>
      <c r="AE32" s="247">
        <v>44270</v>
      </c>
      <c r="AF32" s="247">
        <v>0</v>
      </c>
      <c r="AG32" s="247">
        <v>600</v>
      </c>
      <c r="AH32" s="47" t="s">
        <v>209</v>
      </c>
      <c r="AI32" s="247">
        <v>600</v>
      </c>
      <c r="AJ32" s="247">
        <v>0</v>
      </c>
      <c r="AK32" s="247">
        <v>74171</v>
      </c>
      <c r="AL32" s="247">
        <v>3000</v>
      </c>
      <c r="AM32" s="247">
        <v>0</v>
      </c>
      <c r="AN32" s="247">
        <v>0</v>
      </c>
      <c r="AO32" s="247">
        <v>56171</v>
      </c>
      <c r="AP32" s="247">
        <v>15000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40" customFormat="1" ht="19.5" customHeight="1">
      <c r="A33" s="241" t="s">
        <v>314</v>
      </c>
      <c r="B33" s="247"/>
      <c r="C33" s="247"/>
      <c r="D33" s="247"/>
      <c r="E33" s="247"/>
      <c r="F33" s="247"/>
      <c r="G33" s="247"/>
      <c r="H33" s="247"/>
      <c r="I33" s="241" t="s">
        <v>314</v>
      </c>
      <c r="J33" s="247"/>
      <c r="K33" s="247"/>
      <c r="L33" s="247"/>
      <c r="M33" s="247"/>
      <c r="N33" s="247"/>
      <c r="O33" s="247"/>
      <c r="P33" s="247"/>
      <c r="Q33" s="247"/>
      <c r="R33" s="241" t="s">
        <v>314</v>
      </c>
      <c r="S33" s="247"/>
      <c r="T33" s="247"/>
      <c r="U33" s="247"/>
      <c r="V33" s="247"/>
      <c r="W33" s="247"/>
      <c r="X33" s="247"/>
      <c r="Y33" s="247"/>
      <c r="Z33" s="241" t="s">
        <v>314</v>
      </c>
      <c r="AA33" s="247"/>
      <c r="AB33" s="247"/>
      <c r="AC33" s="247"/>
      <c r="AD33" s="247"/>
      <c r="AE33" s="247"/>
      <c r="AF33" s="247"/>
      <c r="AG33" s="247"/>
      <c r="AH33" s="241" t="s">
        <v>314</v>
      </c>
      <c r="AI33" s="247"/>
      <c r="AJ33" s="247"/>
      <c r="AK33" s="247"/>
      <c r="AL33" s="247"/>
      <c r="AM33" s="247"/>
      <c r="AN33" s="247"/>
      <c r="AO33" s="247"/>
      <c r="AP33" s="247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9" customFormat="1" ht="21" customHeight="1">
      <c r="A34" s="245" t="s">
        <v>27</v>
      </c>
      <c r="B34" s="246">
        <v>906511130</v>
      </c>
      <c r="C34" s="246">
        <v>187620637</v>
      </c>
      <c r="D34" s="246">
        <v>12442962</v>
      </c>
      <c r="E34" s="246">
        <v>75543014</v>
      </c>
      <c r="F34" s="246">
        <v>9655713</v>
      </c>
      <c r="G34" s="246">
        <v>7380535</v>
      </c>
      <c r="H34" s="246">
        <v>82598413</v>
      </c>
      <c r="I34" s="245" t="s">
        <v>27</v>
      </c>
      <c r="J34" s="246">
        <v>355895802</v>
      </c>
      <c r="K34" s="246">
        <v>337125207</v>
      </c>
      <c r="L34" s="246">
        <v>70550</v>
      </c>
      <c r="M34" s="246">
        <v>18700045</v>
      </c>
      <c r="N34" s="246">
        <v>58585140</v>
      </c>
      <c r="O34" s="246">
        <v>14705987</v>
      </c>
      <c r="P34" s="246">
        <v>6762405</v>
      </c>
      <c r="Q34" s="246">
        <v>27913222</v>
      </c>
      <c r="R34" s="245" t="s">
        <v>27</v>
      </c>
      <c r="S34" s="246">
        <v>9203526</v>
      </c>
      <c r="T34" s="246">
        <v>172536507</v>
      </c>
      <c r="U34" s="246">
        <v>21007269</v>
      </c>
      <c r="V34" s="246">
        <v>19447590</v>
      </c>
      <c r="W34" s="246">
        <v>105366366</v>
      </c>
      <c r="X34" s="246">
        <v>1357493</v>
      </c>
      <c r="Y34" s="246">
        <v>25357789</v>
      </c>
      <c r="Z34" s="245" t="s">
        <v>27</v>
      </c>
      <c r="AA34" s="246">
        <v>46263493</v>
      </c>
      <c r="AB34" s="246">
        <v>5066354</v>
      </c>
      <c r="AC34" s="246">
        <v>41197139</v>
      </c>
      <c r="AD34" s="246">
        <v>62973431</v>
      </c>
      <c r="AE34" s="246">
        <v>62973431</v>
      </c>
      <c r="AF34" s="246">
        <v>0</v>
      </c>
      <c r="AG34" s="246">
        <v>9015284</v>
      </c>
      <c r="AH34" s="245" t="s">
        <v>27</v>
      </c>
      <c r="AI34" s="246">
        <v>9009179</v>
      </c>
      <c r="AJ34" s="246">
        <v>6105</v>
      </c>
      <c r="AK34" s="246">
        <v>13620836</v>
      </c>
      <c r="AL34" s="246">
        <v>319979</v>
      </c>
      <c r="AM34" s="246">
        <v>219563</v>
      </c>
      <c r="AN34" s="246">
        <v>0</v>
      </c>
      <c r="AO34" s="246">
        <v>9460761</v>
      </c>
      <c r="AP34" s="246">
        <v>3620533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</row>
    <row r="35" spans="1:54" s="49" customFormat="1" ht="21" customHeight="1">
      <c r="A35" s="245" t="s">
        <v>485</v>
      </c>
      <c r="B35" s="246">
        <v>631362960</v>
      </c>
      <c r="C35" s="246">
        <v>126271458</v>
      </c>
      <c r="D35" s="246">
        <v>6657688</v>
      </c>
      <c r="E35" s="246">
        <v>54668429</v>
      </c>
      <c r="F35" s="246">
        <v>6089886</v>
      </c>
      <c r="G35" s="246">
        <v>4208504</v>
      </c>
      <c r="H35" s="246">
        <v>54646951</v>
      </c>
      <c r="I35" s="245" t="s">
        <v>485</v>
      </c>
      <c r="J35" s="246">
        <v>257488068</v>
      </c>
      <c r="K35" s="246">
        <v>242411945</v>
      </c>
      <c r="L35" s="246">
        <v>0</v>
      </c>
      <c r="M35" s="246">
        <v>15076123</v>
      </c>
      <c r="N35" s="246">
        <v>45625742</v>
      </c>
      <c r="O35" s="246">
        <v>8754171</v>
      </c>
      <c r="P35" s="246">
        <v>5487874</v>
      </c>
      <c r="Q35" s="246">
        <v>25739618</v>
      </c>
      <c r="R35" s="245" t="s">
        <v>485</v>
      </c>
      <c r="S35" s="246">
        <v>5644079</v>
      </c>
      <c r="T35" s="246">
        <v>124328007</v>
      </c>
      <c r="U35" s="246">
        <v>18997438</v>
      </c>
      <c r="V35" s="246">
        <v>16065803</v>
      </c>
      <c r="W35" s="246">
        <v>74041553</v>
      </c>
      <c r="X35" s="246">
        <v>715771</v>
      </c>
      <c r="Y35" s="246">
        <v>14507442</v>
      </c>
      <c r="Z35" s="245" t="s">
        <v>485</v>
      </c>
      <c r="AA35" s="246">
        <v>40271025</v>
      </c>
      <c r="AB35" s="246">
        <v>4772477</v>
      </c>
      <c r="AC35" s="246">
        <v>35498548</v>
      </c>
      <c r="AD35" s="246">
        <v>24082305</v>
      </c>
      <c r="AE35" s="246">
        <v>24082305</v>
      </c>
      <c r="AF35" s="246">
        <v>0</v>
      </c>
      <c r="AG35" s="246">
        <v>5562448</v>
      </c>
      <c r="AH35" s="245" t="s">
        <v>485</v>
      </c>
      <c r="AI35" s="246">
        <v>5556343</v>
      </c>
      <c r="AJ35" s="246">
        <v>6105</v>
      </c>
      <c r="AK35" s="246">
        <v>7733907</v>
      </c>
      <c r="AL35" s="246">
        <v>0</v>
      </c>
      <c r="AM35" s="246">
        <v>0</v>
      </c>
      <c r="AN35" s="246">
        <v>0</v>
      </c>
      <c r="AO35" s="246">
        <v>5535574</v>
      </c>
      <c r="AP35" s="246">
        <v>2198333</v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</row>
    <row r="36" spans="1:42" ht="21" customHeight="1">
      <c r="A36" s="47" t="s">
        <v>486</v>
      </c>
      <c r="B36" s="247">
        <v>125923182</v>
      </c>
      <c r="C36" s="247">
        <v>27406067</v>
      </c>
      <c r="D36" s="247">
        <v>1208086</v>
      </c>
      <c r="E36" s="247">
        <v>13641565</v>
      </c>
      <c r="F36" s="247">
        <v>1133597</v>
      </c>
      <c r="G36" s="247">
        <v>635948</v>
      </c>
      <c r="H36" s="247">
        <v>10786871</v>
      </c>
      <c r="I36" s="47" t="s">
        <v>486</v>
      </c>
      <c r="J36" s="247">
        <v>52314705</v>
      </c>
      <c r="K36" s="247">
        <v>50328800</v>
      </c>
      <c r="L36" s="247">
        <v>0</v>
      </c>
      <c r="M36" s="247">
        <v>1985905</v>
      </c>
      <c r="N36" s="247">
        <v>6488466</v>
      </c>
      <c r="O36" s="247">
        <v>1593470</v>
      </c>
      <c r="P36" s="247">
        <v>555623</v>
      </c>
      <c r="Q36" s="247">
        <v>3503399</v>
      </c>
      <c r="R36" s="47" t="s">
        <v>486</v>
      </c>
      <c r="S36" s="247">
        <v>835974</v>
      </c>
      <c r="T36" s="247">
        <v>23041759</v>
      </c>
      <c r="U36" s="247">
        <v>1546585</v>
      </c>
      <c r="V36" s="247">
        <v>1252537</v>
      </c>
      <c r="W36" s="247">
        <v>18391593</v>
      </c>
      <c r="X36" s="247">
        <v>129561</v>
      </c>
      <c r="Y36" s="247">
        <v>1721483</v>
      </c>
      <c r="Z36" s="47" t="s">
        <v>486</v>
      </c>
      <c r="AA36" s="247">
        <v>10022572</v>
      </c>
      <c r="AB36" s="247">
        <v>841477</v>
      </c>
      <c r="AC36" s="247">
        <v>9181095</v>
      </c>
      <c r="AD36" s="247">
        <v>3408952</v>
      </c>
      <c r="AE36" s="247">
        <v>3408952</v>
      </c>
      <c r="AF36" s="247">
        <v>0</v>
      </c>
      <c r="AG36" s="247">
        <v>957169</v>
      </c>
      <c r="AH36" s="47" t="s">
        <v>486</v>
      </c>
      <c r="AI36" s="247">
        <v>957169</v>
      </c>
      <c r="AJ36" s="247">
        <v>0</v>
      </c>
      <c r="AK36" s="247">
        <v>2283492</v>
      </c>
      <c r="AL36" s="247">
        <v>0</v>
      </c>
      <c r="AM36" s="247">
        <v>0</v>
      </c>
      <c r="AN36" s="247">
        <v>0</v>
      </c>
      <c r="AO36" s="247">
        <v>1883492</v>
      </c>
      <c r="AP36" s="247">
        <v>400000</v>
      </c>
    </row>
    <row r="37" spans="1:42" ht="21" customHeight="1">
      <c r="A37" s="47" t="s">
        <v>487</v>
      </c>
      <c r="B37" s="247">
        <v>141875185</v>
      </c>
      <c r="C37" s="247">
        <v>25197926</v>
      </c>
      <c r="D37" s="247">
        <v>1860197</v>
      </c>
      <c r="E37" s="247">
        <v>8602526</v>
      </c>
      <c r="F37" s="247">
        <v>1603704</v>
      </c>
      <c r="G37" s="247">
        <v>793232</v>
      </c>
      <c r="H37" s="247">
        <v>12338267</v>
      </c>
      <c r="I37" s="47" t="s">
        <v>487</v>
      </c>
      <c r="J37" s="247">
        <v>52925655</v>
      </c>
      <c r="K37" s="247">
        <v>47808870</v>
      </c>
      <c r="L37" s="247">
        <v>0</v>
      </c>
      <c r="M37" s="247">
        <v>5116785</v>
      </c>
      <c r="N37" s="247">
        <v>15574511</v>
      </c>
      <c r="O37" s="247">
        <v>2208679</v>
      </c>
      <c r="P37" s="247">
        <v>1196402</v>
      </c>
      <c r="Q37" s="247">
        <v>10930235</v>
      </c>
      <c r="R37" s="47" t="s">
        <v>487</v>
      </c>
      <c r="S37" s="247">
        <v>1239195</v>
      </c>
      <c r="T37" s="247">
        <v>29731782</v>
      </c>
      <c r="U37" s="247">
        <v>7003192</v>
      </c>
      <c r="V37" s="247">
        <v>9977481</v>
      </c>
      <c r="W37" s="247">
        <v>7659885</v>
      </c>
      <c r="X37" s="247">
        <v>367434</v>
      </c>
      <c r="Y37" s="247">
        <v>4723790</v>
      </c>
      <c r="Z37" s="47" t="s">
        <v>487</v>
      </c>
      <c r="AA37" s="247">
        <v>10323211</v>
      </c>
      <c r="AB37" s="247">
        <v>1624211</v>
      </c>
      <c r="AC37" s="247">
        <v>8699000</v>
      </c>
      <c r="AD37" s="247">
        <v>5402397</v>
      </c>
      <c r="AE37" s="247">
        <v>5402397</v>
      </c>
      <c r="AF37" s="247">
        <v>0</v>
      </c>
      <c r="AG37" s="247">
        <v>889703</v>
      </c>
      <c r="AH37" s="47" t="s">
        <v>487</v>
      </c>
      <c r="AI37" s="247">
        <v>886448</v>
      </c>
      <c r="AJ37" s="247">
        <v>3255</v>
      </c>
      <c r="AK37" s="247">
        <v>1830000</v>
      </c>
      <c r="AL37" s="247">
        <v>0</v>
      </c>
      <c r="AM37" s="247">
        <v>0</v>
      </c>
      <c r="AN37" s="247">
        <v>0</v>
      </c>
      <c r="AO37" s="247">
        <v>1115000</v>
      </c>
      <c r="AP37" s="247">
        <v>715000</v>
      </c>
    </row>
    <row r="38" spans="1:42" ht="21" customHeight="1">
      <c r="A38" s="47" t="s">
        <v>272</v>
      </c>
      <c r="B38" s="247">
        <v>82137390</v>
      </c>
      <c r="C38" s="247">
        <v>16341149</v>
      </c>
      <c r="D38" s="247">
        <v>865925</v>
      </c>
      <c r="E38" s="247">
        <v>8032721</v>
      </c>
      <c r="F38" s="247">
        <v>724321</v>
      </c>
      <c r="G38" s="247">
        <v>625629</v>
      </c>
      <c r="H38" s="247">
        <v>6092553</v>
      </c>
      <c r="I38" s="47" t="s">
        <v>272</v>
      </c>
      <c r="J38" s="247">
        <v>34750886</v>
      </c>
      <c r="K38" s="247">
        <v>32297361</v>
      </c>
      <c r="L38" s="247">
        <v>0</v>
      </c>
      <c r="M38" s="247">
        <v>2453525</v>
      </c>
      <c r="N38" s="247">
        <v>6097160</v>
      </c>
      <c r="O38" s="247">
        <v>1758295</v>
      </c>
      <c r="P38" s="247">
        <v>1675357</v>
      </c>
      <c r="Q38" s="247">
        <v>1838105</v>
      </c>
      <c r="R38" s="47" t="s">
        <v>272</v>
      </c>
      <c r="S38" s="247">
        <v>825403</v>
      </c>
      <c r="T38" s="247">
        <v>17449246</v>
      </c>
      <c r="U38" s="247">
        <v>1268673</v>
      </c>
      <c r="V38" s="247">
        <v>821454</v>
      </c>
      <c r="W38" s="247">
        <v>14097718</v>
      </c>
      <c r="X38" s="247">
        <v>0</v>
      </c>
      <c r="Y38" s="247">
        <v>1261401</v>
      </c>
      <c r="Z38" s="47" t="s">
        <v>272</v>
      </c>
      <c r="AA38" s="247">
        <v>5156496</v>
      </c>
      <c r="AB38" s="247">
        <v>730343</v>
      </c>
      <c r="AC38" s="247">
        <v>4426153</v>
      </c>
      <c r="AD38" s="247">
        <v>1531320</v>
      </c>
      <c r="AE38" s="247">
        <v>1531320</v>
      </c>
      <c r="AF38" s="247">
        <v>0</v>
      </c>
      <c r="AG38" s="247">
        <v>231540</v>
      </c>
      <c r="AH38" s="47" t="s">
        <v>272</v>
      </c>
      <c r="AI38" s="247">
        <v>231540</v>
      </c>
      <c r="AJ38" s="247">
        <v>0</v>
      </c>
      <c r="AK38" s="247">
        <v>579593</v>
      </c>
      <c r="AL38" s="247">
        <v>0</v>
      </c>
      <c r="AM38" s="247">
        <v>0</v>
      </c>
      <c r="AN38" s="247">
        <v>0</v>
      </c>
      <c r="AO38" s="247">
        <v>329593</v>
      </c>
      <c r="AP38" s="247">
        <v>250000</v>
      </c>
    </row>
    <row r="39" spans="1:42" ht="21" customHeight="1">
      <c r="A39" s="47" t="s">
        <v>206</v>
      </c>
      <c r="B39" s="247">
        <v>104996099</v>
      </c>
      <c r="C39" s="247">
        <v>21568952</v>
      </c>
      <c r="D39" s="247">
        <v>1277547</v>
      </c>
      <c r="E39" s="247">
        <v>8733432</v>
      </c>
      <c r="F39" s="247">
        <v>990224</v>
      </c>
      <c r="G39" s="247">
        <v>748108</v>
      </c>
      <c r="H39" s="247">
        <v>9819641</v>
      </c>
      <c r="I39" s="47" t="s">
        <v>206</v>
      </c>
      <c r="J39" s="247">
        <v>46966661</v>
      </c>
      <c r="K39" s="247">
        <v>45100425</v>
      </c>
      <c r="L39" s="247">
        <v>0</v>
      </c>
      <c r="M39" s="247">
        <v>1866236</v>
      </c>
      <c r="N39" s="247">
        <v>7471968</v>
      </c>
      <c r="O39" s="247">
        <v>1100606</v>
      </c>
      <c r="P39" s="247">
        <v>1514438</v>
      </c>
      <c r="Q39" s="247">
        <v>3885896</v>
      </c>
      <c r="R39" s="47" t="s">
        <v>206</v>
      </c>
      <c r="S39" s="247">
        <v>971028</v>
      </c>
      <c r="T39" s="247">
        <v>18202507</v>
      </c>
      <c r="U39" s="247">
        <v>820180</v>
      </c>
      <c r="V39" s="247">
        <v>1983311</v>
      </c>
      <c r="W39" s="247">
        <v>11598171</v>
      </c>
      <c r="X39" s="247">
        <v>25544</v>
      </c>
      <c r="Y39" s="247">
        <v>3775301</v>
      </c>
      <c r="Z39" s="47" t="s">
        <v>206</v>
      </c>
      <c r="AA39" s="247">
        <v>5881700</v>
      </c>
      <c r="AB39" s="247">
        <v>615180</v>
      </c>
      <c r="AC39" s="247">
        <v>5266520</v>
      </c>
      <c r="AD39" s="247">
        <v>3179311</v>
      </c>
      <c r="AE39" s="247">
        <v>3179311</v>
      </c>
      <c r="AF39" s="247">
        <v>0</v>
      </c>
      <c r="AG39" s="247">
        <v>600000</v>
      </c>
      <c r="AH39" s="47" t="s">
        <v>206</v>
      </c>
      <c r="AI39" s="247">
        <v>600000</v>
      </c>
      <c r="AJ39" s="247">
        <v>0</v>
      </c>
      <c r="AK39" s="247">
        <v>1125000</v>
      </c>
      <c r="AL39" s="247">
        <v>0</v>
      </c>
      <c r="AM39" s="247">
        <v>0</v>
      </c>
      <c r="AN39" s="247">
        <v>0</v>
      </c>
      <c r="AO39" s="247">
        <v>825000</v>
      </c>
      <c r="AP39" s="247">
        <v>300000</v>
      </c>
    </row>
    <row r="40" spans="1:42" ht="21" customHeight="1">
      <c r="A40" s="47" t="s">
        <v>207</v>
      </c>
      <c r="B40" s="247">
        <v>67428884</v>
      </c>
      <c r="C40" s="247">
        <v>14515671</v>
      </c>
      <c r="D40" s="247">
        <v>607890</v>
      </c>
      <c r="E40" s="247">
        <v>6613272</v>
      </c>
      <c r="F40" s="247">
        <v>631069</v>
      </c>
      <c r="G40" s="247">
        <v>640844</v>
      </c>
      <c r="H40" s="247">
        <v>6022596</v>
      </c>
      <c r="I40" s="47" t="s">
        <v>207</v>
      </c>
      <c r="J40" s="247">
        <v>27909929</v>
      </c>
      <c r="K40" s="247">
        <v>26443691</v>
      </c>
      <c r="L40" s="247">
        <v>0</v>
      </c>
      <c r="M40" s="247">
        <v>1466238</v>
      </c>
      <c r="N40" s="247">
        <v>4866242</v>
      </c>
      <c r="O40" s="247">
        <v>1426962</v>
      </c>
      <c r="P40" s="247">
        <v>506721</v>
      </c>
      <c r="Q40" s="247">
        <v>2032407</v>
      </c>
      <c r="R40" s="47" t="s">
        <v>207</v>
      </c>
      <c r="S40" s="247">
        <v>900152</v>
      </c>
      <c r="T40" s="247">
        <v>11718014</v>
      </c>
      <c r="U40" s="247">
        <v>665352</v>
      </c>
      <c r="V40" s="247">
        <v>790130</v>
      </c>
      <c r="W40" s="247">
        <v>9059242</v>
      </c>
      <c r="X40" s="247">
        <v>93189</v>
      </c>
      <c r="Y40" s="247">
        <v>1110101</v>
      </c>
      <c r="Z40" s="47" t="s">
        <v>207</v>
      </c>
      <c r="AA40" s="247">
        <v>3346715</v>
      </c>
      <c r="AB40" s="247">
        <v>537597</v>
      </c>
      <c r="AC40" s="247">
        <v>2809118</v>
      </c>
      <c r="AD40" s="247">
        <v>3637588</v>
      </c>
      <c r="AE40" s="247">
        <v>3637588</v>
      </c>
      <c r="AF40" s="247">
        <v>0</v>
      </c>
      <c r="AG40" s="247">
        <v>638725</v>
      </c>
      <c r="AH40" s="47" t="s">
        <v>207</v>
      </c>
      <c r="AI40" s="247">
        <v>638725</v>
      </c>
      <c r="AJ40" s="247">
        <v>0</v>
      </c>
      <c r="AK40" s="247">
        <v>796000</v>
      </c>
      <c r="AL40" s="247">
        <v>0</v>
      </c>
      <c r="AM40" s="247">
        <v>0</v>
      </c>
      <c r="AN40" s="247">
        <v>0</v>
      </c>
      <c r="AO40" s="247">
        <v>396000</v>
      </c>
      <c r="AP40" s="247">
        <v>400000</v>
      </c>
    </row>
    <row r="41" spans="1:42" ht="21" customHeight="1">
      <c r="A41" s="47" t="s">
        <v>488</v>
      </c>
      <c r="B41" s="247">
        <v>109002220</v>
      </c>
      <c r="C41" s="247">
        <v>21241693</v>
      </c>
      <c r="D41" s="247">
        <v>838043</v>
      </c>
      <c r="E41" s="247">
        <v>9044913</v>
      </c>
      <c r="F41" s="247">
        <v>1006971</v>
      </c>
      <c r="G41" s="247">
        <v>764743</v>
      </c>
      <c r="H41" s="247">
        <v>9587023</v>
      </c>
      <c r="I41" s="47" t="s">
        <v>488</v>
      </c>
      <c r="J41" s="247">
        <v>42620232</v>
      </c>
      <c r="K41" s="247">
        <v>40432798</v>
      </c>
      <c r="L41" s="247">
        <v>0</v>
      </c>
      <c r="M41" s="247">
        <v>2187434</v>
      </c>
      <c r="N41" s="247">
        <v>5127395</v>
      </c>
      <c r="O41" s="247">
        <v>666159</v>
      </c>
      <c r="P41" s="247">
        <v>39333</v>
      </c>
      <c r="Q41" s="247">
        <v>3549576</v>
      </c>
      <c r="R41" s="47" t="s">
        <v>488</v>
      </c>
      <c r="S41" s="247">
        <v>872327</v>
      </c>
      <c r="T41" s="247">
        <v>24184699</v>
      </c>
      <c r="U41" s="247">
        <v>7693456</v>
      </c>
      <c r="V41" s="247">
        <v>1240890</v>
      </c>
      <c r="W41" s="247">
        <v>13234944</v>
      </c>
      <c r="X41" s="247">
        <v>100043</v>
      </c>
      <c r="Y41" s="247">
        <v>1915366</v>
      </c>
      <c r="Z41" s="47" t="s">
        <v>488</v>
      </c>
      <c r="AA41" s="247">
        <v>5540331</v>
      </c>
      <c r="AB41" s="247">
        <v>423669</v>
      </c>
      <c r="AC41" s="247">
        <v>5116662</v>
      </c>
      <c r="AD41" s="247">
        <v>6922737</v>
      </c>
      <c r="AE41" s="247">
        <v>6922737</v>
      </c>
      <c r="AF41" s="247">
        <v>0</v>
      </c>
      <c r="AG41" s="247">
        <v>2245311</v>
      </c>
      <c r="AH41" s="47" t="s">
        <v>488</v>
      </c>
      <c r="AI41" s="247">
        <v>2242461</v>
      </c>
      <c r="AJ41" s="247">
        <v>2850</v>
      </c>
      <c r="AK41" s="247">
        <v>1119822</v>
      </c>
      <c r="AL41" s="247">
        <v>0</v>
      </c>
      <c r="AM41" s="247">
        <v>0</v>
      </c>
      <c r="AN41" s="247">
        <v>0</v>
      </c>
      <c r="AO41" s="247">
        <v>986489</v>
      </c>
      <c r="AP41" s="247">
        <v>133333</v>
      </c>
    </row>
    <row r="42" spans="1:42" s="48" customFormat="1" ht="21" customHeight="1">
      <c r="A42" s="248" t="s">
        <v>489</v>
      </c>
      <c r="B42" s="246">
        <v>275148170</v>
      </c>
      <c r="C42" s="246">
        <v>61349179</v>
      </c>
      <c r="D42" s="246">
        <v>5785274</v>
      </c>
      <c r="E42" s="246">
        <v>20874585</v>
      </c>
      <c r="F42" s="246">
        <v>3565827</v>
      </c>
      <c r="G42" s="246">
        <v>3172031</v>
      </c>
      <c r="H42" s="246">
        <v>27951462</v>
      </c>
      <c r="I42" s="248" t="s">
        <v>489</v>
      </c>
      <c r="J42" s="246">
        <v>98407734</v>
      </c>
      <c r="K42" s="246">
        <v>94713262</v>
      </c>
      <c r="L42" s="246">
        <v>70550</v>
      </c>
      <c r="M42" s="246">
        <v>3623922</v>
      </c>
      <c r="N42" s="246">
        <v>12959398</v>
      </c>
      <c r="O42" s="246">
        <v>5951816</v>
      </c>
      <c r="P42" s="246">
        <v>1274531</v>
      </c>
      <c r="Q42" s="246">
        <v>2173604</v>
      </c>
      <c r="R42" s="248" t="s">
        <v>489</v>
      </c>
      <c r="S42" s="246">
        <v>3559447</v>
      </c>
      <c r="T42" s="246">
        <v>48208500</v>
      </c>
      <c r="U42" s="246">
        <v>2009831</v>
      </c>
      <c r="V42" s="246">
        <v>3381787</v>
      </c>
      <c r="W42" s="246">
        <v>31324813</v>
      </c>
      <c r="X42" s="246">
        <v>641722</v>
      </c>
      <c r="Y42" s="246">
        <v>10850347</v>
      </c>
      <c r="Z42" s="248" t="s">
        <v>489</v>
      </c>
      <c r="AA42" s="246">
        <v>5992468</v>
      </c>
      <c r="AB42" s="246">
        <v>293877</v>
      </c>
      <c r="AC42" s="246">
        <v>5698591</v>
      </c>
      <c r="AD42" s="246">
        <v>38891126</v>
      </c>
      <c r="AE42" s="246">
        <v>38891126</v>
      </c>
      <c r="AF42" s="246">
        <v>0</v>
      </c>
      <c r="AG42" s="246">
        <v>3452836</v>
      </c>
      <c r="AH42" s="248" t="s">
        <v>489</v>
      </c>
      <c r="AI42" s="246">
        <v>3452836</v>
      </c>
      <c r="AJ42" s="246">
        <v>0</v>
      </c>
      <c r="AK42" s="246">
        <v>5886929</v>
      </c>
      <c r="AL42" s="246">
        <v>319979</v>
      </c>
      <c r="AM42" s="246">
        <v>219563</v>
      </c>
      <c r="AN42" s="246">
        <v>0</v>
      </c>
      <c r="AO42" s="246">
        <v>3925187</v>
      </c>
      <c r="AP42" s="246">
        <v>1422200</v>
      </c>
    </row>
    <row r="43" spans="1:42" ht="21" customHeight="1">
      <c r="A43" s="47" t="s">
        <v>131</v>
      </c>
      <c r="B43" s="247">
        <v>17504654</v>
      </c>
      <c r="C43" s="247">
        <v>3566616</v>
      </c>
      <c r="D43" s="247">
        <v>281339</v>
      </c>
      <c r="E43" s="247">
        <v>1104427</v>
      </c>
      <c r="F43" s="247">
        <v>207597</v>
      </c>
      <c r="G43" s="247">
        <v>178690</v>
      </c>
      <c r="H43" s="247">
        <v>1794563</v>
      </c>
      <c r="I43" s="47" t="s">
        <v>131</v>
      </c>
      <c r="J43" s="247">
        <v>6610591</v>
      </c>
      <c r="K43" s="247">
        <v>6185033</v>
      </c>
      <c r="L43" s="247">
        <v>0</v>
      </c>
      <c r="M43" s="247">
        <v>425558</v>
      </c>
      <c r="N43" s="247">
        <v>1069786</v>
      </c>
      <c r="O43" s="247">
        <v>551084</v>
      </c>
      <c r="P43" s="247">
        <v>126218</v>
      </c>
      <c r="Q43" s="247">
        <v>135620</v>
      </c>
      <c r="R43" s="47" t="s">
        <v>131</v>
      </c>
      <c r="S43" s="247">
        <v>256864</v>
      </c>
      <c r="T43" s="247">
        <v>2817645</v>
      </c>
      <c r="U43" s="247">
        <v>110780</v>
      </c>
      <c r="V43" s="247">
        <v>173065</v>
      </c>
      <c r="W43" s="247">
        <v>1553651</v>
      </c>
      <c r="X43" s="247">
        <v>50030</v>
      </c>
      <c r="Y43" s="247">
        <v>930119</v>
      </c>
      <c r="Z43" s="47" t="s">
        <v>131</v>
      </c>
      <c r="AA43" s="247">
        <v>509064</v>
      </c>
      <c r="AB43" s="247">
        <v>97133</v>
      </c>
      <c r="AC43" s="247">
        <v>411931</v>
      </c>
      <c r="AD43" s="247">
        <v>2339239</v>
      </c>
      <c r="AE43" s="247">
        <v>2339239</v>
      </c>
      <c r="AF43" s="247">
        <v>0</v>
      </c>
      <c r="AG43" s="247">
        <v>193704</v>
      </c>
      <c r="AH43" s="47" t="s">
        <v>131</v>
      </c>
      <c r="AI43" s="247">
        <v>193704</v>
      </c>
      <c r="AJ43" s="247">
        <v>0</v>
      </c>
      <c r="AK43" s="247">
        <v>398009</v>
      </c>
      <c r="AL43" s="247">
        <v>10350</v>
      </c>
      <c r="AM43" s="247">
        <v>0</v>
      </c>
      <c r="AN43" s="247">
        <v>0</v>
      </c>
      <c r="AO43" s="247">
        <v>278459</v>
      </c>
      <c r="AP43" s="247">
        <v>109200</v>
      </c>
    </row>
    <row r="44" spans="1:42" ht="21" customHeight="1">
      <c r="A44" s="47" t="s">
        <v>132</v>
      </c>
      <c r="B44" s="247">
        <v>18496985</v>
      </c>
      <c r="C44" s="247">
        <v>3647094</v>
      </c>
      <c r="D44" s="247">
        <v>305391</v>
      </c>
      <c r="E44" s="247">
        <v>1406093</v>
      </c>
      <c r="F44" s="247">
        <v>245581</v>
      </c>
      <c r="G44" s="247">
        <v>201508</v>
      </c>
      <c r="H44" s="247">
        <v>1488521</v>
      </c>
      <c r="I44" s="47" t="s">
        <v>132</v>
      </c>
      <c r="J44" s="247">
        <v>7456288</v>
      </c>
      <c r="K44" s="247">
        <v>7318142</v>
      </c>
      <c r="L44" s="247">
        <v>0</v>
      </c>
      <c r="M44" s="247">
        <v>138146</v>
      </c>
      <c r="N44" s="247">
        <v>464645</v>
      </c>
      <c r="O44" s="247">
        <v>212785</v>
      </c>
      <c r="P44" s="247">
        <v>44340</v>
      </c>
      <c r="Q44" s="247">
        <v>108399</v>
      </c>
      <c r="R44" s="47" t="s">
        <v>132</v>
      </c>
      <c r="S44" s="247">
        <v>99121</v>
      </c>
      <c r="T44" s="247">
        <v>2696105</v>
      </c>
      <c r="U44" s="247">
        <v>93656</v>
      </c>
      <c r="V44" s="247">
        <v>123242</v>
      </c>
      <c r="W44" s="247">
        <v>2064899</v>
      </c>
      <c r="X44" s="247">
        <v>35379</v>
      </c>
      <c r="Y44" s="247">
        <v>378929</v>
      </c>
      <c r="Z44" s="47" t="s">
        <v>132</v>
      </c>
      <c r="AA44" s="247">
        <v>393752</v>
      </c>
      <c r="AB44" s="247">
        <v>0</v>
      </c>
      <c r="AC44" s="247">
        <v>393752</v>
      </c>
      <c r="AD44" s="247">
        <v>2707984</v>
      </c>
      <c r="AE44" s="247">
        <v>2707984</v>
      </c>
      <c r="AF44" s="247">
        <v>0</v>
      </c>
      <c r="AG44" s="247">
        <v>415123</v>
      </c>
      <c r="AH44" s="47" t="s">
        <v>132</v>
      </c>
      <c r="AI44" s="247">
        <v>415123</v>
      </c>
      <c r="AJ44" s="247">
        <v>0</v>
      </c>
      <c r="AK44" s="247">
        <v>715994</v>
      </c>
      <c r="AL44" s="247">
        <v>0</v>
      </c>
      <c r="AM44" s="247">
        <v>0</v>
      </c>
      <c r="AN44" s="247">
        <v>0</v>
      </c>
      <c r="AO44" s="247">
        <v>205994</v>
      </c>
      <c r="AP44" s="247">
        <v>510000</v>
      </c>
    </row>
    <row r="45" spans="1:42" ht="21" customHeight="1">
      <c r="A45" s="47" t="s">
        <v>133</v>
      </c>
      <c r="B45" s="247">
        <v>17118636</v>
      </c>
      <c r="C45" s="247">
        <v>4204984</v>
      </c>
      <c r="D45" s="247">
        <v>319413</v>
      </c>
      <c r="E45" s="247">
        <v>1539940</v>
      </c>
      <c r="F45" s="247">
        <v>236529</v>
      </c>
      <c r="G45" s="247">
        <v>195311</v>
      </c>
      <c r="H45" s="247">
        <v>1913791</v>
      </c>
      <c r="I45" s="47" t="s">
        <v>133</v>
      </c>
      <c r="J45" s="247">
        <v>6658725</v>
      </c>
      <c r="K45" s="247">
        <v>6445690</v>
      </c>
      <c r="L45" s="247">
        <v>0</v>
      </c>
      <c r="M45" s="247">
        <v>213035</v>
      </c>
      <c r="N45" s="247">
        <v>367876</v>
      </c>
      <c r="O45" s="247">
        <v>237076</v>
      </c>
      <c r="P45" s="247">
        <v>28265</v>
      </c>
      <c r="Q45" s="247">
        <v>38876</v>
      </c>
      <c r="R45" s="47" t="s">
        <v>133</v>
      </c>
      <c r="S45" s="247">
        <v>63659</v>
      </c>
      <c r="T45" s="247">
        <v>2301188</v>
      </c>
      <c r="U45" s="247">
        <v>87344</v>
      </c>
      <c r="V45" s="247">
        <v>229543</v>
      </c>
      <c r="W45" s="247">
        <v>1119812</v>
      </c>
      <c r="X45" s="247">
        <v>33409</v>
      </c>
      <c r="Y45" s="247">
        <v>831080</v>
      </c>
      <c r="Z45" s="47" t="s">
        <v>133</v>
      </c>
      <c r="AA45" s="247">
        <v>109703</v>
      </c>
      <c r="AB45" s="247">
        <v>5659</v>
      </c>
      <c r="AC45" s="247">
        <v>104044</v>
      </c>
      <c r="AD45" s="247">
        <v>2683260</v>
      </c>
      <c r="AE45" s="247">
        <v>2683260</v>
      </c>
      <c r="AF45" s="247">
        <v>0</v>
      </c>
      <c r="AG45" s="247">
        <v>550000</v>
      </c>
      <c r="AH45" s="47" t="s">
        <v>133</v>
      </c>
      <c r="AI45" s="247">
        <v>550000</v>
      </c>
      <c r="AJ45" s="247">
        <v>0</v>
      </c>
      <c r="AK45" s="247">
        <v>242900</v>
      </c>
      <c r="AL45" s="247">
        <v>0</v>
      </c>
      <c r="AM45" s="247">
        <v>42750</v>
      </c>
      <c r="AN45" s="247">
        <v>0</v>
      </c>
      <c r="AO45" s="247">
        <v>150150</v>
      </c>
      <c r="AP45" s="247">
        <v>50000</v>
      </c>
    </row>
    <row r="46" spans="1:42" ht="21" customHeight="1">
      <c r="A46" s="47" t="s">
        <v>134</v>
      </c>
      <c r="B46" s="247">
        <v>36600877</v>
      </c>
      <c r="C46" s="247">
        <v>7094575</v>
      </c>
      <c r="D46" s="247">
        <v>396389</v>
      </c>
      <c r="E46" s="247">
        <v>2022233</v>
      </c>
      <c r="F46" s="247">
        <v>412290</v>
      </c>
      <c r="G46" s="247">
        <v>296490</v>
      </c>
      <c r="H46" s="247">
        <v>3967173</v>
      </c>
      <c r="I46" s="47" t="s">
        <v>134</v>
      </c>
      <c r="J46" s="247">
        <v>14808150</v>
      </c>
      <c r="K46" s="247">
        <v>14518360</v>
      </c>
      <c r="L46" s="247">
        <v>0</v>
      </c>
      <c r="M46" s="247">
        <v>289790</v>
      </c>
      <c r="N46" s="247">
        <v>1237832</v>
      </c>
      <c r="O46" s="247">
        <v>703299</v>
      </c>
      <c r="P46" s="247">
        <v>29268</v>
      </c>
      <c r="Q46" s="247">
        <v>157982</v>
      </c>
      <c r="R46" s="47" t="s">
        <v>134</v>
      </c>
      <c r="S46" s="247">
        <v>347283</v>
      </c>
      <c r="T46" s="247">
        <v>7631596</v>
      </c>
      <c r="U46" s="247">
        <v>315504</v>
      </c>
      <c r="V46" s="247">
        <v>347786</v>
      </c>
      <c r="W46" s="247">
        <v>4948430</v>
      </c>
      <c r="X46" s="247">
        <v>101450</v>
      </c>
      <c r="Y46" s="247">
        <v>1918426</v>
      </c>
      <c r="Z46" s="47" t="s">
        <v>134</v>
      </c>
      <c r="AA46" s="247">
        <v>274348</v>
      </c>
      <c r="AB46" s="247">
        <v>41558</v>
      </c>
      <c r="AC46" s="247">
        <v>232790</v>
      </c>
      <c r="AD46" s="247">
        <v>4624290</v>
      </c>
      <c r="AE46" s="247">
        <v>4624290</v>
      </c>
      <c r="AF46" s="247">
        <v>0</v>
      </c>
      <c r="AG46" s="247">
        <v>363772</v>
      </c>
      <c r="AH46" s="47" t="s">
        <v>134</v>
      </c>
      <c r="AI46" s="247">
        <v>363772</v>
      </c>
      <c r="AJ46" s="247">
        <v>0</v>
      </c>
      <c r="AK46" s="247">
        <v>566314</v>
      </c>
      <c r="AL46" s="247">
        <v>28856</v>
      </c>
      <c r="AM46" s="247">
        <v>0</v>
      </c>
      <c r="AN46" s="247">
        <v>0</v>
      </c>
      <c r="AO46" s="247">
        <v>517458</v>
      </c>
      <c r="AP46" s="247">
        <v>20000</v>
      </c>
    </row>
    <row r="47" spans="1:42" ht="21" customHeight="1">
      <c r="A47" s="47" t="s">
        <v>135</v>
      </c>
      <c r="B47" s="247">
        <v>20260602</v>
      </c>
      <c r="C47" s="247">
        <v>4454655</v>
      </c>
      <c r="D47" s="247">
        <v>355869</v>
      </c>
      <c r="E47" s="247">
        <v>1435863</v>
      </c>
      <c r="F47" s="247">
        <v>252107</v>
      </c>
      <c r="G47" s="247">
        <v>249811</v>
      </c>
      <c r="H47" s="247">
        <v>2161005</v>
      </c>
      <c r="I47" s="47" t="s">
        <v>135</v>
      </c>
      <c r="J47" s="247">
        <v>7720738</v>
      </c>
      <c r="K47" s="247">
        <v>7590603</v>
      </c>
      <c r="L47" s="247">
        <v>0</v>
      </c>
      <c r="M47" s="247">
        <v>130135</v>
      </c>
      <c r="N47" s="247">
        <v>473960</v>
      </c>
      <c r="O47" s="247">
        <v>231424</v>
      </c>
      <c r="P47" s="247">
        <v>131167</v>
      </c>
      <c r="Q47" s="247">
        <v>9924</v>
      </c>
      <c r="R47" s="47" t="s">
        <v>135</v>
      </c>
      <c r="S47" s="247">
        <v>101445</v>
      </c>
      <c r="T47" s="247">
        <v>3635714</v>
      </c>
      <c r="U47" s="247">
        <v>136518</v>
      </c>
      <c r="V47" s="247">
        <v>172972</v>
      </c>
      <c r="W47" s="247">
        <v>2829108</v>
      </c>
      <c r="X47" s="247">
        <v>15702</v>
      </c>
      <c r="Y47" s="247">
        <v>481414</v>
      </c>
      <c r="Z47" s="47" t="s">
        <v>135</v>
      </c>
      <c r="AA47" s="247">
        <v>340389</v>
      </c>
      <c r="AB47" s="247">
        <v>11037</v>
      </c>
      <c r="AC47" s="247">
        <v>329352</v>
      </c>
      <c r="AD47" s="247">
        <v>2972790</v>
      </c>
      <c r="AE47" s="247">
        <v>2972790</v>
      </c>
      <c r="AF47" s="247">
        <v>0</v>
      </c>
      <c r="AG47" s="247">
        <v>188255</v>
      </c>
      <c r="AH47" s="47" t="s">
        <v>135</v>
      </c>
      <c r="AI47" s="247">
        <v>188255</v>
      </c>
      <c r="AJ47" s="247">
        <v>0</v>
      </c>
      <c r="AK47" s="247">
        <v>474101</v>
      </c>
      <c r="AL47" s="247">
        <v>37500</v>
      </c>
      <c r="AM47" s="247">
        <v>0</v>
      </c>
      <c r="AN47" s="247">
        <v>0</v>
      </c>
      <c r="AO47" s="247">
        <v>206601</v>
      </c>
      <c r="AP47" s="247">
        <v>230000</v>
      </c>
    </row>
    <row r="48" spans="1:42" ht="21" customHeight="1">
      <c r="A48" s="47" t="s">
        <v>136</v>
      </c>
      <c r="B48" s="247">
        <v>24230789</v>
      </c>
      <c r="C48" s="247">
        <v>4380005</v>
      </c>
      <c r="D48" s="247">
        <v>296525</v>
      </c>
      <c r="E48" s="247">
        <v>1303227</v>
      </c>
      <c r="F48" s="247">
        <v>267628</v>
      </c>
      <c r="G48" s="247">
        <v>238054</v>
      </c>
      <c r="H48" s="247">
        <v>2274571</v>
      </c>
      <c r="I48" s="47" t="s">
        <v>136</v>
      </c>
      <c r="J48" s="247">
        <v>8708123</v>
      </c>
      <c r="K48" s="247">
        <v>8394654</v>
      </c>
      <c r="L48" s="247">
        <v>0</v>
      </c>
      <c r="M48" s="247">
        <v>313469</v>
      </c>
      <c r="N48" s="247">
        <v>1077473</v>
      </c>
      <c r="O48" s="247">
        <v>908441</v>
      </c>
      <c r="P48" s="247">
        <v>76564</v>
      </c>
      <c r="Q48" s="247">
        <v>30674</v>
      </c>
      <c r="R48" s="47" t="s">
        <v>136</v>
      </c>
      <c r="S48" s="247">
        <v>61794</v>
      </c>
      <c r="T48" s="247">
        <v>5094958</v>
      </c>
      <c r="U48" s="247">
        <v>211197</v>
      </c>
      <c r="V48" s="247">
        <v>501677</v>
      </c>
      <c r="W48" s="247">
        <v>3883316</v>
      </c>
      <c r="X48" s="247">
        <v>0</v>
      </c>
      <c r="Y48" s="247">
        <v>498768</v>
      </c>
      <c r="Z48" s="47" t="s">
        <v>136</v>
      </c>
      <c r="AA48" s="247">
        <v>221063</v>
      </c>
      <c r="AB48" s="247">
        <v>8070</v>
      </c>
      <c r="AC48" s="247">
        <v>212993</v>
      </c>
      <c r="AD48" s="247">
        <v>3450869</v>
      </c>
      <c r="AE48" s="247">
        <v>3450869</v>
      </c>
      <c r="AF48" s="247">
        <v>0</v>
      </c>
      <c r="AG48" s="247">
        <v>495953</v>
      </c>
      <c r="AH48" s="47" t="s">
        <v>136</v>
      </c>
      <c r="AI48" s="247">
        <v>495953</v>
      </c>
      <c r="AJ48" s="247">
        <v>0</v>
      </c>
      <c r="AK48" s="247">
        <v>802345</v>
      </c>
      <c r="AL48" s="247">
        <v>79500</v>
      </c>
      <c r="AM48" s="247">
        <v>0</v>
      </c>
      <c r="AN48" s="247">
        <v>0</v>
      </c>
      <c r="AO48" s="247">
        <v>722845</v>
      </c>
      <c r="AP48" s="247">
        <v>0</v>
      </c>
    </row>
    <row r="49" spans="1:42" ht="21" customHeight="1">
      <c r="A49" s="47" t="s">
        <v>137</v>
      </c>
      <c r="B49" s="247">
        <v>20146861</v>
      </c>
      <c r="C49" s="247">
        <v>4129620</v>
      </c>
      <c r="D49" s="247">
        <v>390043</v>
      </c>
      <c r="E49" s="247">
        <v>1340018</v>
      </c>
      <c r="F49" s="247">
        <v>233766</v>
      </c>
      <c r="G49" s="247">
        <v>209076</v>
      </c>
      <c r="H49" s="247">
        <v>1956717</v>
      </c>
      <c r="I49" s="47" t="s">
        <v>137</v>
      </c>
      <c r="J49" s="247">
        <v>7057806</v>
      </c>
      <c r="K49" s="247">
        <v>6935545</v>
      </c>
      <c r="L49" s="247">
        <v>0</v>
      </c>
      <c r="M49" s="247">
        <v>122261</v>
      </c>
      <c r="N49" s="247">
        <v>723777</v>
      </c>
      <c r="O49" s="247">
        <v>276171</v>
      </c>
      <c r="P49" s="247">
        <v>32003</v>
      </c>
      <c r="Q49" s="247">
        <v>86589</v>
      </c>
      <c r="R49" s="47" t="s">
        <v>137</v>
      </c>
      <c r="S49" s="247">
        <v>329014</v>
      </c>
      <c r="T49" s="247">
        <v>3973439</v>
      </c>
      <c r="U49" s="247">
        <v>145916</v>
      </c>
      <c r="V49" s="247">
        <v>137045</v>
      </c>
      <c r="W49" s="247">
        <v>3142533</v>
      </c>
      <c r="X49" s="247">
        <v>27732</v>
      </c>
      <c r="Y49" s="247">
        <v>520213</v>
      </c>
      <c r="Z49" s="47" t="s">
        <v>137</v>
      </c>
      <c r="AA49" s="247">
        <v>93356</v>
      </c>
      <c r="AB49" s="247">
        <v>0</v>
      </c>
      <c r="AC49" s="247">
        <v>93356</v>
      </c>
      <c r="AD49" s="247">
        <v>3205665</v>
      </c>
      <c r="AE49" s="247">
        <v>3205665</v>
      </c>
      <c r="AF49" s="247">
        <v>0</v>
      </c>
      <c r="AG49" s="247">
        <v>388000</v>
      </c>
      <c r="AH49" s="47" t="s">
        <v>137</v>
      </c>
      <c r="AI49" s="247">
        <v>388000</v>
      </c>
      <c r="AJ49" s="247">
        <v>0</v>
      </c>
      <c r="AK49" s="247">
        <v>575198</v>
      </c>
      <c r="AL49" s="247">
        <v>21967</v>
      </c>
      <c r="AM49" s="247">
        <v>91500</v>
      </c>
      <c r="AN49" s="247">
        <v>0</v>
      </c>
      <c r="AO49" s="247">
        <v>461731</v>
      </c>
      <c r="AP49" s="247">
        <v>0</v>
      </c>
    </row>
    <row r="50" spans="1:42" ht="21" customHeight="1">
      <c r="A50" s="47" t="s">
        <v>138</v>
      </c>
      <c r="B50" s="247">
        <v>30073622</v>
      </c>
      <c r="C50" s="247">
        <v>6885686</v>
      </c>
      <c r="D50" s="247">
        <v>516424</v>
      </c>
      <c r="E50" s="247">
        <v>2787990</v>
      </c>
      <c r="F50" s="247">
        <v>340398</v>
      </c>
      <c r="G50" s="247">
        <v>307806</v>
      </c>
      <c r="H50" s="247">
        <v>2933068</v>
      </c>
      <c r="I50" s="47" t="s">
        <v>138</v>
      </c>
      <c r="J50" s="247">
        <v>10516588</v>
      </c>
      <c r="K50" s="247">
        <v>10240292</v>
      </c>
      <c r="L50" s="247">
        <v>0</v>
      </c>
      <c r="M50" s="247">
        <v>276296</v>
      </c>
      <c r="N50" s="247">
        <v>1058165</v>
      </c>
      <c r="O50" s="247">
        <v>572867</v>
      </c>
      <c r="P50" s="247">
        <v>126208</v>
      </c>
      <c r="Q50" s="247">
        <v>144598</v>
      </c>
      <c r="R50" s="47" t="s">
        <v>138</v>
      </c>
      <c r="S50" s="247">
        <v>214492</v>
      </c>
      <c r="T50" s="247">
        <v>5538534</v>
      </c>
      <c r="U50" s="247">
        <v>141135</v>
      </c>
      <c r="V50" s="247">
        <v>438799</v>
      </c>
      <c r="W50" s="247">
        <v>2715307</v>
      </c>
      <c r="X50" s="247">
        <v>85092</v>
      </c>
      <c r="Y50" s="247">
        <v>2158201</v>
      </c>
      <c r="Z50" s="47" t="s">
        <v>138</v>
      </c>
      <c r="AA50" s="247">
        <v>387131</v>
      </c>
      <c r="AB50" s="247">
        <v>25806</v>
      </c>
      <c r="AC50" s="247">
        <v>361325</v>
      </c>
      <c r="AD50" s="247">
        <v>5116351</v>
      </c>
      <c r="AE50" s="247">
        <v>5116351</v>
      </c>
      <c r="AF50" s="247">
        <v>0</v>
      </c>
      <c r="AG50" s="247">
        <v>220000</v>
      </c>
      <c r="AH50" s="47" t="s">
        <v>138</v>
      </c>
      <c r="AI50" s="247">
        <v>220000</v>
      </c>
      <c r="AJ50" s="247">
        <v>0</v>
      </c>
      <c r="AK50" s="247">
        <v>351167</v>
      </c>
      <c r="AL50" s="247">
        <v>82306</v>
      </c>
      <c r="AM50" s="247">
        <v>0</v>
      </c>
      <c r="AN50" s="247">
        <v>0</v>
      </c>
      <c r="AO50" s="247">
        <v>218861</v>
      </c>
      <c r="AP50" s="247">
        <v>50000</v>
      </c>
    </row>
    <row r="51" spans="1:42" ht="21" customHeight="1">
      <c r="A51" s="47" t="s">
        <v>139</v>
      </c>
      <c r="B51" s="247">
        <v>14214750</v>
      </c>
      <c r="C51" s="247">
        <v>3883187</v>
      </c>
      <c r="D51" s="247">
        <v>805079</v>
      </c>
      <c r="E51" s="247">
        <v>1335108</v>
      </c>
      <c r="F51" s="247">
        <v>180351</v>
      </c>
      <c r="G51" s="247">
        <v>185515</v>
      </c>
      <c r="H51" s="247">
        <v>1377134</v>
      </c>
      <c r="I51" s="47" t="s">
        <v>139</v>
      </c>
      <c r="J51" s="247">
        <v>4478751</v>
      </c>
      <c r="K51" s="247">
        <v>4368266</v>
      </c>
      <c r="L51" s="247">
        <v>0</v>
      </c>
      <c r="M51" s="247">
        <v>110485</v>
      </c>
      <c r="N51" s="247">
        <v>698345</v>
      </c>
      <c r="O51" s="247">
        <v>359154</v>
      </c>
      <c r="P51" s="247">
        <v>82575</v>
      </c>
      <c r="Q51" s="247">
        <v>68283</v>
      </c>
      <c r="R51" s="47" t="s">
        <v>139</v>
      </c>
      <c r="S51" s="247">
        <v>188333</v>
      </c>
      <c r="T51" s="247">
        <v>2302199</v>
      </c>
      <c r="U51" s="247">
        <v>82369</v>
      </c>
      <c r="V51" s="247">
        <v>402445</v>
      </c>
      <c r="W51" s="247">
        <v>1005844</v>
      </c>
      <c r="X51" s="247">
        <v>17024</v>
      </c>
      <c r="Y51" s="247">
        <v>794517</v>
      </c>
      <c r="Z51" s="47" t="s">
        <v>139</v>
      </c>
      <c r="AA51" s="247">
        <v>222562</v>
      </c>
      <c r="AB51" s="247">
        <v>1810</v>
      </c>
      <c r="AC51" s="247">
        <v>220752</v>
      </c>
      <c r="AD51" s="247">
        <v>2050780</v>
      </c>
      <c r="AE51" s="247">
        <v>2050780</v>
      </c>
      <c r="AF51" s="247">
        <v>0</v>
      </c>
      <c r="AG51" s="247">
        <v>100000</v>
      </c>
      <c r="AH51" s="47" t="s">
        <v>139</v>
      </c>
      <c r="AI51" s="247">
        <v>100000</v>
      </c>
      <c r="AJ51" s="247">
        <v>0</v>
      </c>
      <c r="AK51" s="247">
        <v>478926</v>
      </c>
      <c r="AL51" s="247">
        <v>1000</v>
      </c>
      <c r="AM51" s="247">
        <v>0</v>
      </c>
      <c r="AN51" s="247">
        <v>0</v>
      </c>
      <c r="AO51" s="247">
        <v>477926</v>
      </c>
      <c r="AP51" s="247">
        <v>0</v>
      </c>
    </row>
    <row r="52" spans="1:42" ht="21" customHeight="1">
      <c r="A52" s="47" t="s">
        <v>140</v>
      </c>
      <c r="B52" s="247">
        <v>15508307</v>
      </c>
      <c r="C52" s="247">
        <v>4215822</v>
      </c>
      <c r="D52" s="247">
        <v>347574</v>
      </c>
      <c r="E52" s="247">
        <v>1585910</v>
      </c>
      <c r="F52" s="247">
        <v>262711</v>
      </c>
      <c r="G52" s="247">
        <v>193263</v>
      </c>
      <c r="H52" s="247">
        <v>1826364</v>
      </c>
      <c r="I52" s="47" t="s">
        <v>140</v>
      </c>
      <c r="J52" s="247">
        <v>5379012</v>
      </c>
      <c r="K52" s="247">
        <v>5200574</v>
      </c>
      <c r="L52" s="247">
        <v>0</v>
      </c>
      <c r="M52" s="247">
        <v>178438</v>
      </c>
      <c r="N52" s="247">
        <v>756863</v>
      </c>
      <c r="O52" s="247">
        <v>285750</v>
      </c>
      <c r="P52" s="247">
        <v>34072</v>
      </c>
      <c r="Q52" s="247">
        <v>62268</v>
      </c>
      <c r="R52" s="47" t="s">
        <v>140</v>
      </c>
      <c r="S52" s="247">
        <v>374773</v>
      </c>
      <c r="T52" s="247">
        <v>2319938</v>
      </c>
      <c r="U52" s="247">
        <v>101800</v>
      </c>
      <c r="V52" s="247">
        <v>228832</v>
      </c>
      <c r="W52" s="247">
        <v>1540509</v>
      </c>
      <c r="X52" s="247">
        <v>32011</v>
      </c>
      <c r="Y52" s="247">
        <v>416786</v>
      </c>
      <c r="Z52" s="47" t="s">
        <v>140</v>
      </c>
      <c r="AA52" s="247">
        <v>304275</v>
      </c>
      <c r="AB52" s="247">
        <v>14461</v>
      </c>
      <c r="AC52" s="247">
        <v>289814</v>
      </c>
      <c r="AD52" s="247">
        <v>2222197</v>
      </c>
      <c r="AE52" s="247">
        <v>2222197</v>
      </c>
      <c r="AF52" s="247">
        <v>0</v>
      </c>
      <c r="AG52" s="247">
        <v>122200</v>
      </c>
      <c r="AH52" s="47" t="s">
        <v>140</v>
      </c>
      <c r="AI52" s="247">
        <v>122200</v>
      </c>
      <c r="AJ52" s="247">
        <v>0</v>
      </c>
      <c r="AK52" s="247">
        <v>188000</v>
      </c>
      <c r="AL52" s="247">
        <v>0</v>
      </c>
      <c r="AM52" s="247">
        <v>0</v>
      </c>
      <c r="AN52" s="247">
        <v>0</v>
      </c>
      <c r="AO52" s="247">
        <v>128000</v>
      </c>
      <c r="AP52" s="247">
        <v>60000</v>
      </c>
    </row>
    <row r="53" spans="1:42" ht="21" customHeight="1">
      <c r="A53" s="47" t="s">
        <v>141</v>
      </c>
      <c r="B53" s="247">
        <v>7680894</v>
      </c>
      <c r="C53" s="247">
        <v>2229360</v>
      </c>
      <c r="D53" s="247">
        <v>194881</v>
      </c>
      <c r="E53" s="247">
        <v>621827</v>
      </c>
      <c r="F53" s="247">
        <v>119467</v>
      </c>
      <c r="G53" s="247">
        <v>145741</v>
      </c>
      <c r="H53" s="247">
        <v>1147444</v>
      </c>
      <c r="I53" s="47" t="s">
        <v>141</v>
      </c>
      <c r="J53" s="247">
        <v>2004791</v>
      </c>
      <c r="K53" s="247">
        <v>1789671</v>
      </c>
      <c r="L53" s="247">
        <v>70550</v>
      </c>
      <c r="M53" s="247">
        <v>144570</v>
      </c>
      <c r="N53" s="247">
        <v>713770</v>
      </c>
      <c r="O53" s="247">
        <v>315924</v>
      </c>
      <c r="P53" s="247">
        <v>66020</v>
      </c>
      <c r="Q53" s="247">
        <v>0</v>
      </c>
      <c r="R53" s="47" t="s">
        <v>141</v>
      </c>
      <c r="S53" s="247">
        <v>331826</v>
      </c>
      <c r="T53" s="247">
        <v>1400274</v>
      </c>
      <c r="U53" s="247">
        <v>51909</v>
      </c>
      <c r="V53" s="247">
        <v>115457</v>
      </c>
      <c r="W53" s="247">
        <v>837439</v>
      </c>
      <c r="X53" s="247">
        <v>17558</v>
      </c>
      <c r="Y53" s="247">
        <v>377911</v>
      </c>
      <c r="Z53" s="47" t="s">
        <v>141</v>
      </c>
      <c r="AA53" s="247">
        <v>246986</v>
      </c>
      <c r="AB53" s="247">
        <v>12235</v>
      </c>
      <c r="AC53" s="247">
        <v>234751</v>
      </c>
      <c r="AD53" s="247">
        <v>872611</v>
      </c>
      <c r="AE53" s="247">
        <v>872611</v>
      </c>
      <c r="AF53" s="247">
        <v>0</v>
      </c>
      <c r="AG53" s="247">
        <v>16740</v>
      </c>
      <c r="AH53" s="47" t="s">
        <v>141</v>
      </c>
      <c r="AI53" s="247">
        <v>16740</v>
      </c>
      <c r="AJ53" s="247">
        <v>0</v>
      </c>
      <c r="AK53" s="247">
        <v>196362</v>
      </c>
      <c r="AL53" s="247">
        <v>58500</v>
      </c>
      <c r="AM53" s="247">
        <v>0</v>
      </c>
      <c r="AN53" s="247">
        <v>0</v>
      </c>
      <c r="AO53" s="247">
        <v>90862</v>
      </c>
      <c r="AP53" s="247">
        <v>47000</v>
      </c>
    </row>
    <row r="54" spans="1:42" ht="21" customHeight="1">
      <c r="A54" s="47" t="s">
        <v>142</v>
      </c>
      <c r="B54" s="247">
        <v>15154093</v>
      </c>
      <c r="C54" s="247">
        <v>3971275</v>
      </c>
      <c r="D54" s="247">
        <v>344659</v>
      </c>
      <c r="E54" s="247">
        <v>1412073</v>
      </c>
      <c r="F54" s="247">
        <v>279730</v>
      </c>
      <c r="G54" s="247">
        <v>194432</v>
      </c>
      <c r="H54" s="247">
        <v>1740381</v>
      </c>
      <c r="I54" s="47" t="s">
        <v>142</v>
      </c>
      <c r="J54" s="247">
        <v>4747016</v>
      </c>
      <c r="K54" s="247">
        <v>4556512</v>
      </c>
      <c r="L54" s="247">
        <v>0</v>
      </c>
      <c r="M54" s="247">
        <v>190504</v>
      </c>
      <c r="N54" s="247">
        <v>622344</v>
      </c>
      <c r="O54" s="247">
        <v>146202</v>
      </c>
      <c r="P54" s="247">
        <v>69330</v>
      </c>
      <c r="Q54" s="247">
        <v>256956</v>
      </c>
      <c r="R54" s="47" t="s">
        <v>142</v>
      </c>
      <c r="S54" s="247">
        <v>149856</v>
      </c>
      <c r="T54" s="247">
        <v>2644304</v>
      </c>
      <c r="U54" s="247">
        <v>364579</v>
      </c>
      <c r="V54" s="247">
        <v>225301</v>
      </c>
      <c r="W54" s="247">
        <v>1732238</v>
      </c>
      <c r="X54" s="247">
        <v>15081</v>
      </c>
      <c r="Y54" s="247">
        <v>307105</v>
      </c>
      <c r="Z54" s="47" t="s">
        <v>142</v>
      </c>
      <c r="AA54" s="247">
        <v>863380</v>
      </c>
      <c r="AB54" s="247">
        <v>10446</v>
      </c>
      <c r="AC54" s="247">
        <v>852934</v>
      </c>
      <c r="AD54" s="247">
        <v>2004124</v>
      </c>
      <c r="AE54" s="247">
        <v>2004124</v>
      </c>
      <c r="AF54" s="247">
        <v>0</v>
      </c>
      <c r="AG54" s="247">
        <v>177000</v>
      </c>
      <c r="AH54" s="47" t="s">
        <v>142</v>
      </c>
      <c r="AI54" s="247">
        <v>177000</v>
      </c>
      <c r="AJ54" s="247">
        <v>0</v>
      </c>
      <c r="AK54" s="247">
        <v>124650</v>
      </c>
      <c r="AL54" s="247">
        <v>0</v>
      </c>
      <c r="AM54" s="247">
        <v>0</v>
      </c>
      <c r="AN54" s="247">
        <v>0</v>
      </c>
      <c r="AO54" s="247">
        <v>104650</v>
      </c>
      <c r="AP54" s="247">
        <v>20000</v>
      </c>
    </row>
    <row r="55" spans="1:42" ht="21" customHeight="1">
      <c r="A55" s="47" t="s">
        <v>143</v>
      </c>
      <c r="B55" s="247">
        <v>16490178</v>
      </c>
      <c r="C55" s="247">
        <v>3279205</v>
      </c>
      <c r="D55" s="247">
        <v>287553</v>
      </c>
      <c r="E55" s="247">
        <v>1142162</v>
      </c>
      <c r="F55" s="247">
        <v>243609</v>
      </c>
      <c r="G55" s="247">
        <v>187441</v>
      </c>
      <c r="H55" s="247">
        <v>1418440</v>
      </c>
      <c r="I55" s="47" t="s">
        <v>143</v>
      </c>
      <c r="J55" s="247">
        <v>5677577</v>
      </c>
      <c r="K55" s="247">
        <v>5291907</v>
      </c>
      <c r="L55" s="247">
        <v>0</v>
      </c>
      <c r="M55" s="247">
        <v>385670</v>
      </c>
      <c r="N55" s="247">
        <v>755096</v>
      </c>
      <c r="O55" s="247">
        <v>82275</v>
      </c>
      <c r="P55" s="247">
        <v>79410</v>
      </c>
      <c r="Q55" s="247">
        <v>271694</v>
      </c>
      <c r="R55" s="47" t="s">
        <v>143</v>
      </c>
      <c r="S55" s="247">
        <v>321717</v>
      </c>
      <c r="T55" s="247">
        <v>2693231</v>
      </c>
      <c r="U55" s="247">
        <v>73860</v>
      </c>
      <c r="V55" s="247">
        <v>132344</v>
      </c>
      <c r="W55" s="247">
        <v>2013005</v>
      </c>
      <c r="X55" s="247">
        <v>60248</v>
      </c>
      <c r="Y55" s="247">
        <v>413774</v>
      </c>
      <c r="Z55" s="47" t="s">
        <v>143</v>
      </c>
      <c r="AA55" s="247">
        <v>1002617</v>
      </c>
      <c r="AB55" s="247">
        <v>42766</v>
      </c>
      <c r="AC55" s="247">
        <v>959851</v>
      </c>
      <c r="AD55" s="247">
        <v>2473450</v>
      </c>
      <c r="AE55" s="247">
        <v>2473450</v>
      </c>
      <c r="AF55" s="247">
        <v>0</v>
      </c>
      <c r="AG55" s="247">
        <v>210000</v>
      </c>
      <c r="AH55" s="47" t="s">
        <v>143</v>
      </c>
      <c r="AI55" s="247">
        <v>210000</v>
      </c>
      <c r="AJ55" s="247">
        <v>0</v>
      </c>
      <c r="AK55" s="247">
        <v>399002</v>
      </c>
      <c r="AL55" s="247">
        <v>0</v>
      </c>
      <c r="AM55" s="247">
        <v>0</v>
      </c>
      <c r="AN55" s="247">
        <v>0</v>
      </c>
      <c r="AO55" s="247">
        <v>143002</v>
      </c>
      <c r="AP55" s="247">
        <v>256000</v>
      </c>
    </row>
    <row r="56" spans="1:42" ht="21" customHeight="1">
      <c r="A56" s="47" t="s">
        <v>144</v>
      </c>
      <c r="B56" s="247">
        <v>10909239</v>
      </c>
      <c r="C56" s="247">
        <v>2825363</v>
      </c>
      <c r="D56" s="247">
        <v>243397</v>
      </c>
      <c r="E56" s="247">
        <v>977546</v>
      </c>
      <c r="F56" s="247">
        <v>201496</v>
      </c>
      <c r="G56" s="247">
        <v>166296</v>
      </c>
      <c r="H56" s="247">
        <v>1236628</v>
      </c>
      <c r="I56" s="47" t="s">
        <v>144</v>
      </c>
      <c r="J56" s="247">
        <v>3626786</v>
      </c>
      <c r="K56" s="247">
        <v>3441558</v>
      </c>
      <c r="L56" s="247">
        <v>0</v>
      </c>
      <c r="M56" s="247">
        <v>185228</v>
      </c>
      <c r="N56" s="247">
        <v>415209</v>
      </c>
      <c r="O56" s="247">
        <v>39323</v>
      </c>
      <c r="P56" s="247">
        <v>76273</v>
      </c>
      <c r="Q56" s="247">
        <v>145663</v>
      </c>
      <c r="R56" s="47" t="s">
        <v>144</v>
      </c>
      <c r="S56" s="247">
        <v>153950</v>
      </c>
      <c r="T56" s="247">
        <v>1638382</v>
      </c>
      <c r="U56" s="247">
        <v>56713</v>
      </c>
      <c r="V56" s="247">
        <v>106022</v>
      </c>
      <c r="W56" s="247">
        <v>1216311</v>
      </c>
      <c r="X56" s="247">
        <v>27024</v>
      </c>
      <c r="Y56" s="247">
        <v>232312</v>
      </c>
      <c r="Z56" s="47" t="s">
        <v>144</v>
      </c>
      <c r="AA56" s="247">
        <v>615460</v>
      </c>
      <c r="AB56" s="247">
        <v>15824</v>
      </c>
      <c r="AC56" s="247">
        <v>599636</v>
      </c>
      <c r="AD56" s="247">
        <v>1596550</v>
      </c>
      <c r="AE56" s="247">
        <v>1596550</v>
      </c>
      <c r="AF56" s="247">
        <v>0</v>
      </c>
      <c r="AG56" s="247">
        <v>11489</v>
      </c>
      <c r="AH56" s="47" t="s">
        <v>144</v>
      </c>
      <c r="AI56" s="247">
        <v>11489</v>
      </c>
      <c r="AJ56" s="247">
        <v>0</v>
      </c>
      <c r="AK56" s="247">
        <v>180000</v>
      </c>
      <c r="AL56" s="247">
        <v>0</v>
      </c>
      <c r="AM56" s="247">
        <v>0</v>
      </c>
      <c r="AN56" s="247">
        <v>0</v>
      </c>
      <c r="AO56" s="247">
        <v>165000</v>
      </c>
      <c r="AP56" s="247">
        <v>15000</v>
      </c>
    </row>
    <row r="57" spans="1:42" ht="21" customHeight="1">
      <c r="A57" s="47" t="s">
        <v>145</v>
      </c>
      <c r="B57" s="247">
        <v>8492099</v>
      </c>
      <c r="C57" s="247">
        <v>1969689</v>
      </c>
      <c r="D57" s="247">
        <v>486484</v>
      </c>
      <c r="E57" s="247">
        <v>704866</v>
      </c>
      <c r="F57" s="247">
        <v>55915</v>
      </c>
      <c r="G57" s="247">
        <v>159450</v>
      </c>
      <c r="H57" s="247">
        <v>562974</v>
      </c>
      <c r="I57" s="47" t="s">
        <v>145</v>
      </c>
      <c r="J57" s="247">
        <v>2301668</v>
      </c>
      <c r="K57" s="247">
        <v>1886446</v>
      </c>
      <c r="L57" s="247">
        <v>0</v>
      </c>
      <c r="M57" s="247">
        <v>415222</v>
      </c>
      <c r="N57" s="247">
        <v>1927316</v>
      </c>
      <c r="O57" s="247">
        <v>886466</v>
      </c>
      <c r="P57" s="247">
        <v>267331</v>
      </c>
      <c r="Q57" s="247">
        <v>265198</v>
      </c>
      <c r="R57" s="47" t="s">
        <v>145</v>
      </c>
      <c r="S57" s="247">
        <v>508321</v>
      </c>
      <c r="T57" s="247">
        <v>1249951</v>
      </c>
      <c r="U57" s="247">
        <v>34672</v>
      </c>
      <c r="V57" s="247">
        <v>37383</v>
      </c>
      <c r="W57" s="247">
        <v>638082</v>
      </c>
      <c r="X57" s="247">
        <v>123982</v>
      </c>
      <c r="Y57" s="247">
        <v>415832</v>
      </c>
      <c r="Z57" s="47" t="s">
        <v>145</v>
      </c>
      <c r="AA57" s="247">
        <v>353189</v>
      </c>
      <c r="AB57" s="247">
        <v>7072</v>
      </c>
      <c r="AC57" s="247">
        <v>346117</v>
      </c>
      <c r="AD57" s="247">
        <v>526696</v>
      </c>
      <c r="AE57" s="247">
        <v>526696</v>
      </c>
      <c r="AF57" s="247">
        <v>0</v>
      </c>
      <c r="AG57" s="247">
        <v>0</v>
      </c>
      <c r="AH57" s="47" t="s">
        <v>145</v>
      </c>
      <c r="AI57" s="247">
        <v>0</v>
      </c>
      <c r="AJ57" s="247">
        <v>0</v>
      </c>
      <c r="AK57" s="247">
        <v>163590</v>
      </c>
      <c r="AL57" s="247">
        <v>0</v>
      </c>
      <c r="AM57" s="247">
        <v>85313</v>
      </c>
      <c r="AN57" s="247">
        <v>0</v>
      </c>
      <c r="AO57" s="247">
        <v>28277</v>
      </c>
      <c r="AP57" s="247">
        <v>50000</v>
      </c>
    </row>
    <row r="58" spans="1:42" ht="21" customHeight="1">
      <c r="A58" s="47" t="s">
        <v>209</v>
      </c>
      <c r="B58" s="247">
        <v>2265584</v>
      </c>
      <c r="C58" s="247">
        <v>612043</v>
      </c>
      <c r="D58" s="247">
        <v>214254</v>
      </c>
      <c r="E58" s="247">
        <v>155302</v>
      </c>
      <c r="F58" s="247">
        <v>26652</v>
      </c>
      <c r="G58" s="247">
        <v>63147</v>
      </c>
      <c r="H58" s="247">
        <v>152688</v>
      </c>
      <c r="I58" s="47" t="s">
        <v>209</v>
      </c>
      <c r="J58" s="247">
        <v>655124</v>
      </c>
      <c r="K58" s="247">
        <v>550009</v>
      </c>
      <c r="L58" s="247">
        <v>0</v>
      </c>
      <c r="M58" s="247">
        <v>105115</v>
      </c>
      <c r="N58" s="247">
        <v>596941</v>
      </c>
      <c r="O58" s="247">
        <v>143575</v>
      </c>
      <c r="P58" s="247">
        <v>5487</v>
      </c>
      <c r="Q58" s="247">
        <v>390880</v>
      </c>
      <c r="R58" s="47" t="s">
        <v>209</v>
      </c>
      <c r="S58" s="247">
        <v>56999</v>
      </c>
      <c r="T58" s="247">
        <v>271042</v>
      </c>
      <c r="U58" s="247">
        <v>1879</v>
      </c>
      <c r="V58" s="247">
        <v>9874</v>
      </c>
      <c r="W58" s="247">
        <v>84329</v>
      </c>
      <c r="X58" s="247">
        <v>0</v>
      </c>
      <c r="Y58" s="247">
        <v>174960</v>
      </c>
      <c r="Z58" s="47" t="s">
        <v>209</v>
      </c>
      <c r="AA58" s="247">
        <v>55193</v>
      </c>
      <c r="AB58" s="247">
        <v>0</v>
      </c>
      <c r="AC58" s="247">
        <v>55193</v>
      </c>
      <c r="AD58" s="247">
        <v>44270</v>
      </c>
      <c r="AE58" s="247">
        <v>44270</v>
      </c>
      <c r="AF58" s="247">
        <v>0</v>
      </c>
      <c r="AG58" s="247">
        <v>600</v>
      </c>
      <c r="AH58" s="47" t="s">
        <v>209</v>
      </c>
      <c r="AI58" s="247">
        <v>600</v>
      </c>
      <c r="AJ58" s="247">
        <v>0</v>
      </c>
      <c r="AK58" s="247">
        <v>30371</v>
      </c>
      <c r="AL58" s="247">
        <v>0</v>
      </c>
      <c r="AM58" s="247">
        <v>0</v>
      </c>
      <c r="AN58" s="247">
        <v>0</v>
      </c>
      <c r="AO58" s="247">
        <v>25371</v>
      </c>
      <c r="AP58" s="247">
        <v>5000</v>
      </c>
    </row>
    <row r="59" spans="1:42" ht="19.5" customHeight="1">
      <c r="A59" s="249" t="s">
        <v>315</v>
      </c>
      <c r="B59" s="250"/>
      <c r="C59" s="250"/>
      <c r="D59" s="250"/>
      <c r="E59" s="250"/>
      <c r="F59" s="250"/>
      <c r="G59" s="250"/>
      <c r="H59" s="250"/>
      <c r="I59" s="249" t="s">
        <v>315</v>
      </c>
      <c r="J59" s="250"/>
      <c r="K59" s="250"/>
      <c r="L59" s="250"/>
      <c r="M59" s="250"/>
      <c r="N59" s="250"/>
      <c r="O59" s="250"/>
      <c r="P59" s="250"/>
      <c r="Q59" s="250"/>
      <c r="R59" s="249" t="s">
        <v>315</v>
      </c>
      <c r="S59" s="250"/>
      <c r="T59" s="250"/>
      <c r="U59" s="250"/>
      <c r="V59" s="250"/>
      <c r="W59" s="250"/>
      <c r="X59" s="250"/>
      <c r="Y59" s="250"/>
      <c r="Z59" s="249" t="s">
        <v>315</v>
      </c>
      <c r="AA59" s="250"/>
      <c r="AB59" s="250"/>
      <c r="AC59" s="250"/>
      <c r="AD59" s="250"/>
      <c r="AE59" s="250"/>
      <c r="AF59" s="250"/>
      <c r="AG59" s="250"/>
      <c r="AH59" s="249" t="s">
        <v>315</v>
      </c>
      <c r="AI59" s="250"/>
      <c r="AJ59" s="250"/>
      <c r="AK59" s="250"/>
      <c r="AL59" s="250"/>
      <c r="AM59" s="250"/>
      <c r="AN59" s="250"/>
      <c r="AO59" s="250"/>
      <c r="AP59" s="250"/>
    </row>
    <row r="60" spans="1:42" s="48" customFormat="1" ht="21" customHeight="1">
      <c r="A60" s="245" t="s">
        <v>27</v>
      </c>
      <c r="B60" s="246">
        <v>216618580</v>
      </c>
      <c r="C60" s="246">
        <v>18883353</v>
      </c>
      <c r="D60" s="246">
        <v>2489428</v>
      </c>
      <c r="E60" s="246">
        <v>12006797</v>
      </c>
      <c r="F60" s="246">
        <v>201334</v>
      </c>
      <c r="G60" s="246">
        <v>266819</v>
      </c>
      <c r="H60" s="246">
        <v>3918975</v>
      </c>
      <c r="I60" s="245" t="s">
        <v>27</v>
      </c>
      <c r="J60" s="246">
        <v>36261799</v>
      </c>
      <c r="K60" s="246">
        <v>23392125</v>
      </c>
      <c r="L60" s="246">
        <v>2862</v>
      </c>
      <c r="M60" s="246">
        <v>12866812</v>
      </c>
      <c r="N60" s="246">
        <v>125126266</v>
      </c>
      <c r="O60" s="246">
        <v>33581693</v>
      </c>
      <c r="P60" s="246">
        <v>11670332</v>
      </c>
      <c r="Q60" s="246">
        <v>70467376</v>
      </c>
      <c r="R60" s="245" t="s">
        <v>27</v>
      </c>
      <c r="S60" s="246">
        <v>9406865</v>
      </c>
      <c r="T60" s="246">
        <v>4243926</v>
      </c>
      <c r="U60" s="246">
        <v>0</v>
      </c>
      <c r="V60" s="246">
        <v>180</v>
      </c>
      <c r="W60" s="246">
        <v>3324912</v>
      </c>
      <c r="X60" s="246">
        <v>102948</v>
      </c>
      <c r="Y60" s="246">
        <v>815886</v>
      </c>
      <c r="Z60" s="245" t="s">
        <v>27</v>
      </c>
      <c r="AA60" s="246">
        <v>20976936</v>
      </c>
      <c r="AB60" s="246">
        <v>6497771</v>
      </c>
      <c r="AC60" s="246">
        <v>14479165</v>
      </c>
      <c r="AD60" s="246">
        <v>0</v>
      </c>
      <c r="AE60" s="246">
        <v>0</v>
      </c>
      <c r="AF60" s="246">
        <v>0</v>
      </c>
      <c r="AG60" s="246">
        <v>0</v>
      </c>
      <c r="AH60" s="245" t="s">
        <v>27</v>
      </c>
      <c r="AI60" s="246">
        <v>0</v>
      </c>
      <c r="AJ60" s="246">
        <v>0</v>
      </c>
      <c r="AK60" s="246">
        <v>11126300</v>
      </c>
      <c r="AL60" s="246">
        <v>3000</v>
      </c>
      <c r="AM60" s="246">
        <v>0</v>
      </c>
      <c r="AN60" s="246">
        <v>0</v>
      </c>
      <c r="AO60" s="246">
        <v>9896633</v>
      </c>
      <c r="AP60" s="246">
        <v>1226667</v>
      </c>
    </row>
    <row r="61" spans="1:42" s="48" customFormat="1" ht="21" customHeight="1">
      <c r="A61" s="245" t="s">
        <v>485</v>
      </c>
      <c r="B61" s="246">
        <v>156987635</v>
      </c>
      <c r="C61" s="246">
        <v>13061562</v>
      </c>
      <c r="D61" s="246">
        <v>626856</v>
      </c>
      <c r="E61" s="246">
        <v>9427086</v>
      </c>
      <c r="F61" s="246">
        <v>97057</v>
      </c>
      <c r="G61" s="246">
        <v>115122</v>
      </c>
      <c r="H61" s="246">
        <v>2795441</v>
      </c>
      <c r="I61" s="245" t="s">
        <v>485</v>
      </c>
      <c r="J61" s="246">
        <v>27459118</v>
      </c>
      <c r="K61" s="246">
        <v>16874870</v>
      </c>
      <c r="L61" s="246">
        <v>0</v>
      </c>
      <c r="M61" s="246">
        <v>10584248</v>
      </c>
      <c r="N61" s="246">
        <v>89382146</v>
      </c>
      <c r="O61" s="246">
        <v>22612419</v>
      </c>
      <c r="P61" s="246">
        <v>9290045</v>
      </c>
      <c r="Q61" s="246">
        <v>55505315</v>
      </c>
      <c r="R61" s="245" t="s">
        <v>485</v>
      </c>
      <c r="S61" s="246">
        <v>1974367</v>
      </c>
      <c r="T61" s="246">
        <v>3286876</v>
      </c>
      <c r="U61" s="246">
        <v>0</v>
      </c>
      <c r="V61" s="246">
        <v>0</v>
      </c>
      <c r="W61" s="246">
        <v>2753178</v>
      </c>
      <c r="X61" s="246">
        <v>100986</v>
      </c>
      <c r="Y61" s="246">
        <v>432712</v>
      </c>
      <c r="Z61" s="245" t="s">
        <v>485</v>
      </c>
      <c r="AA61" s="246">
        <v>16451264</v>
      </c>
      <c r="AB61" s="246">
        <v>4552250</v>
      </c>
      <c r="AC61" s="246">
        <v>11899014</v>
      </c>
      <c r="AD61" s="246">
        <v>0</v>
      </c>
      <c r="AE61" s="246">
        <v>0</v>
      </c>
      <c r="AF61" s="246">
        <v>0</v>
      </c>
      <c r="AG61" s="246">
        <v>0</v>
      </c>
      <c r="AH61" s="245" t="s">
        <v>485</v>
      </c>
      <c r="AI61" s="246">
        <v>0</v>
      </c>
      <c r="AJ61" s="246">
        <v>0</v>
      </c>
      <c r="AK61" s="246">
        <v>7346669</v>
      </c>
      <c r="AL61" s="246">
        <v>0</v>
      </c>
      <c r="AM61" s="246">
        <v>0</v>
      </c>
      <c r="AN61" s="246">
        <v>0</v>
      </c>
      <c r="AO61" s="246">
        <v>6630002</v>
      </c>
      <c r="AP61" s="246">
        <v>716667</v>
      </c>
    </row>
    <row r="62" spans="1:42" ht="21" customHeight="1">
      <c r="A62" s="47" t="s">
        <v>486</v>
      </c>
      <c r="B62" s="247">
        <v>36115775</v>
      </c>
      <c r="C62" s="247">
        <v>3429620</v>
      </c>
      <c r="D62" s="247">
        <v>92417</v>
      </c>
      <c r="E62" s="247">
        <v>2924607</v>
      </c>
      <c r="F62" s="247">
        <v>6979</v>
      </c>
      <c r="G62" s="247">
        <v>16790</v>
      </c>
      <c r="H62" s="247">
        <v>388827</v>
      </c>
      <c r="I62" s="47" t="s">
        <v>486</v>
      </c>
      <c r="J62" s="247">
        <v>4384734</v>
      </c>
      <c r="K62" s="247">
        <v>3355525</v>
      </c>
      <c r="L62" s="247">
        <v>0</v>
      </c>
      <c r="M62" s="247">
        <v>1029209</v>
      </c>
      <c r="N62" s="247">
        <v>21426528</v>
      </c>
      <c r="O62" s="247">
        <v>2877269</v>
      </c>
      <c r="P62" s="247">
        <v>2065489</v>
      </c>
      <c r="Q62" s="247">
        <v>16248570</v>
      </c>
      <c r="R62" s="47" t="s">
        <v>486</v>
      </c>
      <c r="S62" s="247">
        <v>235200</v>
      </c>
      <c r="T62" s="247">
        <v>503813</v>
      </c>
      <c r="U62" s="247">
        <v>0</v>
      </c>
      <c r="V62" s="247">
        <v>0</v>
      </c>
      <c r="W62" s="247">
        <v>425807</v>
      </c>
      <c r="X62" s="247">
        <v>815</v>
      </c>
      <c r="Y62" s="247">
        <v>77191</v>
      </c>
      <c r="Z62" s="47" t="s">
        <v>486</v>
      </c>
      <c r="AA62" s="247">
        <v>4929080</v>
      </c>
      <c r="AB62" s="247">
        <v>296263</v>
      </c>
      <c r="AC62" s="247">
        <v>4632817</v>
      </c>
      <c r="AD62" s="247">
        <v>0</v>
      </c>
      <c r="AE62" s="247">
        <v>0</v>
      </c>
      <c r="AF62" s="247">
        <v>0</v>
      </c>
      <c r="AG62" s="247">
        <v>0</v>
      </c>
      <c r="AH62" s="47" t="s">
        <v>486</v>
      </c>
      <c r="AI62" s="247">
        <v>0</v>
      </c>
      <c r="AJ62" s="247">
        <v>0</v>
      </c>
      <c r="AK62" s="247">
        <v>1442000</v>
      </c>
      <c r="AL62" s="247">
        <v>0</v>
      </c>
      <c r="AM62" s="247">
        <v>0</v>
      </c>
      <c r="AN62" s="247">
        <v>0</v>
      </c>
      <c r="AO62" s="247">
        <v>1442000</v>
      </c>
      <c r="AP62" s="247">
        <v>0</v>
      </c>
    </row>
    <row r="63" spans="1:42" ht="21" customHeight="1">
      <c r="A63" s="47" t="s">
        <v>487</v>
      </c>
      <c r="B63" s="247">
        <v>30676337</v>
      </c>
      <c r="C63" s="247">
        <v>2252441</v>
      </c>
      <c r="D63" s="247">
        <v>236679</v>
      </c>
      <c r="E63" s="247">
        <v>791559</v>
      </c>
      <c r="F63" s="247">
        <v>24931</v>
      </c>
      <c r="G63" s="247">
        <v>25507</v>
      </c>
      <c r="H63" s="247">
        <v>1173765</v>
      </c>
      <c r="I63" s="47" t="s">
        <v>487</v>
      </c>
      <c r="J63" s="247">
        <v>6775563</v>
      </c>
      <c r="K63" s="247">
        <v>5033781</v>
      </c>
      <c r="L63" s="247">
        <v>0</v>
      </c>
      <c r="M63" s="247">
        <v>1741782</v>
      </c>
      <c r="N63" s="247">
        <v>14813581</v>
      </c>
      <c r="O63" s="247">
        <v>6065701</v>
      </c>
      <c r="P63" s="247">
        <v>236035</v>
      </c>
      <c r="Q63" s="247">
        <v>8492331</v>
      </c>
      <c r="R63" s="47" t="s">
        <v>487</v>
      </c>
      <c r="S63" s="247">
        <v>19514</v>
      </c>
      <c r="T63" s="247">
        <v>1344456</v>
      </c>
      <c r="U63" s="247">
        <v>0</v>
      </c>
      <c r="V63" s="247">
        <v>0</v>
      </c>
      <c r="W63" s="247">
        <v>1150546</v>
      </c>
      <c r="X63" s="247">
        <v>92578</v>
      </c>
      <c r="Y63" s="247">
        <v>101332</v>
      </c>
      <c r="Z63" s="47" t="s">
        <v>487</v>
      </c>
      <c r="AA63" s="247">
        <v>4740296</v>
      </c>
      <c r="AB63" s="247">
        <v>3305221</v>
      </c>
      <c r="AC63" s="247">
        <v>1435075</v>
      </c>
      <c r="AD63" s="247">
        <v>0</v>
      </c>
      <c r="AE63" s="247">
        <v>0</v>
      </c>
      <c r="AF63" s="247">
        <v>0</v>
      </c>
      <c r="AG63" s="247">
        <v>0</v>
      </c>
      <c r="AH63" s="47" t="s">
        <v>487</v>
      </c>
      <c r="AI63" s="247">
        <v>0</v>
      </c>
      <c r="AJ63" s="247">
        <v>0</v>
      </c>
      <c r="AK63" s="247">
        <v>750000</v>
      </c>
      <c r="AL63" s="247">
        <v>0</v>
      </c>
      <c r="AM63" s="247">
        <v>0</v>
      </c>
      <c r="AN63" s="247">
        <v>0</v>
      </c>
      <c r="AO63" s="247">
        <v>500000</v>
      </c>
      <c r="AP63" s="247">
        <v>250000</v>
      </c>
    </row>
    <row r="64" spans="1:42" ht="21" customHeight="1">
      <c r="A64" s="47" t="s">
        <v>272</v>
      </c>
      <c r="B64" s="247">
        <v>27916994</v>
      </c>
      <c r="C64" s="247">
        <v>3039586</v>
      </c>
      <c r="D64" s="247">
        <v>92563</v>
      </c>
      <c r="E64" s="247">
        <v>2355639</v>
      </c>
      <c r="F64" s="247">
        <v>6942</v>
      </c>
      <c r="G64" s="247">
        <v>18571</v>
      </c>
      <c r="H64" s="247">
        <v>565871</v>
      </c>
      <c r="I64" s="47" t="s">
        <v>272</v>
      </c>
      <c r="J64" s="247">
        <v>6713534</v>
      </c>
      <c r="K64" s="247">
        <v>3783129</v>
      </c>
      <c r="L64" s="247">
        <v>0</v>
      </c>
      <c r="M64" s="247">
        <v>2930405</v>
      </c>
      <c r="N64" s="247">
        <v>15763972</v>
      </c>
      <c r="O64" s="247">
        <v>3328092</v>
      </c>
      <c r="P64" s="247">
        <v>5359170</v>
      </c>
      <c r="Q64" s="247">
        <v>6766691</v>
      </c>
      <c r="R64" s="47" t="s">
        <v>272</v>
      </c>
      <c r="S64" s="247">
        <v>310019</v>
      </c>
      <c r="T64" s="247">
        <v>712344</v>
      </c>
      <c r="U64" s="247">
        <v>0</v>
      </c>
      <c r="V64" s="247">
        <v>0</v>
      </c>
      <c r="W64" s="247">
        <v>694629</v>
      </c>
      <c r="X64" s="247">
        <v>0</v>
      </c>
      <c r="Y64" s="247">
        <v>17715</v>
      </c>
      <c r="Z64" s="47" t="s">
        <v>272</v>
      </c>
      <c r="AA64" s="247">
        <v>577368</v>
      </c>
      <c r="AB64" s="247">
        <v>174499</v>
      </c>
      <c r="AC64" s="247">
        <v>402869</v>
      </c>
      <c r="AD64" s="247">
        <v>0</v>
      </c>
      <c r="AE64" s="247">
        <v>0</v>
      </c>
      <c r="AF64" s="247">
        <v>0</v>
      </c>
      <c r="AG64" s="247">
        <v>0</v>
      </c>
      <c r="AH64" s="47" t="s">
        <v>272</v>
      </c>
      <c r="AI64" s="247">
        <v>0</v>
      </c>
      <c r="AJ64" s="247">
        <v>0</v>
      </c>
      <c r="AK64" s="247">
        <v>1110190</v>
      </c>
      <c r="AL64" s="247">
        <v>0</v>
      </c>
      <c r="AM64" s="247">
        <v>0</v>
      </c>
      <c r="AN64" s="247">
        <v>0</v>
      </c>
      <c r="AO64" s="247">
        <v>1110190</v>
      </c>
      <c r="AP64" s="247">
        <v>0</v>
      </c>
    </row>
    <row r="65" spans="1:42" ht="21" customHeight="1">
      <c r="A65" s="47" t="s">
        <v>206</v>
      </c>
      <c r="B65" s="247">
        <v>24687144</v>
      </c>
      <c r="C65" s="247">
        <v>1602333</v>
      </c>
      <c r="D65" s="247">
        <v>64290</v>
      </c>
      <c r="E65" s="247">
        <v>1265871</v>
      </c>
      <c r="F65" s="247">
        <v>13480</v>
      </c>
      <c r="G65" s="247">
        <v>3500</v>
      </c>
      <c r="H65" s="247">
        <v>255192</v>
      </c>
      <c r="I65" s="47" t="s">
        <v>206</v>
      </c>
      <c r="J65" s="247">
        <v>4677474</v>
      </c>
      <c r="K65" s="247">
        <v>2865529</v>
      </c>
      <c r="L65" s="247">
        <v>0</v>
      </c>
      <c r="M65" s="247">
        <v>1811945</v>
      </c>
      <c r="N65" s="247">
        <v>13853596</v>
      </c>
      <c r="O65" s="247">
        <v>1875623</v>
      </c>
      <c r="P65" s="247">
        <v>1588521</v>
      </c>
      <c r="Q65" s="247">
        <v>9780026</v>
      </c>
      <c r="R65" s="47" t="s">
        <v>206</v>
      </c>
      <c r="S65" s="247">
        <v>609426</v>
      </c>
      <c r="T65" s="247">
        <v>344301</v>
      </c>
      <c r="U65" s="247">
        <v>0</v>
      </c>
      <c r="V65" s="247">
        <v>0</v>
      </c>
      <c r="W65" s="247">
        <v>277975</v>
      </c>
      <c r="X65" s="247">
        <v>2960</v>
      </c>
      <c r="Y65" s="247">
        <v>63366</v>
      </c>
      <c r="Z65" s="47" t="s">
        <v>206</v>
      </c>
      <c r="AA65" s="247">
        <v>2854440</v>
      </c>
      <c r="AB65" s="247">
        <v>547188</v>
      </c>
      <c r="AC65" s="247">
        <v>2307252</v>
      </c>
      <c r="AD65" s="247">
        <v>0</v>
      </c>
      <c r="AE65" s="247">
        <v>0</v>
      </c>
      <c r="AF65" s="247">
        <v>0</v>
      </c>
      <c r="AG65" s="247">
        <v>0</v>
      </c>
      <c r="AH65" s="47" t="s">
        <v>206</v>
      </c>
      <c r="AI65" s="247">
        <v>0</v>
      </c>
      <c r="AJ65" s="247">
        <v>0</v>
      </c>
      <c r="AK65" s="247">
        <v>1355000</v>
      </c>
      <c r="AL65" s="247">
        <v>0</v>
      </c>
      <c r="AM65" s="247">
        <v>0</v>
      </c>
      <c r="AN65" s="247">
        <v>0</v>
      </c>
      <c r="AO65" s="247">
        <v>1155000</v>
      </c>
      <c r="AP65" s="247">
        <v>200000</v>
      </c>
    </row>
    <row r="66" spans="1:42" ht="21" customHeight="1">
      <c r="A66" s="47" t="s">
        <v>207</v>
      </c>
      <c r="B66" s="247">
        <v>17428203</v>
      </c>
      <c r="C66" s="247">
        <v>1210389</v>
      </c>
      <c r="D66" s="247">
        <v>70791</v>
      </c>
      <c r="E66" s="247">
        <v>806711</v>
      </c>
      <c r="F66" s="247">
        <v>25292</v>
      </c>
      <c r="G66" s="247">
        <v>19504</v>
      </c>
      <c r="H66" s="247">
        <v>288091</v>
      </c>
      <c r="I66" s="47" t="s">
        <v>207</v>
      </c>
      <c r="J66" s="247">
        <v>3002743</v>
      </c>
      <c r="K66" s="247">
        <v>860465</v>
      </c>
      <c r="L66" s="247">
        <v>0</v>
      </c>
      <c r="M66" s="247">
        <v>2142278</v>
      </c>
      <c r="N66" s="247">
        <v>11459931</v>
      </c>
      <c r="O66" s="247">
        <v>5619824</v>
      </c>
      <c r="P66" s="247">
        <v>23700</v>
      </c>
      <c r="Q66" s="247">
        <v>5526849</v>
      </c>
      <c r="R66" s="47" t="s">
        <v>207</v>
      </c>
      <c r="S66" s="247">
        <v>289558</v>
      </c>
      <c r="T66" s="247">
        <v>144555</v>
      </c>
      <c r="U66" s="247">
        <v>0</v>
      </c>
      <c r="V66" s="247">
        <v>0</v>
      </c>
      <c r="W66" s="247">
        <v>111015</v>
      </c>
      <c r="X66" s="247">
        <v>2211</v>
      </c>
      <c r="Y66" s="247">
        <v>31329</v>
      </c>
      <c r="Z66" s="47" t="s">
        <v>207</v>
      </c>
      <c r="AA66" s="247">
        <v>351473</v>
      </c>
      <c r="AB66" s="247">
        <v>194089</v>
      </c>
      <c r="AC66" s="247">
        <v>157384</v>
      </c>
      <c r="AD66" s="247">
        <v>0</v>
      </c>
      <c r="AE66" s="247">
        <v>0</v>
      </c>
      <c r="AF66" s="247">
        <v>0</v>
      </c>
      <c r="AG66" s="247">
        <v>0</v>
      </c>
      <c r="AH66" s="47" t="s">
        <v>207</v>
      </c>
      <c r="AI66" s="247">
        <v>0</v>
      </c>
      <c r="AJ66" s="247">
        <v>0</v>
      </c>
      <c r="AK66" s="247">
        <v>1259112</v>
      </c>
      <c r="AL66" s="247">
        <v>0</v>
      </c>
      <c r="AM66" s="247">
        <v>0</v>
      </c>
      <c r="AN66" s="247">
        <v>0</v>
      </c>
      <c r="AO66" s="247">
        <v>1259112</v>
      </c>
      <c r="AP66" s="247">
        <v>0</v>
      </c>
    </row>
    <row r="67" spans="1:42" ht="21" customHeight="1">
      <c r="A67" s="47" t="s">
        <v>488</v>
      </c>
      <c r="B67" s="247">
        <v>20163182</v>
      </c>
      <c r="C67" s="247">
        <v>1527193</v>
      </c>
      <c r="D67" s="247">
        <v>70116</v>
      </c>
      <c r="E67" s="247">
        <v>1282699</v>
      </c>
      <c r="F67" s="247">
        <v>19433</v>
      </c>
      <c r="G67" s="247">
        <v>31250</v>
      </c>
      <c r="H67" s="247">
        <v>123695</v>
      </c>
      <c r="I67" s="47" t="s">
        <v>488</v>
      </c>
      <c r="J67" s="247">
        <v>1905070</v>
      </c>
      <c r="K67" s="247">
        <v>976441</v>
      </c>
      <c r="L67" s="247">
        <v>0</v>
      </c>
      <c r="M67" s="247">
        <v>928629</v>
      </c>
      <c r="N67" s="247">
        <v>12064538</v>
      </c>
      <c r="O67" s="247">
        <v>2845910</v>
      </c>
      <c r="P67" s="247">
        <v>17130</v>
      </c>
      <c r="Q67" s="247">
        <v>8690848</v>
      </c>
      <c r="R67" s="47" t="s">
        <v>488</v>
      </c>
      <c r="S67" s="247">
        <v>510650</v>
      </c>
      <c r="T67" s="247">
        <v>237407</v>
      </c>
      <c r="U67" s="247">
        <v>0</v>
      </c>
      <c r="V67" s="247">
        <v>0</v>
      </c>
      <c r="W67" s="247">
        <v>93206</v>
      </c>
      <c r="X67" s="247">
        <v>2422</v>
      </c>
      <c r="Y67" s="247">
        <v>141779</v>
      </c>
      <c r="Z67" s="47" t="s">
        <v>488</v>
      </c>
      <c r="AA67" s="247">
        <v>2998607</v>
      </c>
      <c r="AB67" s="247">
        <v>34990</v>
      </c>
      <c r="AC67" s="247">
        <v>2963617</v>
      </c>
      <c r="AD67" s="247">
        <v>0</v>
      </c>
      <c r="AE67" s="247">
        <v>0</v>
      </c>
      <c r="AF67" s="247">
        <v>0</v>
      </c>
      <c r="AG67" s="247">
        <v>0</v>
      </c>
      <c r="AH67" s="47" t="s">
        <v>488</v>
      </c>
      <c r="AI67" s="247">
        <v>0</v>
      </c>
      <c r="AJ67" s="247">
        <v>0</v>
      </c>
      <c r="AK67" s="247">
        <v>1430367</v>
      </c>
      <c r="AL67" s="247">
        <v>0</v>
      </c>
      <c r="AM67" s="247">
        <v>0</v>
      </c>
      <c r="AN67" s="247">
        <v>0</v>
      </c>
      <c r="AO67" s="247">
        <v>1163700</v>
      </c>
      <c r="AP67" s="247">
        <v>266667</v>
      </c>
    </row>
    <row r="68" spans="1:42" s="48" customFormat="1" ht="21" customHeight="1">
      <c r="A68" s="248" t="s">
        <v>489</v>
      </c>
      <c r="B68" s="246">
        <v>59630945</v>
      </c>
      <c r="C68" s="246">
        <v>5821791</v>
      </c>
      <c r="D68" s="246">
        <v>1862572</v>
      </c>
      <c r="E68" s="246">
        <v>2579711</v>
      </c>
      <c r="F68" s="246">
        <v>104277</v>
      </c>
      <c r="G68" s="246">
        <v>151697</v>
      </c>
      <c r="H68" s="246">
        <v>1123534</v>
      </c>
      <c r="I68" s="248" t="s">
        <v>489</v>
      </c>
      <c r="J68" s="246">
        <v>8802681</v>
      </c>
      <c r="K68" s="246">
        <v>6517255</v>
      </c>
      <c r="L68" s="246">
        <v>2862</v>
      </c>
      <c r="M68" s="246">
        <v>2282564</v>
      </c>
      <c r="N68" s="246">
        <v>35744120</v>
      </c>
      <c r="O68" s="246">
        <v>10969274</v>
      </c>
      <c r="P68" s="246">
        <v>2380287</v>
      </c>
      <c r="Q68" s="246">
        <v>14962061</v>
      </c>
      <c r="R68" s="248" t="s">
        <v>489</v>
      </c>
      <c r="S68" s="246">
        <v>7432498</v>
      </c>
      <c r="T68" s="246">
        <v>957050</v>
      </c>
      <c r="U68" s="246">
        <v>0</v>
      </c>
      <c r="V68" s="246">
        <v>180</v>
      </c>
      <c r="W68" s="246">
        <v>571734</v>
      </c>
      <c r="X68" s="246">
        <v>1962</v>
      </c>
      <c r="Y68" s="246">
        <v>383174</v>
      </c>
      <c r="Z68" s="248" t="s">
        <v>489</v>
      </c>
      <c r="AA68" s="246">
        <v>4525672</v>
      </c>
      <c r="AB68" s="246">
        <v>1945521</v>
      </c>
      <c r="AC68" s="246">
        <v>2580151</v>
      </c>
      <c r="AD68" s="246">
        <v>0</v>
      </c>
      <c r="AE68" s="246">
        <v>0</v>
      </c>
      <c r="AF68" s="246">
        <v>0</v>
      </c>
      <c r="AG68" s="246">
        <v>0</v>
      </c>
      <c r="AH68" s="248" t="s">
        <v>489</v>
      </c>
      <c r="AI68" s="246">
        <v>0</v>
      </c>
      <c r="AJ68" s="246">
        <v>0</v>
      </c>
      <c r="AK68" s="246">
        <v>3779631</v>
      </c>
      <c r="AL68" s="246">
        <v>3000</v>
      </c>
      <c r="AM68" s="246">
        <v>0</v>
      </c>
      <c r="AN68" s="246">
        <v>0</v>
      </c>
      <c r="AO68" s="246">
        <v>3266631</v>
      </c>
      <c r="AP68" s="246">
        <v>510000</v>
      </c>
    </row>
    <row r="69" spans="1:42" ht="21" customHeight="1">
      <c r="A69" s="47" t="s">
        <v>131</v>
      </c>
      <c r="B69" s="247">
        <v>3293647</v>
      </c>
      <c r="C69" s="247">
        <v>339936</v>
      </c>
      <c r="D69" s="247">
        <v>40576</v>
      </c>
      <c r="E69" s="247">
        <v>222688</v>
      </c>
      <c r="F69" s="247">
        <v>5878</v>
      </c>
      <c r="G69" s="247">
        <v>1100</v>
      </c>
      <c r="H69" s="247">
        <v>69694</v>
      </c>
      <c r="I69" s="47" t="s">
        <v>131</v>
      </c>
      <c r="J69" s="247">
        <v>566519</v>
      </c>
      <c r="K69" s="247">
        <v>531554</v>
      </c>
      <c r="L69" s="247">
        <v>0</v>
      </c>
      <c r="M69" s="247">
        <v>34965</v>
      </c>
      <c r="N69" s="247">
        <v>1193694</v>
      </c>
      <c r="O69" s="247">
        <v>350641</v>
      </c>
      <c r="P69" s="247">
        <v>136858</v>
      </c>
      <c r="Q69" s="247">
        <v>518366</v>
      </c>
      <c r="R69" s="47" t="s">
        <v>131</v>
      </c>
      <c r="S69" s="247">
        <v>187829</v>
      </c>
      <c r="T69" s="247">
        <v>79573</v>
      </c>
      <c r="U69" s="247">
        <v>0</v>
      </c>
      <c r="V69" s="247">
        <v>0</v>
      </c>
      <c r="W69" s="247">
        <v>18576</v>
      </c>
      <c r="X69" s="247">
        <v>0</v>
      </c>
      <c r="Y69" s="247">
        <v>60997</v>
      </c>
      <c r="Z69" s="47" t="s">
        <v>131</v>
      </c>
      <c r="AA69" s="247">
        <v>905941</v>
      </c>
      <c r="AB69" s="247">
        <v>880845</v>
      </c>
      <c r="AC69" s="247">
        <v>25096</v>
      </c>
      <c r="AD69" s="247">
        <v>0</v>
      </c>
      <c r="AE69" s="247">
        <v>0</v>
      </c>
      <c r="AF69" s="247">
        <v>0</v>
      </c>
      <c r="AG69" s="247">
        <v>0</v>
      </c>
      <c r="AH69" s="47" t="s">
        <v>131</v>
      </c>
      <c r="AI69" s="247">
        <v>0</v>
      </c>
      <c r="AJ69" s="247">
        <v>0</v>
      </c>
      <c r="AK69" s="247">
        <v>207984</v>
      </c>
      <c r="AL69" s="247">
        <v>0</v>
      </c>
      <c r="AM69" s="247">
        <v>0</v>
      </c>
      <c r="AN69" s="247">
        <v>0</v>
      </c>
      <c r="AO69" s="247">
        <v>207984</v>
      </c>
      <c r="AP69" s="247">
        <v>0</v>
      </c>
    </row>
    <row r="70" spans="1:42" ht="21" customHeight="1">
      <c r="A70" s="47" t="s">
        <v>132</v>
      </c>
      <c r="B70" s="247">
        <v>4504685</v>
      </c>
      <c r="C70" s="247">
        <v>280589</v>
      </c>
      <c r="D70" s="247">
        <v>47086</v>
      </c>
      <c r="E70" s="247">
        <v>149369</v>
      </c>
      <c r="F70" s="247">
        <v>5273</v>
      </c>
      <c r="G70" s="247">
        <v>3425</v>
      </c>
      <c r="H70" s="247">
        <v>75436</v>
      </c>
      <c r="I70" s="47" t="s">
        <v>132</v>
      </c>
      <c r="J70" s="247">
        <v>1176655</v>
      </c>
      <c r="K70" s="247">
        <v>924514</v>
      </c>
      <c r="L70" s="247">
        <v>0</v>
      </c>
      <c r="M70" s="247">
        <v>252141</v>
      </c>
      <c r="N70" s="247">
        <v>2023173</v>
      </c>
      <c r="O70" s="247">
        <v>194004</v>
      </c>
      <c r="P70" s="247">
        <v>0</v>
      </c>
      <c r="Q70" s="247">
        <v>940339</v>
      </c>
      <c r="R70" s="47" t="s">
        <v>132</v>
      </c>
      <c r="S70" s="247">
        <v>888830</v>
      </c>
      <c r="T70" s="247">
        <v>41231</v>
      </c>
      <c r="U70" s="247">
        <v>0</v>
      </c>
      <c r="V70" s="247">
        <v>0</v>
      </c>
      <c r="W70" s="247">
        <v>39656</v>
      </c>
      <c r="X70" s="247">
        <v>0</v>
      </c>
      <c r="Y70" s="247">
        <v>1575</v>
      </c>
      <c r="Z70" s="47" t="s">
        <v>132</v>
      </c>
      <c r="AA70" s="247">
        <v>753020</v>
      </c>
      <c r="AB70" s="247">
        <v>0</v>
      </c>
      <c r="AC70" s="247">
        <v>753020</v>
      </c>
      <c r="AD70" s="247">
        <v>0</v>
      </c>
      <c r="AE70" s="247">
        <v>0</v>
      </c>
      <c r="AF70" s="247">
        <v>0</v>
      </c>
      <c r="AG70" s="247">
        <v>0</v>
      </c>
      <c r="AH70" s="47" t="s">
        <v>132</v>
      </c>
      <c r="AI70" s="247">
        <v>0</v>
      </c>
      <c r="AJ70" s="247">
        <v>0</v>
      </c>
      <c r="AK70" s="247">
        <v>230017</v>
      </c>
      <c r="AL70" s="247">
        <v>0</v>
      </c>
      <c r="AM70" s="247">
        <v>0</v>
      </c>
      <c r="AN70" s="247">
        <v>0</v>
      </c>
      <c r="AO70" s="247">
        <v>230017</v>
      </c>
      <c r="AP70" s="247">
        <v>0</v>
      </c>
    </row>
    <row r="71" spans="1:42" ht="21" customHeight="1">
      <c r="A71" s="47" t="s">
        <v>133</v>
      </c>
      <c r="B71" s="247">
        <v>1807166</v>
      </c>
      <c r="C71" s="247">
        <v>213263</v>
      </c>
      <c r="D71" s="247">
        <v>7422</v>
      </c>
      <c r="E71" s="247">
        <v>112813</v>
      </c>
      <c r="F71" s="247">
        <v>3235</v>
      </c>
      <c r="G71" s="247">
        <v>11080</v>
      </c>
      <c r="H71" s="247">
        <v>78713</v>
      </c>
      <c r="I71" s="47" t="s">
        <v>133</v>
      </c>
      <c r="J71" s="247">
        <v>284352</v>
      </c>
      <c r="K71" s="247">
        <v>243115</v>
      </c>
      <c r="L71" s="247">
        <v>0</v>
      </c>
      <c r="M71" s="247">
        <v>41237</v>
      </c>
      <c r="N71" s="247">
        <v>826037</v>
      </c>
      <c r="O71" s="247">
        <v>298474</v>
      </c>
      <c r="P71" s="247">
        <v>0</v>
      </c>
      <c r="Q71" s="247">
        <v>396627</v>
      </c>
      <c r="R71" s="47" t="s">
        <v>133</v>
      </c>
      <c r="S71" s="247">
        <v>130936</v>
      </c>
      <c r="T71" s="247">
        <v>49216</v>
      </c>
      <c r="U71" s="247">
        <v>0</v>
      </c>
      <c r="V71" s="247">
        <v>0</v>
      </c>
      <c r="W71" s="247">
        <v>1560</v>
      </c>
      <c r="X71" s="247">
        <v>12</v>
      </c>
      <c r="Y71" s="247">
        <v>47644</v>
      </c>
      <c r="Z71" s="47" t="s">
        <v>133</v>
      </c>
      <c r="AA71" s="247">
        <v>244998</v>
      </c>
      <c r="AB71" s="247">
        <v>30541</v>
      </c>
      <c r="AC71" s="247">
        <v>214457</v>
      </c>
      <c r="AD71" s="247">
        <v>0</v>
      </c>
      <c r="AE71" s="247">
        <v>0</v>
      </c>
      <c r="AF71" s="247">
        <v>0</v>
      </c>
      <c r="AG71" s="247">
        <v>0</v>
      </c>
      <c r="AH71" s="47" t="s">
        <v>133</v>
      </c>
      <c r="AI71" s="247">
        <v>0</v>
      </c>
      <c r="AJ71" s="247">
        <v>0</v>
      </c>
      <c r="AK71" s="247">
        <v>189300</v>
      </c>
      <c r="AL71" s="247">
        <v>0</v>
      </c>
      <c r="AM71" s="247">
        <v>0</v>
      </c>
      <c r="AN71" s="247">
        <v>0</v>
      </c>
      <c r="AO71" s="247">
        <v>189300</v>
      </c>
      <c r="AP71" s="247">
        <v>0</v>
      </c>
    </row>
    <row r="72" spans="1:42" ht="21" customHeight="1">
      <c r="A72" s="47" t="s">
        <v>134</v>
      </c>
      <c r="B72" s="247">
        <v>6547899</v>
      </c>
      <c r="C72" s="247">
        <v>530367</v>
      </c>
      <c r="D72" s="247">
        <v>53954</v>
      </c>
      <c r="E72" s="247">
        <v>198209</v>
      </c>
      <c r="F72" s="247">
        <v>8025</v>
      </c>
      <c r="G72" s="247">
        <v>27500</v>
      </c>
      <c r="H72" s="247">
        <v>242679</v>
      </c>
      <c r="I72" s="47" t="s">
        <v>134</v>
      </c>
      <c r="J72" s="247">
        <v>895831</v>
      </c>
      <c r="K72" s="247">
        <v>690293</v>
      </c>
      <c r="L72" s="247">
        <v>0</v>
      </c>
      <c r="M72" s="247">
        <v>205538</v>
      </c>
      <c r="N72" s="247">
        <v>4589460</v>
      </c>
      <c r="O72" s="247">
        <v>2112337</v>
      </c>
      <c r="P72" s="247">
        <v>0</v>
      </c>
      <c r="Q72" s="247">
        <v>2058048</v>
      </c>
      <c r="R72" s="47" t="s">
        <v>134</v>
      </c>
      <c r="S72" s="247">
        <v>419075</v>
      </c>
      <c r="T72" s="247">
        <v>93625</v>
      </c>
      <c r="U72" s="247">
        <v>0</v>
      </c>
      <c r="V72" s="247">
        <v>0</v>
      </c>
      <c r="W72" s="247">
        <v>25072</v>
      </c>
      <c r="X72" s="247">
        <v>0</v>
      </c>
      <c r="Y72" s="247">
        <v>68553</v>
      </c>
      <c r="Z72" s="47" t="s">
        <v>134</v>
      </c>
      <c r="AA72" s="247">
        <v>46616</v>
      </c>
      <c r="AB72" s="247">
        <v>7000</v>
      </c>
      <c r="AC72" s="247">
        <v>39616</v>
      </c>
      <c r="AD72" s="247">
        <v>0</v>
      </c>
      <c r="AE72" s="247">
        <v>0</v>
      </c>
      <c r="AF72" s="247">
        <v>0</v>
      </c>
      <c r="AG72" s="247">
        <v>0</v>
      </c>
      <c r="AH72" s="47" t="s">
        <v>134</v>
      </c>
      <c r="AI72" s="247">
        <v>0</v>
      </c>
      <c r="AJ72" s="247">
        <v>0</v>
      </c>
      <c r="AK72" s="247">
        <v>392000</v>
      </c>
      <c r="AL72" s="247">
        <v>0</v>
      </c>
      <c r="AM72" s="247">
        <v>0</v>
      </c>
      <c r="AN72" s="247">
        <v>0</v>
      </c>
      <c r="AO72" s="247">
        <v>392000</v>
      </c>
      <c r="AP72" s="247">
        <v>0</v>
      </c>
    </row>
    <row r="73" spans="1:42" ht="21" customHeight="1">
      <c r="A73" s="47" t="s">
        <v>135</v>
      </c>
      <c r="B73" s="247">
        <v>3657398</v>
      </c>
      <c r="C73" s="247">
        <v>294476</v>
      </c>
      <c r="D73" s="247">
        <v>109735</v>
      </c>
      <c r="E73" s="247">
        <v>110661</v>
      </c>
      <c r="F73" s="247">
        <v>2464</v>
      </c>
      <c r="G73" s="247">
        <v>4625</v>
      </c>
      <c r="H73" s="247">
        <v>66991</v>
      </c>
      <c r="I73" s="47" t="s">
        <v>135</v>
      </c>
      <c r="J73" s="247">
        <v>180911</v>
      </c>
      <c r="K73" s="247">
        <v>131070</v>
      </c>
      <c r="L73" s="247">
        <v>0</v>
      </c>
      <c r="M73" s="247">
        <v>49841</v>
      </c>
      <c r="N73" s="247">
        <v>2878070</v>
      </c>
      <c r="O73" s="247">
        <v>216657</v>
      </c>
      <c r="P73" s="247">
        <v>1349534</v>
      </c>
      <c r="Q73" s="247">
        <v>1304919</v>
      </c>
      <c r="R73" s="47" t="s">
        <v>135</v>
      </c>
      <c r="S73" s="247">
        <v>6960</v>
      </c>
      <c r="T73" s="247">
        <v>10913</v>
      </c>
      <c r="U73" s="247">
        <v>0</v>
      </c>
      <c r="V73" s="247">
        <v>0</v>
      </c>
      <c r="W73" s="247">
        <v>0</v>
      </c>
      <c r="X73" s="247">
        <v>0</v>
      </c>
      <c r="Y73" s="247">
        <v>10913</v>
      </c>
      <c r="Z73" s="47" t="s">
        <v>135</v>
      </c>
      <c r="AA73" s="247">
        <v>53848</v>
      </c>
      <c r="AB73" s="247">
        <v>0</v>
      </c>
      <c r="AC73" s="247">
        <v>53848</v>
      </c>
      <c r="AD73" s="247">
        <v>0</v>
      </c>
      <c r="AE73" s="247">
        <v>0</v>
      </c>
      <c r="AF73" s="247">
        <v>0</v>
      </c>
      <c r="AG73" s="247">
        <v>0</v>
      </c>
      <c r="AH73" s="47" t="s">
        <v>135</v>
      </c>
      <c r="AI73" s="247">
        <v>0</v>
      </c>
      <c r="AJ73" s="247">
        <v>0</v>
      </c>
      <c r="AK73" s="247">
        <v>239180</v>
      </c>
      <c r="AL73" s="247">
        <v>0</v>
      </c>
      <c r="AM73" s="247">
        <v>0</v>
      </c>
      <c r="AN73" s="247">
        <v>0</v>
      </c>
      <c r="AO73" s="247">
        <v>239180</v>
      </c>
      <c r="AP73" s="247">
        <v>0</v>
      </c>
    </row>
    <row r="74" spans="1:42" ht="21" customHeight="1">
      <c r="A74" s="47" t="s">
        <v>136</v>
      </c>
      <c r="B74" s="247">
        <v>5050392</v>
      </c>
      <c r="C74" s="247">
        <v>206121</v>
      </c>
      <c r="D74" s="247">
        <v>4105</v>
      </c>
      <c r="E74" s="247">
        <v>107607</v>
      </c>
      <c r="F74" s="247">
        <v>2253</v>
      </c>
      <c r="G74" s="247">
        <v>9980</v>
      </c>
      <c r="H74" s="247">
        <v>82176</v>
      </c>
      <c r="I74" s="47" t="s">
        <v>136</v>
      </c>
      <c r="J74" s="247">
        <v>476624</v>
      </c>
      <c r="K74" s="247">
        <v>354579</v>
      </c>
      <c r="L74" s="247">
        <v>0</v>
      </c>
      <c r="M74" s="247">
        <v>122045</v>
      </c>
      <c r="N74" s="247">
        <v>3886098</v>
      </c>
      <c r="O74" s="247">
        <v>1835411</v>
      </c>
      <c r="P74" s="247">
        <v>4909</v>
      </c>
      <c r="Q74" s="247">
        <v>562352</v>
      </c>
      <c r="R74" s="47" t="s">
        <v>136</v>
      </c>
      <c r="S74" s="247">
        <v>1483426</v>
      </c>
      <c r="T74" s="247">
        <v>51971</v>
      </c>
      <c r="U74" s="247">
        <v>0</v>
      </c>
      <c r="V74" s="247">
        <v>0</v>
      </c>
      <c r="W74" s="247">
        <v>45149</v>
      </c>
      <c r="X74" s="247">
        <v>0</v>
      </c>
      <c r="Y74" s="247">
        <v>6822</v>
      </c>
      <c r="Z74" s="47" t="s">
        <v>136</v>
      </c>
      <c r="AA74" s="247">
        <v>56755</v>
      </c>
      <c r="AB74" s="247">
        <v>0</v>
      </c>
      <c r="AC74" s="247">
        <v>56755</v>
      </c>
      <c r="AD74" s="247">
        <v>0</v>
      </c>
      <c r="AE74" s="247">
        <v>0</v>
      </c>
      <c r="AF74" s="247">
        <v>0</v>
      </c>
      <c r="AG74" s="247">
        <v>0</v>
      </c>
      <c r="AH74" s="47" t="s">
        <v>136</v>
      </c>
      <c r="AI74" s="247">
        <v>0</v>
      </c>
      <c r="AJ74" s="247">
        <v>0</v>
      </c>
      <c r="AK74" s="247">
        <v>372823</v>
      </c>
      <c r="AL74" s="247">
        <v>0</v>
      </c>
      <c r="AM74" s="247">
        <v>0</v>
      </c>
      <c r="AN74" s="247">
        <v>0</v>
      </c>
      <c r="AO74" s="247">
        <v>292823</v>
      </c>
      <c r="AP74" s="247">
        <v>80000</v>
      </c>
    </row>
    <row r="75" spans="1:42" ht="21" customHeight="1">
      <c r="A75" s="47" t="s">
        <v>137</v>
      </c>
      <c r="B75" s="247">
        <v>4353139</v>
      </c>
      <c r="C75" s="247">
        <v>369182</v>
      </c>
      <c r="D75" s="247">
        <v>149947</v>
      </c>
      <c r="E75" s="247">
        <v>161703</v>
      </c>
      <c r="F75" s="247">
        <v>5588</v>
      </c>
      <c r="G75" s="247">
        <v>6975</v>
      </c>
      <c r="H75" s="247">
        <v>44969</v>
      </c>
      <c r="I75" s="47" t="s">
        <v>137</v>
      </c>
      <c r="J75" s="247">
        <v>401456</v>
      </c>
      <c r="K75" s="247">
        <v>348798</v>
      </c>
      <c r="L75" s="247">
        <v>0</v>
      </c>
      <c r="M75" s="247">
        <v>52658</v>
      </c>
      <c r="N75" s="247">
        <v>3125494</v>
      </c>
      <c r="O75" s="247">
        <v>2073631</v>
      </c>
      <c r="P75" s="247">
        <v>2100</v>
      </c>
      <c r="Q75" s="247">
        <v>903591</v>
      </c>
      <c r="R75" s="47" t="s">
        <v>137</v>
      </c>
      <c r="S75" s="247">
        <v>146172</v>
      </c>
      <c r="T75" s="247">
        <v>85071</v>
      </c>
      <c r="U75" s="247">
        <v>0</v>
      </c>
      <c r="V75" s="247">
        <v>0</v>
      </c>
      <c r="W75" s="247">
        <v>76897</v>
      </c>
      <c r="X75" s="247">
        <v>0</v>
      </c>
      <c r="Y75" s="247">
        <v>8174</v>
      </c>
      <c r="Z75" s="47" t="s">
        <v>137</v>
      </c>
      <c r="AA75" s="247">
        <v>26936</v>
      </c>
      <c r="AB75" s="247">
        <v>0</v>
      </c>
      <c r="AC75" s="247">
        <v>26936</v>
      </c>
      <c r="AD75" s="247">
        <v>0</v>
      </c>
      <c r="AE75" s="247">
        <v>0</v>
      </c>
      <c r="AF75" s="247">
        <v>0</v>
      </c>
      <c r="AG75" s="247">
        <v>0</v>
      </c>
      <c r="AH75" s="47" t="s">
        <v>137</v>
      </c>
      <c r="AI75" s="247">
        <v>0</v>
      </c>
      <c r="AJ75" s="247">
        <v>0</v>
      </c>
      <c r="AK75" s="247">
        <v>345000</v>
      </c>
      <c r="AL75" s="247">
        <v>0</v>
      </c>
      <c r="AM75" s="247">
        <v>0</v>
      </c>
      <c r="AN75" s="247">
        <v>0</v>
      </c>
      <c r="AO75" s="247">
        <v>245000</v>
      </c>
      <c r="AP75" s="247">
        <v>100000</v>
      </c>
    </row>
    <row r="76" spans="1:42" ht="21" customHeight="1">
      <c r="A76" s="47" t="s">
        <v>138</v>
      </c>
      <c r="B76" s="247">
        <v>5124378</v>
      </c>
      <c r="C76" s="247">
        <v>442357</v>
      </c>
      <c r="D76" s="247">
        <v>43882</v>
      </c>
      <c r="E76" s="247">
        <v>224891</v>
      </c>
      <c r="F76" s="247">
        <v>1809</v>
      </c>
      <c r="G76" s="247">
        <v>6375</v>
      </c>
      <c r="H76" s="247">
        <v>165400</v>
      </c>
      <c r="I76" s="47" t="s">
        <v>138</v>
      </c>
      <c r="J76" s="247">
        <v>1077783</v>
      </c>
      <c r="K76" s="247">
        <v>551640</v>
      </c>
      <c r="L76" s="247">
        <v>0</v>
      </c>
      <c r="M76" s="247">
        <v>526143</v>
      </c>
      <c r="N76" s="247">
        <v>3078663</v>
      </c>
      <c r="O76" s="247">
        <v>1515761</v>
      </c>
      <c r="P76" s="247">
        <v>152840</v>
      </c>
      <c r="Q76" s="247">
        <v>1124357</v>
      </c>
      <c r="R76" s="47" t="s">
        <v>138</v>
      </c>
      <c r="S76" s="247">
        <v>285705</v>
      </c>
      <c r="T76" s="247">
        <v>60845</v>
      </c>
      <c r="U76" s="247">
        <v>0</v>
      </c>
      <c r="V76" s="247">
        <v>0</v>
      </c>
      <c r="W76" s="247">
        <v>16307</v>
      </c>
      <c r="X76" s="247">
        <v>1250</v>
      </c>
      <c r="Y76" s="247">
        <v>43288</v>
      </c>
      <c r="Z76" s="47" t="s">
        <v>138</v>
      </c>
      <c r="AA76" s="247">
        <v>109730</v>
      </c>
      <c r="AB76" s="247">
        <v>0</v>
      </c>
      <c r="AC76" s="247">
        <v>109730</v>
      </c>
      <c r="AD76" s="247">
        <v>0</v>
      </c>
      <c r="AE76" s="247">
        <v>0</v>
      </c>
      <c r="AF76" s="247">
        <v>0</v>
      </c>
      <c r="AG76" s="247">
        <v>0</v>
      </c>
      <c r="AH76" s="47" t="s">
        <v>138</v>
      </c>
      <c r="AI76" s="247">
        <v>0</v>
      </c>
      <c r="AJ76" s="247">
        <v>0</v>
      </c>
      <c r="AK76" s="247">
        <v>355000</v>
      </c>
      <c r="AL76" s="247">
        <v>0</v>
      </c>
      <c r="AM76" s="247">
        <v>0</v>
      </c>
      <c r="AN76" s="247">
        <v>0</v>
      </c>
      <c r="AO76" s="247">
        <v>355000</v>
      </c>
      <c r="AP76" s="247">
        <v>0</v>
      </c>
    </row>
    <row r="77" spans="1:42" ht="21" customHeight="1">
      <c r="A77" s="47" t="s">
        <v>139</v>
      </c>
      <c r="B77" s="247">
        <v>4811937</v>
      </c>
      <c r="C77" s="247">
        <v>1397361</v>
      </c>
      <c r="D77" s="247">
        <v>1183541</v>
      </c>
      <c r="E77" s="247">
        <v>120300</v>
      </c>
      <c r="F77" s="247">
        <v>24277</v>
      </c>
      <c r="G77" s="247">
        <v>10000</v>
      </c>
      <c r="H77" s="247">
        <v>59243</v>
      </c>
      <c r="I77" s="47" t="s">
        <v>139</v>
      </c>
      <c r="J77" s="247">
        <v>332599</v>
      </c>
      <c r="K77" s="247">
        <v>229281</v>
      </c>
      <c r="L77" s="247">
        <v>0</v>
      </c>
      <c r="M77" s="247">
        <v>103318</v>
      </c>
      <c r="N77" s="247">
        <v>2630554</v>
      </c>
      <c r="O77" s="247">
        <v>696740</v>
      </c>
      <c r="P77" s="247">
        <v>0</v>
      </c>
      <c r="Q77" s="247">
        <v>959234</v>
      </c>
      <c r="R77" s="47" t="s">
        <v>139</v>
      </c>
      <c r="S77" s="247">
        <v>974580</v>
      </c>
      <c r="T77" s="247">
        <v>112676</v>
      </c>
      <c r="U77" s="247">
        <v>0</v>
      </c>
      <c r="V77" s="247">
        <v>0</v>
      </c>
      <c r="W77" s="247">
        <v>83998</v>
      </c>
      <c r="X77" s="247">
        <v>0</v>
      </c>
      <c r="Y77" s="247">
        <v>28678</v>
      </c>
      <c r="Z77" s="47" t="s">
        <v>139</v>
      </c>
      <c r="AA77" s="247">
        <v>27747</v>
      </c>
      <c r="AB77" s="247">
        <v>0</v>
      </c>
      <c r="AC77" s="247">
        <v>27747</v>
      </c>
      <c r="AD77" s="247">
        <v>0</v>
      </c>
      <c r="AE77" s="247">
        <v>0</v>
      </c>
      <c r="AF77" s="247">
        <v>0</v>
      </c>
      <c r="AG77" s="247">
        <v>0</v>
      </c>
      <c r="AH77" s="47" t="s">
        <v>139</v>
      </c>
      <c r="AI77" s="247">
        <v>0</v>
      </c>
      <c r="AJ77" s="247">
        <v>0</v>
      </c>
      <c r="AK77" s="247">
        <v>311000</v>
      </c>
      <c r="AL77" s="247">
        <v>0</v>
      </c>
      <c r="AM77" s="247">
        <v>0</v>
      </c>
      <c r="AN77" s="247">
        <v>0</v>
      </c>
      <c r="AO77" s="247">
        <v>191000</v>
      </c>
      <c r="AP77" s="247">
        <v>120000</v>
      </c>
    </row>
    <row r="78" spans="1:42" ht="21" customHeight="1">
      <c r="A78" s="47" t="s">
        <v>140</v>
      </c>
      <c r="B78" s="247">
        <v>4533712</v>
      </c>
      <c r="C78" s="247">
        <v>599954</v>
      </c>
      <c r="D78" s="247">
        <v>4016</v>
      </c>
      <c r="E78" s="247">
        <v>537265</v>
      </c>
      <c r="F78" s="247">
        <v>2029</v>
      </c>
      <c r="G78" s="247">
        <v>13453</v>
      </c>
      <c r="H78" s="247">
        <v>43191</v>
      </c>
      <c r="I78" s="47" t="s">
        <v>140</v>
      </c>
      <c r="J78" s="247">
        <v>262725</v>
      </c>
      <c r="K78" s="247">
        <v>213357</v>
      </c>
      <c r="L78" s="247">
        <v>0</v>
      </c>
      <c r="M78" s="247">
        <v>49368</v>
      </c>
      <c r="N78" s="247">
        <v>2281599</v>
      </c>
      <c r="O78" s="247">
        <v>403216</v>
      </c>
      <c r="P78" s="247">
        <v>1800</v>
      </c>
      <c r="Q78" s="247">
        <v>870502</v>
      </c>
      <c r="R78" s="47" t="s">
        <v>140</v>
      </c>
      <c r="S78" s="247">
        <v>1006081</v>
      </c>
      <c r="T78" s="247">
        <v>44672</v>
      </c>
      <c r="U78" s="247">
        <v>0</v>
      </c>
      <c r="V78" s="247">
        <v>180</v>
      </c>
      <c r="W78" s="247">
        <v>30736</v>
      </c>
      <c r="X78" s="247">
        <v>0</v>
      </c>
      <c r="Y78" s="247">
        <v>13756</v>
      </c>
      <c r="Z78" s="47" t="s">
        <v>140</v>
      </c>
      <c r="AA78" s="247">
        <v>1154335</v>
      </c>
      <c r="AB78" s="247">
        <v>1001035</v>
      </c>
      <c r="AC78" s="247">
        <v>153300</v>
      </c>
      <c r="AD78" s="247">
        <v>0</v>
      </c>
      <c r="AE78" s="247">
        <v>0</v>
      </c>
      <c r="AF78" s="247">
        <v>0</v>
      </c>
      <c r="AG78" s="247">
        <v>0</v>
      </c>
      <c r="AH78" s="47" t="s">
        <v>140</v>
      </c>
      <c r="AI78" s="247">
        <v>0</v>
      </c>
      <c r="AJ78" s="247">
        <v>0</v>
      </c>
      <c r="AK78" s="247">
        <v>190427</v>
      </c>
      <c r="AL78" s="247">
        <v>0</v>
      </c>
      <c r="AM78" s="247">
        <v>0</v>
      </c>
      <c r="AN78" s="247">
        <v>0</v>
      </c>
      <c r="AO78" s="247">
        <v>190427</v>
      </c>
      <c r="AP78" s="247">
        <v>0</v>
      </c>
    </row>
    <row r="79" spans="1:42" ht="21" customHeight="1" collapsed="1">
      <c r="A79" s="47" t="s">
        <v>141</v>
      </c>
      <c r="B79" s="247">
        <v>1544012</v>
      </c>
      <c r="C79" s="247">
        <v>120840</v>
      </c>
      <c r="D79" s="247">
        <v>21667</v>
      </c>
      <c r="E79" s="247">
        <v>55011</v>
      </c>
      <c r="F79" s="247">
        <v>4049</v>
      </c>
      <c r="G79" s="247">
        <v>5440</v>
      </c>
      <c r="H79" s="247">
        <v>34673</v>
      </c>
      <c r="I79" s="47" t="s">
        <v>141</v>
      </c>
      <c r="J79" s="247">
        <v>240585</v>
      </c>
      <c r="K79" s="247">
        <v>73438</v>
      </c>
      <c r="L79" s="247">
        <v>2862</v>
      </c>
      <c r="M79" s="247">
        <v>164285</v>
      </c>
      <c r="N79" s="247">
        <v>916200</v>
      </c>
      <c r="O79" s="247">
        <v>235504</v>
      </c>
      <c r="P79" s="247">
        <v>329744</v>
      </c>
      <c r="Q79" s="247">
        <v>350952</v>
      </c>
      <c r="R79" s="47" t="s">
        <v>141</v>
      </c>
      <c r="S79" s="247">
        <v>0</v>
      </c>
      <c r="T79" s="247">
        <v>17329</v>
      </c>
      <c r="U79" s="247">
        <v>0</v>
      </c>
      <c r="V79" s="247">
        <v>0</v>
      </c>
      <c r="W79" s="247">
        <v>13792</v>
      </c>
      <c r="X79" s="247">
        <v>0</v>
      </c>
      <c r="Y79" s="247">
        <v>3537</v>
      </c>
      <c r="Z79" s="47" t="s">
        <v>141</v>
      </c>
      <c r="AA79" s="247">
        <v>155958</v>
      </c>
      <c r="AB79" s="247">
        <v>1000</v>
      </c>
      <c r="AC79" s="247">
        <v>154958</v>
      </c>
      <c r="AD79" s="247">
        <v>0</v>
      </c>
      <c r="AE79" s="247">
        <v>0</v>
      </c>
      <c r="AF79" s="247">
        <v>0</v>
      </c>
      <c r="AG79" s="247">
        <v>0</v>
      </c>
      <c r="AH79" s="47" t="s">
        <v>141</v>
      </c>
      <c r="AI79" s="247">
        <v>0</v>
      </c>
      <c r="AJ79" s="247">
        <v>0</v>
      </c>
      <c r="AK79" s="247">
        <v>93100</v>
      </c>
      <c r="AL79" s="247">
        <v>0</v>
      </c>
      <c r="AM79" s="247">
        <v>0</v>
      </c>
      <c r="AN79" s="247">
        <v>0</v>
      </c>
      <c r="AO79" s="247">
        <v>93100</v>
      </c>
      <c r="AP79" s="247">
        <v>0</v>
      </c>
    </row>
    <row r="80" spans="1:42" ht="21" customHeight="1">
      <c r="A80" s="47" t="s">
        <v>142</v>
      </c>
      <c r="B80" s="247">
        <v>2557855</v>
      </c>
      <c r="C80" s="247">
        <v>296788</v>
      </c>
      <c r="D80" s="247">
        <v>44221</v>
      </c>
      <c r="E80" s="247">
        <v>191672</v>
      </c>
      <c r="F80" s="247">
        <v>6004</v>
      </c>
      <c r="G80" s="247">
        <v>11826</v>
      </c>
      <c r="H80" s="247">
        <v>43065</v>
      </c>
      <c r="I80" s="47" t="s">
        <v>142</v>
      </c>
      <c r="J80" s="247">
        <v>560140</v>
      </c>
      <c r="K80" s="247">
        <v>527850</v>
      </c>
      <c r="L80" s="247">
        <v>0</v>
      </c>
      <c r="M80" s="247">
        <v>32290</v>
      </c>
      <c r="N80" s="247">
        <v>1445403</v>
      </c>
      <c r="O80" s="247">
        <v>72593</v>
      </c>
      <c r="P80" s="247">
        <v>109680</v>
      </c>
      <c r="Q80" s="247">
        <v>917156</v>
      </c>
      <c r="R80" s="47" t="s">
        <v>142</v>
      </c>
      <c r="S80" s="247">
        <v>345974</v>
      </c>
      <c r="T80" s="247">
        <v>36187</v>
      </c>
      <c r="U80" s="247">
        <v>0</v>
      </c>
      <c r="V80" s="247">
        <v>0</v>
      </c>
      <c r="W80" s="247">
        <v>32267</v>
      </c>
      <c r="X80" s="247">
        <v>0</v>
      </c>
      <c r="Y80" s="247">
        <v>3920</v>
      </c>
      <c r="Z80" s="47" t="s">
        <v>142</v>
      </c>
      <c r="AA80" s="247">
        <v>41337</v>
      </c>
      <c r="AB80" s="247">
        <v>100</v>
      </c>
      <c r="AC80" s="247">
        <v>41237</v>
      </c>
      <c r="AD80" s="247">
        <v>0</v>
      </c>
      <c r="AE80" s="247">
        <v>0</v>
      </c>
      <c r="AF80" s="247">
        <v>0</v>
      </c>
      <c r="AG80" s="247">
        <v>0</v>
      </c>
      <c r="AH80" s="47" t="s">
        <v>142</v>
      </c>
      <c r="AI80" s="247">
        <v>0</v>
      </c>
      <c r="AJ80" s="247">
        <v>0</v>
      </c>
      <c r="AK80" s="247">
        <v>178000</v>
      </c>
      <c r="AL80" s="247">
        <v>0</v>
      </c>
      <c r="AM80" s="247">
        <v>0</v>
      </c>
      <c r="AN80" s="247">
        <v>0</v>
      </c>
      <c r="AO80" s="247">
        <v>178000</v>
      </c>
      <c r="AP80" s="247">
        <v>0</v>
      </c>
    </row>
    <row r="81" spans="1:42" ht="21" customHeight="1">
      <c r="A81" s="47" t="s">
        <v>143</v>
      </c>
      <c r="B81" s="247">
        <v>3895922</v>
      </c>
      <c r="C81" s="247">
        <v>238866</v>
      </c>
      <c r="D81" s="247">
        <v>14117</v>
      </c>
      <c r="E81" s="247">
        <v>157005</v>
      </c>
      <c r="F81" s="247">
        <v>9918</v>
      </c>
      <c r="G81" s="247">
        <v>1668</v>
      </c>
      <c r="H81" s="247">
        <v>56158</v>
      </c>
      <c r="I81" s="47" t="s">
        <v>143</v>
      </c>
      <c r="J81" s="247">
        <v>954544</v>
      </c>
      <c r="K81" s="247">
        <v>719289</v>
      </c>
      <c r="L81" s="247">
        <v>0</v>
      </c>
      <c r="M81" s="247">
        <v>235255</v>
      </c>
      <c r="N81" s="247">
        <v>1751498</v>
      </c>
      <c r="O81" s="247">
        <v>221120</v>
      </c>
      <c r="P81" s="247">
        <v>253035</v>
      </c>
      <c r="Q81" s="247">
        <v>924233</v>
      </c>
      <c r="R81" s="47" t="s">
        <v>143</v>
      </c>
      <c r="S81" s="247">
        <v>353110</v>
      </c>
      <c r="T81" s="247">
        <v>67958</v>
      </c>
      <c r="U81" s="247">
        <v>0</v>
      </c>
      <c r="V81" s="247">
        <v>0</v>
      </c>
      <c r="W81" s="247">
        <v>50184</v>
      </c>
      <c r="X81" s="247">
        <v>500</v>
      </c>
      <c r="Y81" s="247">
        <v>17274</v>
      </c>
      <c r="Z81" s="47" t="s">
        <v>143</v>
      </c>
      <c r="AA81" s="247">
        <v>478056</v>
      </c>
      <c r="AB81" s="247">
        <v>0</v>
      </c>
      <c r="AC81" s="247">
        <v>478056</v>
      </c>
      <c r="AD81" s="247">
        <v>0</v>
      </c>
      <c r="AE81" s="247">
        <v>0</v>
      </c>
      <c r="AF81" s="247">
        <v>0</v>
      </c>
      <c r="AG81" s="247">
        <v>0</v>
      </c>
      <c r="AH81" s="47" t="s">
        <v>143</v>
      </c>
      <c r="AI81" s="247">
        <v>0</v>
      </c>
      <c r="AJ81" s="247">
        <v>0</v>
      </c>
      <c r="AK81" s="247">
        <v>405000</v>
      </c>
      <c r="AL81" s="247">
        <v>0</v>
      </c>
      <c r="AM81" s="247">
        <v>0</v>
      </c>
      <c r="AN81" s="247">
        <v>0</v>
      </c>
      <c r="AO81" s="247">
        <v>205000</v>
      </c>
      <c r="AP81" s="247">
        <v>200000</v>
      </c>
    </row>
    <row r="82" spans="1:42" ht="21" customHeight="1">
      <c r="A82" s="47" t="s">
        <v>144</v>
      </c>
      <c r="B82" s="247">
        <v>2228098</v>
      </c>
      <c r="C82" s="247">
        <v>207359</v>
      </c>
      <c r="D82" s="247">
        <v>61668</v>
      </c>
      <c r="E82" s="247">
        <v>88822</v>
      </c>
      <c r="F82" s="247">
        <v>21510</v>
      </c>
      <c r="G82" s="247">
        <v>3000</v>
      </c>
      <c r="H82" s="247">
        <v>32359</v>
      </c>
      <c r="I82" s="47" t="s">
        <v>144</v>
      </c>
      <c r="J82" s="247">
        <v>536945</v>
      </c>
      <c r="K82" s="247">
        <v>433021</v>
      </c>
      <c r="L82" s="247">
        <v>0</v>
      </c>
      <c r="M82" s="247">
        <v>103924</v>
      </c>
      <c r="N82" s="247">
        <v>1331184</v>
      </c>
      <c r="O82" s="247">
        <v>0</v>
      </c>
      <c r="P82" s="247">
        <v>0</v>
      </c>
      <c r="Q82" s="247">
        <v>1233091</v>
      </c>
      <c r="R82" s="47" t="s">
        <v>144</v>
      </c>
      <c r="S82" s="247">
        <v>98093</v>
      </c>
      <c r="T82" s="247">
        <v>30026</v>
      </c>
      <c r="U82" s="247">
        <v>0</v>
      </c>
      <c r="V82" s="247">
        <v>0</v>
      </c>
      <c r="W82" s="247">
        <v>21769</v>
      </c>
      <c r="X82" s="247">
        <v>0</v>
      </c>
      <c r="Y82" s="247">
        <v>8257</v>
      </c>
      <c r="Z82" s="47" t="s">
        <v>144</v>
      </c>
      <c r="AA82" s="247">
        <v>20584</v>
      </c>
      <c r="AB82" s="247">
        <v>0</v>
      </c>
      <c r="AC82" s="247">
        <v>20584</v>
      </c>
      <c r="AD82" s="247">
        <v>0</v>
      </c>
      <c r="AE82" s="247">
        <v>0</v>
      </c>
      <c r="AF82" s="247">
        <v>0</v>
      </c>
      <c r="AG82" s="247">
        <v>0</v>
      </c>
      <c r="AH82" s="47" t="s">
        <v>144</v>
      </c>
      <c r="AI82" s="247">
        <v>0</v>
      </c>
      <c r="AJ82" s="247">
        <v>0</v>
      </c>
      <c r="AK82" s="247">
        <v>102000</v>
      </c>
      <c r="AL82" s="247">
        <v>0</v>
      </c>
      <c r="AM82" s="247">
        <v>0</v>
      </c>
      <c r="AN82" s="247">
        <v>0</v>
      </c>
      <c r="AO82" s="247">
        <v>102000</v>
      </c>
      <c r="AP82" s="247">
        <v>0</v>
      </c>
    </row>
    <row r="83" spans="1:42" ht="21" customHeight="1">
      <c r="A83" s="47" t="s">
        <v>145</v>
      </c>
      <c r="B83" s="247">
        <v>4412237</v>
      </c>
      <c r="C83" s="247">
        <v>197965</v>
      </c>
      <c r="D83" s="247">
        <v>37968</v>
      </c>
      <c r="E83" s="247">
        <v>100586</v>
      </c>
      <c r="F83" s="247">
        <v>1134</v>
      </c>
      <c r="G83" s="247">
        <v>34700</v>
      </c>
      <c r="H83" s="247">
        <v>23577</v>
      </c>
      <c r="I83" s="47" t="s">
        <v>145</v>
      </c>
      <c r="J83" s="247">
        <v>679720</v>
      </c>
      <c r="K83" s="247">
        <v>393753</v>
      </c>
      <c r="L83" s="247">
        <v>0</v>
      </c>
      <c r="M83" s="247">
        <v>285967</v>
      </c>
      <c r="N83" s="247">
        <v>2826004</v>
      </c>
      <c r="O83" s="247">
        <v>567139</v>
      </c>
      <c r="P83" s="247">
        <v>39787</v>
      </c>
      <c r="Q83" s="247">
        <v>1890466</v>
      </c>
      <c r="R83" s="47" t="s">
        <v>145</v>
      </c>
      <c r="S83" s="247">
        <v>328612</v>
      </c>
      <c r="T83" s="247">
        <v>148752</v>
      </c>
      <c r="U83" s="247">
        <v>0</v>
      </c>
      <c r="V83" s="247">
        <v>0</v>
      </c>
      <c r="W83" s="247">
        <v>107769</v>
      </c>
      <c r="X83" s="247">
        <v>200</v>
      </c>
      <c r="Y83" s="247">
        <v>40783</v>
      </c>
      <c r="Z83" s="47" t="s">
        <v>145</v>
      </c>
      <c r="AA83" s="247">
        <v>434796</v>
      </c>
      <c r="AB83" s="247">
        <v>25000</v>
      </c>
      <c r="AC83" s="247">
        <v>409796</v>
      </c>
      <c r="AD83" s="247">
        <v>0</v>
      </c>
      <c r="AE83" s="247">
        <v>0</v>
      </c>
      <c r="AF83" s="247">
        <v>0</v>
      </c>
      <c r="AG83" s="247">
        <v>0</v>
      </c>
      <c r="AH83" s="47" t="s">
        <v>145</v>
      </c>
      <c r="AI83" s="247">
        <v>0</v>
      </c>
      <c r="AJ83" s="247">
        <v>0</v>
      </c>
      <c r="AK83" s="247">
        <v>125000</v>
      </c>
      <c r="AL83" s="247">
        <v>0</v>
      </c>
      <c r="AM83" s="247">
        <v>0</v>
      </c>
      <c r="AN83" s="247">
        <v>0</v>
      </c>
      <c r="AO83" s="247">
        <v>125000</v>
      </c>
      <c r="AP83" s="247">
        <v>0</v>
      </c>
    </row>
    <row r="84" spans="1:42" ht="21" customHeight="1">
      <c r="A84" s="47" t="s">
        <v>209</v>
      </c>
      <c r="B84" s="247">
        <v>1308468</v>
      </c>
      <c r="C84" s="247">
        <v>86367</v>
      </c>
      <c r="D84" s="247">
        <v>38667</v>
      </c>
      <c r="E84" s="247">
        <v>41109</v>
      </c>
      <c r="F84" s="247">
        <v>831</v>
      </c>
      <c r="G84" s="247">
        <v>550</v>
      </c>
      <c r="H84" s="247">
        <v>5210</v>
      </c>
      <c r="I84" s="47" t="s">
        <v>209</v>
      </c>
      <c r="J84" s="247">
        <v>175292</v>
      </c>
      <c r="K84" s="247">
        <v>151703</v>
      </c>
      <c r="L84" s="247">
        <v>0</v>
      </c>
      <c r="M84" s="247">
        <v>23589</v>
      </c>
      <c r="N84" s="247">
        <v>960989</v>
      </c>
      <c r="O84" s="247">
        <v>176046</v>
      </c>
      <c r="P84" s="247">
        <v>0</v>
      </c>
      <c r="Q84" s="247">
        <v>7828</v>
      </c>
      <c r="R84" s="47" t="s">
        <v>209</v>
      </c>
      <c r="S84" s="247">
        <v>777115</v>
      </c>
      <c r="T84" s="247">
        <v>27005</v>
      </c>
      <c r="U84" s="247">
        <v>0</v>
      </c>
      <c r="V84" s="247">
        <v>0</v>
      </c>
      <c r="W84" s="247">
        <v>8002</v>
      </c>
      <c r="X84" s="247">
        <v>0</v>
      </c>
      <c r="Y84" s="247">
        <v>19003</v>
      </c>
      <c r="Z84" s="47" t="s">
        <v>209</v>
      </c>
      <c r="AA84" s="247">
        <v>15015</v>
      </c>
      <c r="AB84" s="247">
        <v>0</v>
      </c>
      <c r="AC84" s="247">
        <v>15015</v>
      </c>
      <c r="AD84" s="247">
        <v>0</v>
      </c>
      <c r="AE84" s="247">
        <v>0</v>
      </c>
      <c r="AF84" s="247">
        <v>0</v>
      </c>
      <c r="AG84" s="247">
        <v>0</v>
      </c>
      <c r="AH84" s="47" t="s">
        <v>209</v>
      </c>
      <c r="AI84" s="247">
        <v>0</v>
      </c>
      <c r="AJ84" s="247">
        <v>0</v>
      </c>
      <c r="AK84" s="247">
        <v>43800</v>
      </c>
      <c r="AL84" s="247">
        <v>3000</v>
      </c>
      <c r="AM84" s="247">
        <v>0</v>
      </c>
      <c r="AN84" s="247">
        <v>0</v>
      </c>
      <c r="AO84" s="247">
        <v>30800</v>
      </c>
      <c r="AP84" s="247">
        <v>10000</v>
      </c>
    </row>
  </sheetData>
  <sheetProtection formatCells="0"/>
  <printOptions horizontalCentered="1"/>
  <pageMargins left="1.3779527559055118" right="1.3779527559055118" top="0.7874015748031497" bottom="1.3779527559055118" header="0.5118110236220472" footer="2.1653543307086616"/>
  <pageSetup blackAndWhite="1" firstPageNumber="26" useFirstPageNumber="1" horizontalDpi="600" verticalDpi="600" orientation="portrait" paperSize="9" scale="85" r:id="rId1"/>
  <headerFooter alignWithMargins="0">
    <oddFooter>&amp;C&amp;"Times New Roman,標準"-&amp;P--</oddFooter>
  </headerFooter>
  <rowBreaks count="2" manualBreakCount="2">
    <brk id="32" max="255" man="1"/>
    <brk id="58" max="255" man="1"/>
  </rowBreaks>
  <colBreaks count="5" manualBreakCount="5">
    <brk id="3" min="32" max="57" man="1"/>
    <brk id="8" min="32" max="57" man="1"/>
    <brk id="14" min="32" max="57" man="1"/>
    <brk id="33" min="32" max="57" man="1"/>
    <brk id="37" min="3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BB84"/>
  <sheetViews>
    <sheetView showGridLines="0" view="pageBreakPreview" zoomScale="60" zoomScalePageLayoutView="0" workbookViewId="0" topLeftCell="A1">
      <pane xSplit="1" ySplit="4" topLeftCell="B33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1" width="18.375" style="240" customWidth="1"/>
    <col min="2" max="3" width="19.625" style="240" customWidth="1"/>
    <col min="4" max="8" width="19.625" style="24" customWidth="1"/>
    <col min="9" max="9" width="17.25390625" style="240" bestFit="1" customWidth="1"/>
    <col min="10" max="10" width="19.625" style="240" customWidth="1"/>
    <col min="11" max="11" width="17.875" style="24" customWidth="1"/>
    <col min="12" max="12" width="12.75390625" style="24" customWidth="1"/>
    <col min="13" max="13" width="14.625" style="24" customWidth="1"/>
    <col min="14" max="14" width="19.25390625" style="240" customWidth="1"/>
    <col min="15" max="17" width="19.25390625" style="24" customWidth="1"/>
    <col min="18" max="18" width="18.375" style="240" customWidth="1"/>
    <col min="19" max="19" width="19.625" style="24" customWidth="1"/>
    <col min="20" max="20" width="19.625" style="240" customWidth="1"/>
    <col min="21" max="25" width="19.625" style="24" customWidth="1"/>
    <col min="26" max="26" width="18.375" style="24" customWidth="1"/>
    <col min="27" max="33" width="19.625" style="24" customWidth="1"/>
    <col min="34" max="34" width="18.375" style="24" customWidth="1"/>
    <col min="35" max="37" width="19.625" style="24" customWidth="1"/>
    <col min="38" max="40" width="14.625" style="24" customWidth="1"/>
    <col min="41" max="42" width="18.75390625" style="24" customWidth="1"/>
    <col min="43" max="16384" width="10.00390625" style="24" customWidth="1"/>
  </cols>
  <sheetData>
    <row r="1" spans="1:54" s="216" customFormat="1" ht="25.5" customHeight="1">
      <c r="A1" s="215"/>
      <c r="D1" s="186" t="s">
        <v>495</v>
      </c>
      <c r="E1" s="188" t="s">
        <v>496</v>
      </c>
      <c r="F1" s="188"/>
      <c r="G1" s="186"/>
      <c r="H1" s="186"/>
      <c r="I1" s="215"/>
      <c r="J1" s="188"/>
      <c r="L1" s="187"/>
      <c r="M1" s="186" t="s">
        <v>495</v>
      </c>
      <c r="N1" s="188" t="s">
        <v>496</v>
      </c>
      <c r="P1" s="186"/>
      <c r="Q1" s="188"/>
      <c r="R1" s="215"/>
      <c r="S1" s="217"/>
      <c r="T1" s="187"/>
      <c r="U1" s="186" t="s">
        <v>495</v>
      </c>
      <c r="V1" s="188" t="s">
        <v>496</v>
      </c>
      <c r="X1" s="186"/>
      <c r="Y1" s="188"/>
      <c r="AA1" s="217"/>
      <c r="AB1" s="187"/>
      <c r="AC1" s="186" t="s">
        <v>495</v>
      </c>
      <c r="AD1" s="188" t="s">
        <v>496</v>
      </c>
      <c r="AF1" s="186"/>
      <c r="AG1" s="187"/>
      <c r="AJ1" s="186"/>
      <c r="AK1" s="186" t="s">
        <v>495</v>
      </c>
      <c r="AL1" s="188" t="s">
        <v>496</v>
      </c>
      <c r="AM1" s="188"/>
      <c r="AN1" s="217"/>
      <c r="AO1" s="218"/>
      <c r="AP1" s="186"/>
      <c r="AQ1" s="126"/>
      <c r="AR1" s="126"/>
      <c r="AS1" s="162"/>
      <c r="AT1" s="162"/>
      <c r="AU1" s="162"/>
      <c r="AV1" s="162"/>
      <c r="AW1" s="162"/>
      <c r="AX1" s="162"/>
      <c r="AY1" s="162"/>
      <c r="AZ1" s="162"/>
      <c r="BA1" s="162"/>
      <c r="BB1" s="162"/>
    </row>
    <row r="2" spans="1:54" s="216" customFormat="1" ht="27.75" customHeight="1">
      <c r="A2" s="219"/>
      <c r="D2" s="220" t="s">
        <v>497</v>
      </c>
      <c r="E2" s="221" t="s">
        <v>498</v>
      </c>
      <c r="F2" s="221"/>
      <c r="H2" s="222" t="s">
        <v>525</v>
      </c>
      <c r="I2" s="219"/>
      <c r="L2" s="223"/>
      <c r="M2" s="220" t="s">
        <v>497</v>
      </c>
      <c r="N2" s="221" t="s">
        <v>498</v>
      </c>
      <c r="P2" s="224"/>
      <c r="Q2" s="222" t="s">
        <v>360</v>
      </c>
      <c r="R2" s="219"/>
      <c r="T2" s="223"/>
      <c r="U2" s="220" t="s">
        <v>497</v>
      </c>
      <c r="V2" s="221" t="s">
        <v>498</v>
      </c>
      <c r="X2" s="220"/>
      <c r="Y2" s="222" t="s">
        <v>526</v>
      </c>
      <c r="AB2" s="223"/>
      <c r="AC2" s="220" t="s">
        <v>497</v>
      </c>
      <c r="AD2" s="221" t="s">
        <v>498</v>
      </c>
      <c r="AF2" s="220"/>
      <c r="AG2" s="222" t="s">
        <v>361</v>
      </c>
      <c r="AI2" s="224"/>
      <c r="AJ2" s="220"/>
      <c r="AK2" s="220" t="s">
        <v>497</v>
      </c>
      <c r="AL2" s="221" t="s">
        <v>498</v>
      </c>
      <c r="AM2" s="221"/>
      <c r="AN2" s="224"/>
      <c r="AP2" s="222" t="s">
        <v>362</v>
      </c>
      <c r="AQ2" s="126"/>
      <c r="AR2" s="126"/>
      <c r="AS2" s="162"/>
      <c r="AT2" s="162"/>
      <c r="AU2" s="162"/>
      <c r="AV2" s="162"/>
      <c r="AW2" s="162"/>
      <c r="AX2" s="162"/>
      <c r="AY2" s="162"/>
      <c r="AZ2" s="162"/>
      <c r="BA2" s="162"/>
      <c r="BB2" s="162"/>
    </row>
    <row r="3" spans="1:54" s="226" customFormat="1" ht="24" customHeight="1">
      <c r="A3" s="225"/>
      <c r="D3" s="227" t="s">
        <v>310</v>
      </c>
      <c r="E3" s="228" t="s">
        <v>544</v>
      </c>
      <c r="F3" s="229"/>
      <c r="H3" s="230" t="s">
        <v>125</v>
      </c>
      <c r="I3" s="225"/>
      <c r="L3" s="231"/>
      <c r="M3" s="227" t="s">
        <v>310</v>
      </c>
      <c r="N3" s="228" t="s">
        <v>544</v>
      </c>
      <c r="P3" s="230"/>
      <c r="Q3" s="230" t="s">
        <v>125</v>
      </c>
      <c r="R3" s="225"/>
      <c r="T3" s="231"/>
      <c r="U3" s="227" t="s">
        <v>310</v>
      </c>
      <c r="V3" s="228" t="s">
        <v>544</v>
      </c>
      <c r="X3" s="227"/>
      <c r="Y3" s="230" t="s">
        <v>125</v>
      </c>
      <c r="AB3" s="231"/>
      <c r="AC3" s="227" t="s">
        <v>310</v>
      </c>
      <c r="AD3" s="228" t="s">
        <v>544</v>
      </c>
      <c r="AF3" s="227"/>
      <c r="AG3" s="230" t="s">
        <v>125</v>
      </c>
      <c r="AI3" s="230"/>
      <c r="AJ3" s="227"/>
      <c r="AK3" s="227" t="s">
        <v>310</v>
      </c>
      <c r="AL3" s="228" t="s">
        <v>544</v>
      </c>
      <c r="AM3" s="228"/>
      <c r="AN3" s="230"/>
      <c r="AP3" s="230" t="s">
        <v>125</v>
      </c>
      <c r="AQ3" s="232"/>
      <c r="AR3" s="232"/>
      <c r="AS3" s="233"/>
      <c r="AT3" s="233"/>
      <c r="AU3" s="233"/>
      <c r="AV3" s="233"/>
      <c r="AW3" s="233"/>
      <c r="AX3" s="233"/>
      <c r="AY3" s="233"/>
      <c r="AZ3" s="233"/>
      <c r="BA3" s="233"/>
      <c r="BB3" s="233"/>
    </row>
    <row r="4" spans="1:54" s="240" customFormat="1" ht="42" customHeight="1">
      <c r="A4" s="234" t="s">
        <v>312</v>
      </c>
      <c r="B4" s="235"/>
      <c r="C4" s="236" t="s">
        <v>499</v>
      </c>
      <c r="D4" s="237" t="s">
        <v>84</v>
      </c>
      <c r="E4" s="238" t="s">
        <v>85</v>
      </c>
      <c r="F4" s="237" t="s">
        <v>86</v>
      </c>
      <c r="G4" s="237" t="s">
        <v>429</v>
      </c>
      <c r="H4" s="237" t="s">
        <v>45</v>
      </c>
      <c r="I4" s="234" t="s">
        <v>312</v>
      </c>
      <c r="J4" s="236" t="s">
        <v>500</v>
      </c>
      <c r="K4" s="237" t="s">
        <v>87</v>
      </c>
      <c r="L4" s="237" t="s">
        <v>88</v>
      </c>
      <c r="M4" s="237" t="s">
        <v>89</v>
      </c>
      <c r="N4" s="236" t="s">
        <v>501</v>
      </c>
      <c r="O4" s="237" t="s">
        <v>90</v>
      </c>
      <c r="P4" s="237" t="s">
        <v>91</v>
      </c>
      <c r="Q4" s="237" t="s">
        <v>92</v>
      </c>
      <c r="R4" s="234" t="s">
        <v>312</v>
      </c>
      <c r="S4" s="238" t="s">
        <v>502</v>
      </c>
      <c r="T4" s="236" t="s">
        <v>503</v>
      </c>
      <c r="U4" s="238" t="s">
        <v>504</v>
      </c>
      <c r="V4" s="238" t="s">
        <v>505</v>
      </c>
      <c r="W4" s="238" t="s">
        <v>506</v>
      </c>
      <c r="X4" s="238" t="s">
        <v>507</v>
      </c>
      <c r="Y4" s="238" t="s">
        <v>508</v>
      </c>
      <c r="Z4" s="234" t="s">
        <v>312</v>
      </c>
      <c r="AA4" s="236" t="s">
        <v>509</v>
      </c>
      <c r="AB4" s="237" t="s">
        <v>93</v>
      </c>
      <c r="AC4" s="237" t="s">
        <v>94</v>
      </c>
      <c r="AD4" s="236" t="s">
        <v>510</v>
      </c>
      <c r="AE4" s="238" t="s">
        <v>511</v>
      </c>
      <c r="AF4" s="238" t="s">
        <v>512</v>
      </c>
      <c r="AG4" s="239" t="s">
        <v>46</v>
      </c>
      <c r="AH4" s="234" t="s">
        <v>312</v>
      </c>
      <c r="AI4" s="238" t="s">
        <v>513</v>
      </c>
      <c r="AJ4" s="238" t="s">
        <v>514</v>
      </c>
      <c r="AK4" s="236" t="s">
        <v>515</v>
      </c>
      <c r="AL4" s="238" t="s">
        <v>516</v>
      </c>
      <c r="AM4" s="238" t="s">
        <v>517</v>
      </c>
      <c r="AN4" s="238" t="s">
        <v>518</v>
      </c>
      <c r="AO4" s="237" t="s">
        <v>533</v>
      </c>
      <c r="AP4" s="237" t="s">
        <v>534</v>
      </c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s="240" customFormat="1" ht="19.5" customHeight="1">
      <c r="A5" s="241" t="s">
        <v>81</v>
      </c>
      <c r="B5" s="235" t="s">
        <v>519</v>
      </c>
      <c r="C5" s="237">
        <v>1</v>
      </c>
      <c r="D5" s="237"/>
      <c r="E5" s="237"/>
      <c r="F5" s="237"/>
      <c r="G5" s="237"/>
      <c r="H5" s="237"/>
      <c r="I5" s="241" t="s">
        <v>81</v>
      </c>
      <c r="J5" s="237">
        <v>2</v>
      </c>
      <c r="K5" s="237"/>
      <c r="L5" s="237"/>
      <c r="M5" s="237"/>
      <c r="N5" s="237">
        <v>3</v>
      </c>
      <c r="O5" s="237"/>
      <c r="P5" s="237"/>
      <c r="Q5" s="237"/>
      <c r="R5" s="241" t="s">
        <v>81</v>
      </c>
      <c r="S5" s="237"/>
      <c r="T5" s="237">
        <v>4</v>
      </c>
      <c r="U5" s="237"/>
      <c r="V5" s="237"/>
      <c r="W5" s="237"/>
      <c r="X5" s="237"/>
      <c r="Y5" s="237"/>
      <c r="Z5" s="241" t="s">
        <v>81</v>
      </c>
      <c r="AA5" s="237">
        <v>5</v>
      </c>
      <c r="AB5" s="237"/>
      <c r="AC5" s="237"/>
      <c r="AD5" s="237">
        <v>6</v>
      </c>
      <c r="AE5" s="237"/>
      <c r="AF5" s="237"/>
      <c r="AG5" s="237">
        <v>7</v>
      </c>
      <c r="AH5" s="241" t="s">
        <v>81</v>
      </c>
      <c r="AI5" s="237"/>
      <c r="AJ5" s="237"/>
      <c r="AK5" s="237">
        <v>8</v>
      </c>
      <c r="AL5" s="237"/>
      <c r="AM5" s="237"/>
      <c r="AN5" s="237"/>
      <c r="AO5" s="237"/>
      <c r="AP5" s="237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s="240" customFormat="1" ht="19.5" customHeight="1">
      <c r="A6" s="241" t="s">
        <v>82</v>
      </c>
      <c r="B6" s="242"/>
      <c r="C6" s="243"/>
      <c r="D6" s="243">
        <v>1</v>
      </c>
      <c r="E6" s="243">
        <v>2</v>
      </c>
      <c r="F6" s="243">
        <v>3</v>
      </c>
      <c r="G6" s="243">
        <v>4</v>
      </c>
      <c r="H6" s="243">
        <v>5</v>
      </c>
      <c r="I6" s="241" t="s">
        <v>82</v>
      </c>
      <c r="J6" s="243"/>
      <c r="K6" s="243">
        <v>1</v>
      </c>
      <c r="L6" s="243">
        <v>2</v>
      </c>
      <c r="M6" s="243">
        <v>3</v>
      </c>
      <c r="N6" s="243"/>
      <c r="O6" s="243">
        <v>1</v>
      </c>
      <c r="P6" s="243">
        <v>2</v>
      </c>
      <c r="Q6" s="243">
        <v>3</v>
      </c>
      <c r="R6" s="241" t="s">
        <v>82</v>
      </c>
      <c r="S6" s="243">
        <v>4</v>
      </c>
      <c r="T6" s="243"/>
      <c r="U6" s="243">
        <v>1</v>
      </c>
      <c r="V6" s="243">
        <v>2</v>
      </c>
      <c r="W6" s="243">
        <v>3</v>
      </c>
      <c r="X6" s="243">
        <v>4</v>
      </c>
      <c r="Y6" s="243">
        <v>5</v>
      </c>
      <c r="Z6" s="241" t="s">
        <v>82</v>
      </c>
      <c r="AA6" s="243"/>
      <c r="AB6" s="243">
        <v>1</v>
      </c>
      <c r="AC6" s="243">
        <v>2</v>
      </c>
      <c r="AD6" s="243"/>
      <c r="AE6" s="243">
        <v>1</v>
      </c>
      <c r="AF6" s="243">
        <v>2</v>
      </c>
      <c r="AG6" s="243"/>
      <c r="AH6" s="241" t="s">
        <v>82</v>
      </c>
      <c r="AI6" s="243">
        <v>1</v>
      </c>
      <c r="AJ6" s="243">
        <v>2</v>
      </c>
      <c r="AK6" s="243"/>
      <c r="AL6" s="243">
        <v>1</v>
      </c>
      <c r="AM6" s="243">
        <v>2</v>
      </c>
      <c r="AN6" s="243">
        <v>3</v>
      </c>
      <c r="AO6" s="243">
        <v>4</v>
      </c>
      <c r="AP6" s="243">
        <v>5</v>
      </c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s="240" customFormat="1" ht="19.5" customHeight="1">
      <c r="A7" s="241" t="s">
        <v>313</v>
      </c>
      <c r="B7" s="244"/>
      <c r="C7" s="244"/>
      <c r="D7" s="244"/>
      <c r="E7" s="244"/>
      <c r="F7" s="244"/>
      <c r="G7" s="244"/>
      <c r="H7" s="244"/>
      <c r="I7" s="241" t="s">
        <v>313</v>
      </c>
      <c r="J7" s="244"/>
      <c r="K7" s="244"/>
      <c r="L7" s="244"/>
      <c r="M7" s="244"/>
      <c r="N7" s="244"/>
      <c r="O7" s="244"/>
      <c r="P7" s="244"/>
      <c r="Q7" s="244"/>
      <c r="R7" s="241" t="s">
        <v>313</v>
      </c>
      <c r="S7" s="244"/>
      <c r="T7" s="244"/>
      <c r="U7" s="244"/>
      <c r="V7" s="244"/>
      <c r="W7" s="244"/>
      <c r="X7" s="244"/>
      <c r="Y7" s="244"/>
      <c r="Z7" s="241" t="s">
        <v>313</v>
      </c>
      <c r="AA7" s="244"/>
      <c r="AB7" s="244"/>
      <c r="AC7" s="244"/>
      <c r="AD7" s="244"/>
      <c r="AE7" s="244"/>
      <c r="AF7" s="244"/>
      <c r="AG7" s="244"/>
      <c r="AH7" s="241" t="s">
        <v>313</v>
      </c>
      <c r="AI7" s="244"/>
      <c r="AJ7" s="244"/>
      <c r="AK7" s="244"/>
      <c r="AL7" s="244"/>
      <c r="AM7" s="244"/>
      <c r="AN7" s="244"/>
      <c r="AO7" s="244"/>
      <c r="AP7" s="24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s="49" customFormat="1" ht="21" customHeight="1">
      <c r="A8" s="245" t="s">
        <v>27</v>
      </c>
      <c r="B8" s="246">
        <v>1123129710</v>
      </c>
      <c r="C8" s="246">
        <v>206503990</v>
      </c>
      <c r="D8" s="246">
        <v>14932390</v>
      </c>
      <c r="E8" s="246">
        <v>87549811</v>
      </c>
      <c r="F8" s="246">
        <v>9857047</v>
      </c>
      <c r="G8" s="246">
        <v>7647354</v>
      </c>
      <c r="H8" s="246">
        <v>86517388</v>
      </c>
      <c r="I8" s="245" t="s">
        <v>27</v>
      </c>
      <c r="J8" s="246">
        <v>392157601</v>
      </c>
      <c r="K8" s="246">
        <v>360517332</v>
      </c>
      <c r="L8" s="246">
        <v>73412</v>
      </c>
      <c r="M8" s="246">
        <v>31566857</v>
      </c>
      <c r="N8" s="246">
        <v>183711406</v>
      </c>
      <c r="O8" s="246">
        <v>48287680</v>
      </c>
      <c r="P8" s="246">
        <v>18432737</v>
      </c>
      <c r="Q8" s="246">
        <v>98380598</v>
      </c>
      <c r="R8" s="245" t="s">
        <v>27</v>
      </c>
      <c r="S8" s="246">
        <v>18610391</v>
      </c>
      <c r="T8" s="246">
        <v>176780433</v>
      </c>
      <c r="U8" s="246">
        <v>21007269</v>
      </c>
      <c r="V8" s="246">
        <v>19447770</v>
      </c>
      <c r="W8" s="246">
        <v>108691278</v>
      </c>
      <c r="X8" s="246">
        <v>1460441</v>
      </c>
      <c r="Y8" s="246">
        <v>26173675</v>
      </c>
      <c r="Z8" s="245" t="s">
        <v>27</v>
      </c>
      <c r="AA8" s="246">
        <v>67240429</v>
      </c>
      <c r="AB8" s="246">
        <v>11564125</v>
      </c>
      <c r="AC8" s="246">
        <v>55676304</v>
      </c>
      <c r="AD8" s="246">
        <v>62973431</v>
      </c>
      <c r="AE8" s="246">
        <v>62973431</v>
      </c>
      <c r="AF8" s="246">
        <v>0</v>
      </c>
      <c r="AG8" s="246">
        <v>9015284</v>
      </c>
      <c r="AH8" s="245" t="s">
        <v>27</v>
      </c>
      <c r="AI8" s="246">
        <v>9009179</v>
      </c>
      <c r="AJ8" s="246">
        <v>6105</v>
      </c>
      <c r="AK8" s="246">
        <v>24747136</v>
      </c>
      <c r="AL8" s="246">
        <v>322979</v>
      </c>
      <c r="AM8" s="246">
        <v>219563</v>
      </c>
      <c r="AN8" s="246">
        <v>0</v>
      </c>
      <c r="AO8" s="246">
        <v>19357394</v>
      </c>
      <c r="AP8" s="246">
        <v>4847200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54" s="49" customFormat="1" ht="21" customHeight="1">
      <c r="A9" s="245" t="s">
        <v>520</v>
      </c>
      <c r="B9" s="246">
        <v>788350595</v>
      </c>
      <c r="C9" s="246">
        <v>139333020</v>
      </c>
      <c r="D9" s="246">
        <v>7284544</v>
      </c>
      <c r="E9" s="246">
        <v>64095515</v>
      </c>
      <c r="F9" s="246">
        <v>6186943</v>
      </c>
      <c r="G9" s="246">
        <v>4323626</v>
      </c>
      <c r="H9" s="246">
        <v>57442392</v>
      </c>
      <c r="I9" s="245" t="s">
        <v>520</v>
      </c>
      <c r="J9" s="246">
        <v>284947186</v>
      </c>
      <c r="K9" s="246">
        <v>259286815</v>
      </c>
      <c r="L9" s="246">
        <v>0</v>
      </c>
      <c r="M9" s="246">
        <v>25660371</v>
      </c>
      <c r="N9" s="246">
        <v>135007888</v>
      </c>
      <c r="O9" s="246">
        <v>31366590</v>
      </c>
      <c r="P9" s="246">
        <v>14777919</v>
      </c>
      <c r="Q9" s="246">
        <v>81244933</v>
      </c>
      <c r="R9" s="245" t="s">
        <v>520</v>
      </c>
      <c r="S9" s="246">
        <v>7618446</v>
      </c>
      <c r="T9" s="246">
        <v>127614883</v>
      </c>
      <c r="U9" s="246">
        <v>18997438</v>
      </c>
      <c r="V9" s="246">
        <v>16065803</v>
      </c>
      <c r="W9" s="246">
        <v>76794731</v>
      </c>
      <c r="X9" s="246">
        <v>816757</v>
      </c>
      <c r="Y9" s="246">
        <v>14940154</v>
      </c>
      <c r="Z9" s="245" t="s">
        <v>520</v>
      </c>
      <c r="AA9" s="246">
        <v>56722289</v>
      </c>
      <c r="AB9" s="246">
        <v>9324727</v>
      </c>
      <c r="AC9" s="246">
        <v>47397562</v>
      </c>
      <c r="AD9" s="246">
        <v>24082305</v>
      </c>
      <c r="AE9" s="246">
        <v>24082305</v>
      </c>
      <c r="AF9" s="246">
        <v>0</v>
      </c>
      <c r="AG9" s="246">
        <v>5562448</v>
      </c>
      <c r="AH9" s="245" t="s">
        <v>520</v>
      </c>
      <c r="AI9" s="246">
        <v>5556343</v>
      </c>
      <c r="AJ9" s="246">
        <v>6105</v>
      </c>
      <c r="AK9" s="246">
        <v>15080576</v>
      </c>
      <c r="AL9" s="246">
        <v>0</v>
      </c>
      <c r="AM9" s="246">
        <v>0</v>
      </c>
      <c r="AN9" s="246">
        <v>0</v>
      </c>
      <c r="AO9" s="246">
        <v>12165576</v>
      </c>
      <c r="AP9" s="246">
        <v>2915000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</row>
    <row r="10" spans="1:54" s="240" customFormat="1" ht="21" customHeight="1">
      <c r="A10" s="47" t="s">
        <v>521</v>
      </c>
      <c r="B10" s="247">
        <v>162038957</v>
      </c>
      <c r="C10" s="247">
        <v>30835687</v>
      </c>
      <c r="D10" s="247">
        <v>1300503</v>
      </c>
      <c r="E10" s="247">
        <v>16566172</v>
      </c>
      <c r="F10" s="247">
        <v>1140576</v>
      </c>
      <c r="G10" s="247">
        <v>652738</v>
      </c>
      <c r="H10" s="247">
        <v>11175698</v>
      </c>
      <c r="I10" s="47" t="s">
        <v>521</v>
      </c>
      <c r="J10" s="247">
        <v>56699439</v>
      </c>
      <c r="K10" s="247">
        <v>53684325</v>
      </c>
      <c r="L10" s="247">
        <v>0</v>
      </c>
      <c r="M10" s="247">
        <v>3015114</v>
      </c>
      <c r="N10" s="247">
        <v>27914994</v>
      </c>
      <c r="O10" s="247">
        <v>4470739</v>
      </c>
      <c r="P10" s="247">
        <v>2621112</v>
      </c>
      <c r="Q10" s="247">
        <v>19751969</v>
      </c>
      <c r="R10" s="47" t="s">
        <v>521</v>
      </c>
      <c r="S10" s="247">
        <v>1071174</v>
      </c>
      <c r="T10" s="247">
        <v>23545572</v>
      </c>
      <c r="U10" s="247">
        <v>1546585</v>
      </c>
      <c r="V10" s="247">
        <v>1252537</v>
      </c>
      <c r="W10" s="247">
        <v>18817400</v>
      </c>
      <c r="X10" s="247">
        <v>130376</v>
      </c>
      <c r="Y10" s="247">
        <v>1798674</v>
      </c>
      <c r="Z10" s="47" t="s">
        <v>521</v>
      </c>
      <c r="AA10" s="247">
        <v>14951652</v>
      </c>
      <c r="AB10" s="247">
        <v>1137740</v>
      </c>
      <c r="AC10" s="247">
        <v>13813912</v>
      </c>
      <c r="AD10" s="247">
        <v>3408952</v>
      </c>
      <c r="AE10" s="247">
        <v>3408952</v>
      </c>
      <c r="AF10" s="247">
        <v>0</v>
      </c>
      <c r="AG10" s="247">
        <v>957169</v>
      </c>
      <c r="AH10" s="47" t="s">
        <v>521</v>
      </c>
      <c r="AI10" s="247">
        <v>957169</v>
      </c>
      <c r="AJ10" s="247">
        <v>0</v>
      </c>
      <c r="AK10" s="247">
        <v>3725492</v>
      </c>
      <c r="AL10" s="247">
        <v>0</v>
      </c>
      <c r="AM10" s="247">
        <v>0</v>
      </c>
      <c r="AN10" s="247">
        <v>0</v>
      </c>
      <c r="AO10" s="247">
        <v>3325492</v>
      </c>
      <c r="AP10" s="247">
        <v>400000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s="240" customFormat="1" ht="21" customHeight="1">
      <c r="A11" s="47" t="s">
        <v>522</v>
      </c>
      <c r="B11" s="247">
        <v>172551522</v>
      </c>
      <c r="C11" s="247">
        <v>27450367</v>
      </c>
      <c r="D11" s="247">
        <v>2096876</v>
      </c>
      <c r="E11" s="247">
        <v>9394085</v>
      </c>
      <c r="F11" s="247">
        <v>1628635</v>
      </c>
      <c r="G11" s="247">
        <v>818739</v>
      </c>
      <c r="H11" s="247">
        <v>13512032</v>
      </c>
      <c r="I11" s="47" t="s">
        <v>522</v>
      </c>
      <c r="J11" s="247">
        <v>59701218</v>
      </c>
      <c r="K11" s="247">
        <v>52842651</v>
      </c>
      <c r="L11" s="247">
        <v>0</v>
      </c>
      <c r="M11" s="247">
        <v>6858567</v>
      </c>
      <c r="N11" s="247">
        <v>30388092</v>
      </c>
      <c r="O11" s="247">
        <v>8274380</v>
      </c>
      <c r="P11" s="247">
        <v>1432437</v>
      </c>
      <c r="Q11" s="247">
        <v>19422566</v>
      </c>
      <c r="R11" s="47" t="s">
        <v>522</v>
      </c>
      <c r="S11" s="247">
        <v>1258709</v>
      </c>
      <c r="T11" s="247">
        <v>31076238</v>
      </c>
      <c r="U11" s="247">
        <v>7003192</v>
      </c>
      <c r="V11" s="247">
        <v>9977481</v>
      </c>
      <c r="W11" s="247">
        <v>8810431</v>
      </c>
      <c r="X11" s="247">
        <v>460012</v>
      </c>
      <c r="Y11" s="247">
        <v>4825122</v>
      </c>
      <c r="Z11" s="47" t="s">
        <v>522</v>
      </c>
      <c r="AA11" s="247">
        <v>15063507</v>
      </c>
      <c r="AB11" s="247">
        <v>4929432</v>
      </c>
      <c r="AC11" s="247">
        <v>10134075</v>
      </c>
      <c r="AD11" s="247">
        <v>5402397</v>
      </c>
      <c r="AE11" s="247">
        <v>5402397</v>
      </c>
      <c r="AF11" s="247">
        <v>0</v>
      </c>
      <c r="AG11" s="247">
        <v>889703</v>
      </c>
      <c r="AH11" s="47" t="s">
        <v>522</v>
      </c>
      <c r="AI11" s="247">
        <v>886448</v>
      </c>
      <c r="AJ11" s="247">
        <v>3255</v>
      </c>
      <c r="AK11" s="247">
        <v>2580000</v>
      </c>
      <c r="AL11" s="247">
        <v>0</v>
      </c>
      <c r="AM11" s="247">
        <v>0</v>
      </c>
      <c r="AN11" s="247">
        <v>0</v>
      </c>
      <c r="AO11" s="247">
        <v>1615000</v>
      </c>
      <c r="AP11" s="247">
        <v>965000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240" customFormat="1" ht="21" customHeight="1">
      <c r="A12" s="47" t="s">
        <v>272</v>
      </c>
      <c r="B12" s="247">
        <v>110054384</v>
      </c>
      <c r="C12" s="247">
        <v>19380735</v>
      </c>
      <c r="D12" s="247">
        <v>958488</v>
      </c>
      <c r="E12" s="247">
        <v>10388360</v>
      </c>
      <c r="F12" s="247">
        <v>731263</v>
      </c>
      <c r="G12" s="247">
        <v>644200</v>
      </c>
      <c r="H12" s="247">
        <v>6658424</v>
      </c>
      <c r="I12" s="47" t="s">
        <v>272</v>
      </c>
      <c r="J12" s="247">
        <v>41464420</v>
      </c>
      <c r="K12" s="247">
        <v>36080490</v>
      </c>
      <c r="L12" s="247">
        <v>0</v>
      </c>
      <c r="M12" s="247">
        <v>5383930</v>
      </c>
      <c r="N12" s="247">
        <v>21861132</v>
      </c>
      <c r="O12" s="247">
        <v>5086387</v>
      </c>
      <c r="P12" s="247">
        <v>7034527</v>
      </c>
      <c r="Q12" s="247">
        <v>8604796</v>
      </c>
      <c r="R12" s="47" t="s">
        <v>272</v>
      </c>
      <c r="S12" s="247">
        <v>1135422</v>
      </c>
      <c r="T12" s="247">
        <v>18161590</v>
      </c>
      <c r="U12" s="247">
        <v>1268673</v>
      </c>
      <c r="V12" s="247">
        <v>821454</v>
      </c>
      <c r="W12" s="247">
        <v>14792347</v>
      </c>
      <c r="X12" s="247">
        <v>0</v>
      </c>
      <c r="Y12" s="247">
        <v>1279116</v>
      </c>
      <c r="Z12" s="47" t="s">
        <v>272</v>
      </c>
      <c r="AA12" s="247">
        <v>5733864</v>
      </c>
      <c r="AB12" s="247">
        <v>904842</v>
      </c>
      <c r="AC12" s="247">
        <v>4829022</v>
      </c>
      <c r="AD12" s="247">
        <v>1531320</v>
      </c>
      <c r="AE12" s="247">
        <v>1531320</v>
      </c>
      <c r="AF12" s="247">
        <v>0</v>
      </c>
      <c r="AG12" s="247">
        <v>231540</v>
      </c>
      <c r="AH12" s="47" t="s">
        <v>272</v>
      </c>
      <c r="AI12" s="247">
        <v>231540</v>
      </c>
      <c r="AJ12" s="247">
        <v>0</v>
      </c>
      <c r="AK12" s="247">
        <v>1689783</v>
      </c>
      <c r="AL12" s="247">
        <v>0</v>
      </c>
      <c r="AM12" s="247">
        <v>0</v>
      </c>
      <c r="AN12" s="247">
        <v>0</v>
      </c>
      <c r="AO12" s="247">
        <v>1439783</v>
      </c>
      <c r="AP12" s="247">
        <v>250000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40" customFormat="1" ht="21" customHeight="1">
      <c r="A13" s="47" t="s">
        <v>206</v>
      </c>
      <c r="B13" s="247">
        <v>129683243</v>
      </c>
      <c r="C13" s="247">
        <v>23171285</v>
      </c>
      <c r="D13" s="247">
        <v>1341837</v>
      </c>
      <c r="E13" s="247">
        <v>9999303</v>
      </c>
      <c r="F13" s="247">
        <v>1003704</v>
      </c>
      <c r="G13" s="247">
        <v>751608</v>
      </c>
      <c r="H13" s="247">
        <v>10074833</v>
      </c>
      <c r="I13" s="47" t="s">
        <v>206</v>
      </c>
      <c r="J13" s="247">
        <v>51644135</v>
      </c>
      <c r="K13" s="247">
        <v>47965954</v>
      </c>
      <c r="L13" s="247">
        <v>0</v>
      </c>
      <c r="M13" s="247">
        <v>3678181</v>
      </c>
      <c r="N13" s="247">
        <v>21325564</v>
      </c>
      <c r="O13" s="247">
        <v>2976229</v>
      </c>
      <c r="P13" s="247">
        <v>3102959</v>
      </c>
      <c r="Q13" s="247">
        <v>13665922</v>
      </c>
      <c r="R13" s="47" t="s">
        <v>206</v>
      </c>
      <c r="S13" s="247">
        <v>1580454</v>
      </c>
      <c r="T13" s="247">
        <v>18546808</v>
      </c>
      <c r="U13" s="247">
        <v>820180</v>
      </c>
      <c r="V13" s="247">
        <v>1983311</v>
      </c>
      <c r="W13" s="247">
        <v>11876146</v>
      </c>
      <c r="X13" s="247">
        <v>28504</v>
      </c>
      <c r="Y13" s="247">
        <v>3838667</v>
      </c>
      <c r="Z13" s="47" t="s">
        <v>206</v>
      </c>
      <c r="AA13" s="247">
        <v>8736140</v>
      </c>
      <c r="AB13" s="247">
        <v>1162368</v>
      </c>
      <c r="AC13" s="247">
        <v>7573772</v>
      </c>
      <c r="AD13" s="247">
        <v>3179311</v>
      </c>
      <c r="AE13" s="247">
        <v>3179311</v>
      </c>
      <c r="AF13" s="247">
        <v>0</v>
      </c>
      <c r="AG13" s="247">
        <v>600000</v>
      </c>
      <c r="AH13" s="47" t="s">
        <v>206</v>
      </c>
      <c r="AI13" s="247">
        <v>600000</v>
      </c>
      <c r="AJ13" s="247">
        <v>0</v>
      </c>
      <c r="AK13" s="247">
        <v>2480000</v>
      </c>
      <c r="AL13" s="247">
        <v>0</v>
      </c>
      <c r="AM13" s="247">
        <v>0</v>
      </c>
      <c r="AN13" s="247">
        <v>0</v>
      </c>
      <c r="AO13" s="247">
        <v>1980000</v>
      </c>
      <c r="AP13" s="247">
        <v>500000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40" customFormat="1" ht="21" customHeight="1">
      <c r="A14" s="47" t="s">
        <v>207</v>
      </c>
      <c r="B14" s="247">
        <v>84857087</v>
      </c>
      <c r="C14" s="247">
        <v>15726060</v>
      </c>
      <c r="D14" s="247">
        <v>678681</v>
      </c>
      <c r="E14" s="247">
        <v>7419983</v>
      </c>
      <c r="F14" s="247">
        <v>656361</v>
      </c>
      <c r="G14" s="247">
        <v>660348</v>
      </c>
      <c r="H14" s="247">
        <v>6310687</v>
      </c>
      <c r="I14" s="47" t="s">
        <v>207</v>
      </c>
      <c r="J14" s="247">
        <v>30912672</v>
      </c>
      <c r="K14" s="247">
        <v>27304156</v>
      </c>
      <c r="L14" s="247">
        <v>0</v>
      </c>
      <c r="M14" s="247">
        <v>3608516</v>
      </c>
      <c r="N14" s="247">
        <v>16326173</v>
      </c>
      <c r="O14" s="247">
        <v>7046786</v>
      </c>
      <c r="P14" s="247">
        <v>530421</v>
      </c>
      <c r="Q14" s="247">
        <v>7559256</v>
      </c>
      <c r="R14" s="47" t="s">
        <v>207</v>
      </c>
      <c r="S14" s="247">
        <v>1189710</v>
      </c>
      <c r="T14" s="247">
        <v>11862569</v>
      </c>
      <c r="U14" s="247">
        <v>665352</v>
      </c>
      <c r="V14" s="247">
        <v>790130</v>
      </c>
      <c r="W14" s="247">
        <v>9170257</v>
      </c>
      <c r="X14" s="247">
        <v>95400</v>
      </c>
      <c r="Y14" s="247">
        <v>1141430</v>
      </c>
      <c r="Z14" s="47" t="s">
        <v>207</v>
      </c>
      <c r="AA14" s="247">
        <v>3698188</v>
      </c>
      <c r="AB14" s="247">
        <v>731686</v>
      </c>
      <c r="AC14" s="247">
        <v>2966502</v>
      </c>
      <c r="AD14" s="247">
        <v>3637588</v>
      </c>
      <c r="AE14" s="247">
        <v>3637588</v>
      </c>
      <c r="AF14" s="247">
        <v>0</v>
      </c>
      <c r="AG14" s="247">
        <v>638725</v>
      </c>
      <c r="AH14" s="47" t="s">
        <v>207</v>
      </c>
      <c r="AI14" s="247">
        <v>638725</v>
      </c>
      <c r="AJ14" s="247">
        <v>0</v>
      </c>
      <c r="AK14" s="247">
        <v>2055112</v>
      </c>
      <c r="AL14" s="247">
        <v>0</v>
      </c>
      <c r="AM14" s="247">
        <v>0</v>
      </c>
      <c r="AN14" s="247">
        <v>0</v>
      </c>
      <c r="AO14" s="247">
        <v>1655112</v>
      </c>
      <c r="AP14" s="247">
        <v>400000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40" customFormat="1" ht="21" customHeight="1">
      <c r="A15" s="47" t="s">
        <v>523</v>
      </c>
      <c r="B15" s="247">
        <v>129165402</v>
      </c>
      <c r="C15" s="247">
        <v>22768886</v>
      </c>
      <c r="D15" s="247">
        <v>908159</v>
      </c>
      <c r="E15" s="247">
        <v>10327612</v>
      </c>
      <c r="F15" s="247">
        <v>1026404</v>
      </c>
      <c r="G15" s="247">
        <v>795993</v>
      </c>
      <c r="H15" s="247">
        <v>9710718</v>
      </c>
      <c r="I15" s="47" t="s">
        <v>523</v>
      </c>
      <c r="J15" s="247">
        <v>44525302</v>
      </c>
      <c r="K15" s="247">
        <v>41409239</v>
      </c>
      <c r="L15" s="247">
        <v>0</v>
      </c>
      <c r="M15" s="247">
        <v>3116063</v>
      </c>
      <c r="N15" s="247">
        <v>17191933</v>
      </c>
      <c r="O15" s="247">
        <v>3512069</v>
      </c>
      <c r="P15" s="247">
        <v>56463</v>
      </c>
      <c r="Q15" s="247">
        <v>12240424</v>
      </c>
      <c r="R15" s="47" t="s">
        <v>523</v>
      </c>
      <c r="S15" s="247">
        <v>1382977</v>
      </c>
      <c r="T15" s="247">
        <v>24422106</v>
      </c>
      <c r="U15" s="247">
        <v>7693456</v>
      </c>
      <c r="V15" s="247">
        <v>1240890</v>
      </c>
      <c r="W15" s="247">
        <v>13328150</v>
      </c>
      <c r="X15" s="247">
        <v>102465</v>
      </c>
      <c r="Y15" s="247">
        <v>2057145</v>
      </c>
      <c r="Z15" s="47" t="s">
        <v>523</v>
      </c>
      <c r="AA15" s="247">
        <v>8538938</v>
      </c>
      <c r="AB15" s="247">
        <v>458659</v>
      </c>
      <c r="AC15" s="247">
        <v>8080279</v>
      </c>
      <c r="AD15" s="247">
        <v>6922737</v>
      </c>
      <c r="AE15" s="247">
        <v>6922737</v>
      </c>
      <c r="AF15" s="247">
        <v>0</v>
      </c>
      <c r="AG15" s="247">
        <v>2245311</v>
      </c>
      <c r="AH15" s="47" t="s">
        <v>523</v>
      </c>
      <c r="AI15" s="247">
        <v>2242461</v>
      </c>
      <c r="AJ15" s="247">
        <v>2850</v>
      </c>
      <c r="AK15" s="247">
        <v>2550189</v>
      </c>
      <c r="AL15" s="247">
        <v>0</v>
      </c>
      <c r="AM15" s="247">
        <v>0</v>
      </c>
      <c r="AN15" s="247">
        <v>0</v>
      </c>
      <c r="AO15" s="247">
        <v>2150189</v>
      </c>
      <c r="AP15" s="247">
        <v>400000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9" customFormat="1" ht="21" customHeight="1">
      <c r="A16" s="248" t="s">
        <v>524</v>
      </c>
      <c r="B16" s="246">
        <v>334779115</v>
      </c>
      <c r="C16" s="246">
        <v>67170970</v>
      </c>
      <c r="D16" s="246">
        <v>7647846</v>
      </c>
      <c r="E16" s="246">
        <v>23454296</v>
      </c>
      <c r="F16" s="246">
        <v>3670104</v>
      </c>
      <c r="G16" s="246">
        <v>3323728</v>
      </c>
      <c r="H16" s="246">
        <v>29074996</v>
      </c>
      <c r="I16" s="248" t="s">
        <v>524</v>
      </c>
      <c r="J16" s="246">
        <v>107210415</v>
      </c>
      <c r="K16" s="246">
        <v>101230517</v>
      </c>
      <c r="L16" s="246">
        <v>73412</v>
      </c>
      <c r="M16" s="246">
        <v>5906486</v>
      </c>
      <c r="N16" s="246">
        <v>48703518</v>
      </c>
      <c r="O16" s="246">
        <v>16921090</v>
      </c>
      <c r="P16" s="246">
        <v>3654818</v>
      </c>
      <c r="Q16" s="246">
        <v>17135665</v>
      </c>
      <c r="R16" s="248" t="s">
        <v>524</v>
      </c>
      <c r="S16" s="246">
        <v>10991945</v>
      </c>
      <c r="T16" s="246">
        <v>49165550</v>
      </c>
      <c r="U16" s="246">
        <v>2009831</v>
      </c>
      <c r="V16" s="246">
        <v>3381967</v>
      </c>
      <c r="W16" s="246">
        <v>31896547</v>
      </c>
      <c r="X16" s="246">
        <v>643684</v>
      </c>
      <c r="Y16" s="246">
        <v>11233521</v>
      </c>
      <c r="Z16" s="248" t="s">
        <v>524</v>
      </c>
      <c r="AA16" s="246">
        <v>10518140</v>
      </c>
      <c r="AB16" s="246">
        <v>2239398</v>
      </c>
      <c r="AC16" s="246">
        <v>8278742</v>
      </c>
      <c r="AD16" s="246">
        <v>38891126</v>
      </c>
      <c r="AE16" s="246">
        <v>38891126</v>
      </c>
      <c r="AF16" s="246">
        <v>0</v>
      </c>
      <c r="AG16" s="246">
        <v>3452836</v>
      </c>
      <c r="AH16" s="248" t="s">
        <v>524</v>
      </c>
      <c r="AI16" s="246">
        <v>3452836</v>
      </c>
      <c r="AJ16" s="246">
        <v>0</v>
      </c>
      <c r="AK16" s="246">
        <v>9666560</v>
      </c>
      <c r="AL16" s="246">
        <v>322979</v>
      </c>
      <c r="AM16" s="246">
        <v>219563</v>
      </c>
      <c r="AN16" s="246">
        <v>0</v>
      </c>
      <c r="AO16" s="246">
        <v>7191818</v>
      </c>
      <c r="AP16" s="246">
        <v>1932200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</row>
    <row r="17" spans="1:54" s="240" customFormat="1" ht="21" customHeight="1">
      <c r="A17" s="47" t="s">
        <v>131</v>
      </c>
      <c r="B17" s="247">
        <v>20798301</v>
      </c>
      <c r="C17" s="247">
        <v>3906552</v>
      </c>
      <c r="D17" s="247">
        <v>321915</v>
      </c>
      <c r="E17" s="247">
        <v>1327115</v>
      </c>
      <c r="F17" s="247">
        <v>213475</v>
      </c>
      <c r="G17" s="247">
        <v>179790</v>
      </c>
      <c r="H17" s="247">
        <v>1864257</v>
      </c>
      <c r="I17" s="47" t="s">
        <v>131</v>
      </c>
      <c r="J17" s="247">
        <v>7177110</v>
      </c>
      <c r="K17" s="247">
        <v>6716587</v>
      </c>
      <c r="L17" s="247">
        <v>0</v>
      </c>
      <c r="M17" s="247">
        <v>460523</v>
      </c>
      <c r="N17" s="247">
        <v>2263480</v>
      </c>
      <c r="O17" s="247">
        <v>901725</v>
      </c>
      <c r="P17" s="247">
        <v>263076</v>
      </c>
      <c r="Q17" s="247">
        <v>653986</v>
      </c>
      <c r="R17" s="47" t="s">
        <v>131</v>
      </c>
      <c r="S17" s="247">
        <v>444693</v>
      </c>
      <c r="T17" s="247">
        <v>2897218</v>
      </c>
      <c r="U17" s="247">
        <v>110780</v>
      </c>
      <c r="V17" s="247">
        <v>173065</v>
      </c>
      <c r="W17" s="247">
        <v>1572227</v>
      </c>
      <c r="X17" s="247">
        <v>50030</v>
      </c>
      <c r="Y17" s="247">
        <v>991116</v>
      </c>
      <c r="Z17" s="47" t="s">
        <v>131</v>
      </c>
      <c r="AA17" s="247">
        <v>1415005</v>
      </c>
      <c r="AB17" s="247">
        <v>977978</v>
      </c>
      <c r="AC17" s="247">
        <v>437027</v>
      </c>
      <c r="AD17" s="247">
        <v>2339239</v>
      </c>
      <c r="AE17" s="247">
        <v>2339239</v>
      </c>
      <c r="AF17" s="247">
        <v>0</v>
      </c>
      <c r="AG17" s="247">
        <v>193704</v>
      </c>
      <c r="AH17" s="47" t="s">
        <v>131</v>
      </c>
      <c r="AI17" s="247">
        <v>193704</v>
      </c>
      <c r="AJ17" s="247">
        <v>0</v>
      </c>
      <c r="AK17" s="247">
        <v>605993</v>
      </c>
      <c r="AL17" s="247">
        <v>10350</v>
      </c>
      <c r="AM17" s="247">
        <v>0</v>
      </c>
      <c r="AN17" s="247">
        <v>0</v>
      </c>
      <c r="AO17" s="247">
        <v>486443</v>
      </c>
      <c r="AP17" s="247">
        <v>109200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40" customFormat="1" ht="21" customHeight="1">
      <c r="A18" s="47" t="s">
        <v>132</v>
      </c>
      <c r="B18" s="247">
        <v>23001670</v>
      </c>
      <c r="C18" s="247">
        <v>3927683</v>
      </c>
      <c r="D18" s="247">
        <v>352477</v>
      </c>
      <c r="E18" s="247">
        <v>1555462</v>
      </c>
      <c r="F18" s="247">
        <v>250854</v>
      </c>
      <c r="G18" s="247">
        <v>204933</v>
      </c>
      <c r="H18" s="247">
        <v>1563957</v>
      </c>
      <c r="I18" s="47" t="s">
        <v>132</v>
      </c>
      <c r="J18" s="247">
        <v>8632943</v>
      </c>
      <c r="K18" s="247">
        <v>8242656</v>
      </c>
      <c r="L18" s="247">
        <v>0</v>
      </c>
      <c r="M18" s="247">
        <v>390287</v>
      </c>
      <c r="N18" s="247">
        <v>2487818</v>
      </c>
      <c r="O18" s="247">
        <v>406789</v>
      </c>
      <c r="P18" s="247">
        <v>44340</v>
      </c>
      <c r="Q18" s="247">
        <v>1048738</v>
      </c>
      <c r="R18" s="47" t="s">
        <v>132</v>
      </c>
      <c r="S18" s="247">
        <v>987951</v>
      </c>
      <c r="T18" s="247">
        <v>2737336</v>
      </c>
      <c r="U18" s="247">
        <v>93656</v>
      </c>
      <c r="V18" s="247">
        <v>123242</v>
      </c>
      <c r="W18" s="247">
        <v>2104555</v>
      </c>
      <c r="X18" s="247">
        <v>35379</v>
      </c>
      <c r="Y18" s="247">
        <v>380504</v>
      </c>
      <c r="Z18" s="47" t="s">
        <v>132</v>
      </c>
      <c r="AA18" s="247">
        <v>1146772</v>
      </c>
      <c r="AB18" s="247">
        <v>0</v>
      </c>
      <c r="AC18" s="247">
        <v>1146772</v>
      </c>
      <c r="AD18" s="247">
        <v>2707984</v>
      </c>
      <c r="AE18" s="247">
        <v>2707984</v>
      </c>
      <c r="AF18" s="247">
        <v>0</v>
      </c>
      <c r="AG18" s="247">
        <v>415123</v>
      </c>
      <c r="AH18" s="47" t="s">
        <v>132</v>
      </c>
      <c r="AI18" s="247">
        <v>415123</v>
      </c>
      <c r="AJ18" s="247">
        <v>0</v>
      </c>
      <c r="AK18" s="247">
        <v>946011</v>
      </c>
      <c r="AL18" s="247">
        <v>0</v>
      </c>
      <c r="AM18" s="247">
        <v>0</v>
      </c>
      <c r="AN18" s="247">
        <v>0</v>
      </c>
      <c r="AO18" s="247">
        <v>436011</v>
      </c>
      <c r="AP18" s="247">
        <v>510000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40" customFormat="1" ht="21" customHeight="1">
      <c r="A19" s="47" t="s">
        <v>133</v>
      </c>
      <c r="B19" s="247">
        <v>18925802</v>
      </c>
      <c r="C19" s="247">
        <v>4418247</v>
      </c>
      <c r="D19" s="247">
        <v>326835</v>
      </c>
      <c r="E19" s="247">
        <v>1652753</v>
      </c>
      <c r="F19" s="247">
        <v>239764</v>
      </c>
      <c r="G19" s="247">
        <v>206391</v>
      </c>
      <c r="H19" s="247">
        <v>1992504</v>
      </c>
      <c r="I19" s="47" t="s">
        <v>133</v>
      </c>
      <c r="J19" s="247">
        <v>6943077</v>
      </c>
      <c r="K19" s="247">
        <v>6688805</v>
      </c>
      <c r="L19" s="247">
        <v>0</v>
      </c>
      <c r="M19" s="247">
        <v>254272</v>
      </c>
      <c r="N19" s="247">
        <v>1193913</v>
      </c>
      <c r="O19" s="247">
        <v>535550</v>
      </c>
      <c r="P19" s="247">
        <v>28265</v>
      </c>
      <c r="Q19" s="247">
        <v>435503</v>
      </c>
      <c r="R19" s="47" t="s">
        <v>133</v>
      </c>
      <c r="S19" s="247">
        <v>194595</v>
      </c>
      <c r="T19" s="247">
        <v>2350404</v>
      </c>
      <c r="U19" s="247">
        <v>87344</v>
      </c>
      <c r="V19" s="247">
        <v>229543</v>
      </c>
      <c r="W19" s="247">
        <v>1121372</v>
      </c>
      <c r="X19" s="247">
        <v>33421</v>
      </c>
      <c r="Y19" s="247">
        <v>878724</v>
      </c>
      <c r="Z19" s="47" t="s">
        <v>133</v>
      </c>
      <c r="AA19" s="247">
        <v>354701</v>
      </c>
      <c r="AB19" s="247">
        <v>36200</v>
      </c>
      <c r="AC19" s="247">
        <v>318501</v>
      </c>
      <c r="AD19" s="247">
        <v>2683260</v>
      </c>
      <c r="AE19" s="247">
        <v>2683260</v>
      </c>
      <c r="AF19" s="247">
        <v>0</v>
      </c>
      <c r="AG19" s="247">
        <v>550000</v>
      </c>
      <c r="AH19" s="47" t="s">
        <v>133</v>
      </c>
      <c r="AI19" s="247">
        <v>550000</v>
      </c>
      <c r="AJ19" s="247">
        <v>0</v>
      </c>
      <c r="AK19" s="247">
        <v>432200</v>
      </c>
      <c r="AL19" s="247">
        <v>0</v>
      </c>
      <c r="AM19" s="247">
        <v>42750</v>
      </c>
      <c r="AN19" s="247">
        <v>0</v>
      </c>
      <c r="AO19" s="247">
        <v>339450</v>
      </c>
      <c r="AP19" s="247">
        <v>50000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240" customFormat="1" ht="21" customHeight="1">
      <c r="A20" s="47" t="s">
        <v>134</v>
      </c>
      <c r="B20" s="247">
        <v>43148776</v>
      </c>
      <c r="C20" s="247">
        <v>7624942</v>
      </c>
      <c r="D20" s="247">
        <v>450343</v>
      </c>
      <c r="E20" s="247">
        <v>2220442</v>
      </c>
      <c r="F20" s="247">
        <v>420315</v>
      </c>
      <c r="G20" s="247">
        <v>323990</v>
      </c>
      <c r="H20" s="247">
        <v>4209852</v>
      </c>
      <c r="I20" s="47" t="s">
        <v>134</v>
      </c>
      <c r="J20" s="247">
        <v>15703981</v>
      </c>
      <c r="K20" s="247">
        <v>15208653</v>
      </c>
      <c r="L20" s="247">
        <v>0</v>
      </c>
      <c r="M20" s="247">
        <v>495328</v>
      </c>
      <c r="N20" s="247">
        <v>5827292</v>
      </c>
      <c r="O20" s="247">
        <v>2815636</v>
      </c>
      <c r="P20" s="247">
        <v>29268</v>
      </c>
      <c r="Q20" s="247">
        <v>2216030</v>
      </c>
      <c r="R20" s="47" t="s">
        <v>134</v>
      </c>
      <c r="S20" s="247">
        <v>766358</v>
      </c>
      <c r="T20" s="247">
        <v>7725221</v>
      </c>
      <c r="U20" s="247">
        <v>315504</v>
      </c>
      <c r="V20" s="247">
        <v>347786</v>
      </c>
      <c r="W20" s="247">
        <v>4973502</v>
      </c>
      <c r="X20" s="247">
        <v>101450</v>
      </c>
      <c r="Y20" s="247">
        <v>1986979</v>
      </c>
      <c r="Z20" s="47" t="s">
        <v>134</v>
      </c>
      <c r="AA20" s="247">
        <v>320964</v>
      </c>
      <c r="AB20" s="247">
        <v>48558</v>
      </c>
      <c r="AC20" s="247">
        <v>272406</v>
      </c>
      <c r="AD20" s="247">
        <v>4624290</v>
      </c>
      <c r="AE20" s="247">
        <v>4624290</v>
      </c>
      <c r="AF20" s="247">
        <v>0</v>
      </c>
      <c r="AG20" s="247">
        <v>363772</v>
      </c>
      <c r="AH20" s="47" t="s">
        <v>134</v>
      </c>
      <c r="AI20" s="247">
        <v>363772</v>
      </c>
      <c r="AJ20" s="247">
        <v>0</v>
      </c>
      <c r="AK20" s="247">
        <v>958314</v>
      </c>
      <c r="AL20" s="247">
        <v>28856</v>
      </c>
      <c r="AM20" s="247">
        <v>0</v>
      </c>
      <c r="AN20" s="247">
        <v>0</v>
      </c>
      <c r="AO20" s="247">
        <v>909458</v>
      </c>
      <c r="AP20" s="247">
        <v>20000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240" customFormat="1" ht="21" customHeight="1">
      <c r="A21" s="47" t="s">
        <v>135</v>
      </c>
      <c r="B21" s="247">
        <v>23918000</v>
      </c>
      <c r="C21" s="247">
        <v>4749131</v>
      </c>
      <c r="D21" s="247">
        <v>465604</v>
      </c>
      <c r="E21" s="247">
        <v>1546524</v>
      </c>
      <c r="F21" s="247">
        <v>254571</v>
      </c>
      <c r="G21" s="247">
        <v>254436</v>
      </c>
      <c r="H21" s="247">
        <v>2227996</v>
      </c>
      <c r="I21" s="47" t="s">
        <v>135</v>
      </c>
      <c r="J21" s="247">
        <v>7901649</v>
      </c>
      <c r="K21" s="247">
        <v>7721673</v>
      </c>
      <c r="L21" s="247">
        <v>0</v>
      </c>
      <c r="M21" s="247">
        <v>179976</v>
      </c>
      <c r="N21" s="247">
        <v>3352030</v>
      </c>
      <c r="O21" s="247">
        <v>448081</v>
      </c>
      <c r="P21" s="247">
        <v>1480701</v>
      </c>
      <c r="Q21" s="247">
        <v>1314843</v>
      </c>
      <c r="R21" s="47" t="s">
        <v>135</v>
      </c>
      <c r="S21" s="247">
        <v>108405</v>
      </c>
      <c r="T21" s="247">
        <v>3646627</v>
      </c>
      <c r="U21" s="247">
        <v>136518</v>
      </c>
      <c r="V21" s="247">
        <v>172972</v>
      </c>
      <c r="W21" s="247">
        <v>2829108</v>
      </c>
      <c r="X21" s="247">
        <v>15702</v>
      </c>
      <c r="Y21" s="247">
        <v>492327</v>
      </c>
      <c r="Z21" s="47" t="s">
        <v>135</v>
      </c>
      <c r="AA21" s="247">
        <v>394237</v>
      </c>
      <c r="AB21" s="247">
        <v>11037</v>
      </c>
      <c r="AC21" s="247">
        <v>383200</v>
      </c>
      <c r="AD21" s="247">
        <v>2972790</v>
      </c>
      <c r="AE21" s="247">
        <v>2972790</v>
      </c>
      <c r="AF21" s="247">
        <v>0</v>
      </c>
      <c r="AG21" s="247">
        <v>188255</v>
      </c>
      <c r="AH21" s="47" t="s">
        <v>135</v>
      </c>
      <c r="AI21" s="247">
        <v>188255</v>
      </c>
      <c r="AJ21" s="247">
        <v>0</v>
      </c>
      <c r="AK21" s="247">
        <v>713281</v>
      </c>
      <c r="AL21" s="247">
        <v>37500</v>
      </c>
      <c r="AM21" s="247">
        <v>0</v>
      </c>
      <c r="AN21" s="247">
        <v>0</v>
      </c>
      <c r="AO21" s="247">
        <v>445781</v>
      </c>
      <c r="AP21" s="247">
        <v>230000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240" customFormat="1" ht="21" customHeight="1">
      <c r="A22" s="47" t="s">
        <v>136</v>
      </c>
      <c r="B22" s="247">
        <v>29281181</v>
      </c>
      <c r="C22" s="247">
        <v>4586126</v>
      </c>
      <c r="D22" s="247">
        <v>300630</v>
      </c>
      <c r="E22" s="247">
        <v>1410834</v>
      </c>
      <c r="F22" s="247">
        <v>269881</v>
      </c>
      <c r="G22" s="247">
        <v>248034</v>
      </c>
      <c r="H22" s="247">
        <v>2356747</v>
      </c>
      <c r="I22" s="47" t="s">
        <v>136</v>
      </c>
      <c r="J22" s="247">
        <v>9184747</v>
      </c>
      <c r="K22" s="247">
        <v>8749233</v>
      </c>
      <c r="L22" s="247">
        <v>0</v>
      </c>
      <c r="M22" s="247">
        <v>435514</v>
      </c>
      <c r="N22" s="247">
        <v>4963571</v>
      </c>
      <c r="O22" s="247">
        <v>2743852</v>
      </c>
      <c r="P22" s="247">
        <v>81473</v>
      </c>
      <c r="Q22" s="247">
        <v>593026</v>
      </c>
      <c r="R22" s="47" t="s">
        <v>136</v>
      </c>
      <c r="S22" s="247">
        <v>1545220</v>
      </c>
      <c r="T22" s="247">
        <v>5146929</v>
      </c>
      <c r="U22" s="247">
        <v>211197</v>
      </c>
      <c r="V22" s="247">
        <v>501677</v>
      </c>
      <c r="W22" s="247">
        <v>3928465</v>
      </c>
      <c r="X22" s="247">
        <v>0</v>
      </c>
      <c r="Y22" s="247">
        <v>505590</v>
      </c>
      <c r="Z22" s="47" t="s">
        <v>136</v>
      </c>
      <c r="AA22" s="247">
        <v>277818</v>
      </c>
      <c r="AB22" s="247">
        <v>8070</v>
      </c>
      <c r="AC22" s="247">
        <v>269748</v>
      </c>
      <c r="AD22" s="247">
        <v>3450869</v>
      </c>
      <c r="AE22" s="247">
        <v>3450869</v>
      </c>
      <c r="AF22" s="247">
        <v>0</v>
      </c>
      <c r="AG22" s="247">
        <v>495953</v>
      </c>
      <c r="AH22" s="47" t="s">
        <v>136</v>
      </c>
      <c r="AI22" s="247">
        <v>495953</v>
      </c>
      <c r="AJ22" s="247">
        <v>0</v>
      </c>
      <c r="AK22" s="247">
        <v>1175168</v>
      </c>
      <c r="AL22" s="247">
        <v>79500</v>
      </c>
      <c r="AM22" s="247">
        <v>0</v>
      </c>
      <c r="AN22" s="247">
        <v>0</v>
      </c>
      <c r="AO22" s="247">
        <v>1015668</v>
      </c>
      <c r="AP22" s="247">
        <v>80000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40" customFormat="1" ht="21" customHeight="1">
      <c r="A23" s="47" t="s">
        <v>137</v>
      </c>
      <c r="B23" s="247">
        <v>24500000</v>
      </c>
      <c r="C23" s="247">
        <v>4498802</v>
      </c>
      <c r="D23" s="247">
        <v>539990</v>
      </c>
      <c r="E23" s="247">
        <v>1501721</v>
      </c>
      <c r="F23" s="247">
        <v>239354</v>
      </c>
      <c r="G23" s="247">
        <v>216051</v>
      </c>
      <c r="H23" s="247">
        <v>2001686</v>
      </c>
      <c r="I23" s="47" t="s">
        <v>137</v>
      </c>
      <c r="J23" s="247">
        <v>7459262</v>
      </c>
      <c r="K23" s="247">
        <v>7284343</v>
      </c>
      <c r="L23" s="247">
        <v>0</v>
      </c>
      <c r="M23" s="247">
        <v>174919</v>
      </c>
      <c r="N23" s="247">
        <v>3849271</v>
      </c>
      <c r="O23" s="247">
        <v>2349802</v>
      </c>
      <c r="P23" s="247">
        <v>34103</v>
      </c>
      <c r="Q23" s="247">
        <v>990180</v>
      </c>
      <c r="R23" s="47" t="s">
        <v>137</v>
      </c>
      <c r="S23" s="247">
        <v>475186</v>
      </c>
      <c r="T23" s="247">
        <v>4058510</v>
      </c>
      <c r="U23" s="247">
        <v>145916</v>
      </c>
      <c r="V23" s="247">
        <v>137045</v>
      </c>
      <c r="W23" s="247">
        <v>3219430</v>
      </c>
      <c r="X23" s="247">
        <v>27732</v>
      </c>
      <c r="Y23" s="247">
        <v>528387</v>
      </c>
      <c r="Z23" s="47" t="s">
        <v>137</v>
      </c>
      <c r="AA23" s="247">
        <v>120292</v>
      </c>
      <c r="AB23" s="247">
        <v>0</v>
      </c>
      <c r="AC23" s="247">
        <v>120292</v>
      </c>
      <c r="AD23" s="247">
        <v>3205665</v>
      </c>
      <c r="AE23" s="247">
        <v>3205665</v>
      </c>
      <c r="AF23" s="247">
        <v>0</v>
      </c>
      <c r="AG23" s="247">
        <v>388000</v>
      </c>
      <c r="AH23" s="47" t="s">
        <v>137</v>
      </c>
      <c r="AI23" s="247">
        <v>388000</v>
      </c>
      <c r="AJ23" s="247">
        <v>0</v>
      </c>
      <c r="AK23" s="247">
        <v>920198</v>
      </c>
      <c r="AL23" s="247">
        <v>21967</v>
      </c>
      <c r="AM23" s="247">
        <v>91500</v>
      </c>
      <c r="AN23" s="247">
        <v>0</v>
      </c>
      <c r="AO23" s="247">
        <v>706731</v>
      </c>
      <c r="AP23" s="247">
        <v>100000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240" customFormat="1" ht="21" customHeight="1">
      <c r="A24" s="47" t="s">
        <v>138</v>
      </c>
      <c r="B24" s="247">
        <v>35198000</v>
      </c>
      <c r="C24" s="247">
        <v>7328043</v>
      </c>
      <c r="D24" s="247">
        <v>560306</v>
      </c>
      <c r="E24" s="247">
        <v>3012881</v>
      </c>
      <c r="F24" s="247">
        <v>342207</v>
      </c>
      <c r="G24" s="247">
        <v>314181</v>
      </c>
      <c r="H24" s="247">
        <v>3098468</v>
      </c>
      <c r="I24" s="47" t="s">
        <v>138</v>
      </c>
      <c r="J24" s="247">
        <v>11594371</v>
      </c>
      <c r="K24" s="247">
        <v>10791932</v>
      </c>
      <c r="L24" s="247">
        <v>0</v>
      </c>
      <c r="M24" s="247">
        <v>802439</v>
      </c>
      <c r="N24" s="247">
        <v>4136828</v>
      </c>
      <c r="O24" s="247">
        <v>2088628</v>
      </c>
      <c r="P24" s="247">
        <v>279048</v>
      </c>
      <c r="Q24" s="247">
        <v>1268955</v>
      </c>
      <c r="R24" s="47" t="s">
        <v>138</v>
      </c>
      <c r="S24" s="247">
        <v>500197</v>
      </c>
      <c r="T24" s="247">
        <v>5599379</v>
      </c>
      <c r="U24" s="247">
        <v>141135</v>
      </c>
      <c r="V24" s="247">
        <v>438799</v>
      </c>
      <c r="W24" s="247">
        <v>2731614</v>
      </c>
      <c r="X24" s="247">
        <v>86342</v>
      </c>
      <c r="Y24" s="247">
        <v>2201489</v>
      </c>
      <c r="Z24" s="47" t="s">
        <v>138</v>
      </c>
      <c r="AA24" s="247">
        <v>496861</v>
      </c>
      <c r="AB24" s="247">
        <v>25806</v>
      </c>
      <c r="AC24" s="247">
        <v>471055</v>
      </c>
      <c r="AD24" s="247">
        <v>5116351</v>
      </c>
      <c r="AE24" s="247">
        <v>5116351</v>
      </c>
      <c r="AF24" s="247">
        <v>0</v>
      </c>
      <c r="AG24" s="247">
        <v>220000</v>
      </c>
      <c r="AH24" s="47" t="s">
        <v>138</v>
      </c>
      <c r="AI24" s="247">
        <v>220000</v>
      </c>
      <c r="AJ24" s="247">
        <v>0</v>
      </c>
      <c r="AK24" s="247">
        <v>706167</v>
      </c>
      <c r="AL24" s="247">
        <v>82306</v>
      </c>
      <c r="AM24" s="247">
        <v>0</v>
      </c>
      <c r="AN24" s="247">
        <v>0</v>
      </c>
      <c r="AO24" s="247">
        <v>573861</v>
      </c>
      <c r="AP24" s="247">
        <v>50000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240" customFormat="1" ht="21" customHeight="1">
      <c r="A25" s="47" t="s">
        <v>139</v>
      </c>
      <c r="B25" s="247">
        <v>19026687</v>
      </c>
      <c r="C25" s="247">
        <v>5280548</v>
      </c>
      <c r="D25" s="247">
        <v>1988620</v>
      </c>
      <c r="E25" s="247">
        <v>1455408</v>
      </c>
      <c r="F25" s="247">
        <v>204628</v>
      </c>
      <c r="G25" s="247">
        <v>195515</v>
      </c>
      <c r="H25" s="247">
        <v>1436377</v>
      </c>
      <c r="I25" s="47" t="s">
        <v>139</v>
      </c>
      <c r="J25" s="247">
        <v>4811350</v>
      </c>
      <c r="K25" s="247">
        <v>4597547</v>
      </c>
      <c r="L25" s="247">
        <v>0</v>
      </c>
      <c r="M25" s="247">
        <v>213803</v>
      </c>
      <c r="N25" s="247">
        <v>3328899</v>
      </c>
      <c r="O25" s="247">
        <v>1055894</v>
      </c>
      <c r="P25" s="247">
        <v>82575</v>
      </c>
      <c r="Q25" s="247">
        <v>1027517</v>
      </c>
      <c r="R25" s="47" t="s">
        <v>139</v>
      </c>
      <c r="S25" s="247">
        <v>1162913</v>
      </c>
      <c r="T25" s="247">
        <v>2414875</v>
      </c>
      <c r="U25" s="247">
        <v>82369</v>
      </c>
      <c r="V25" s="247">
        <v>402445</v>
      </c>
      <c r="W25" s="247">
        <v>1089842</v>
      </c>
      <c r="X25" s="247">
        <v>17024</v>
      </c>
      <c r="Y25" s="247">
        <v>823195</v>
      </c>
      <c r="Z25" s="47" t="s">
        <v>139</v>
      </c>
      <c r="AA25" s="247">
        <v>250309</v>
      </c>
      <c r="AB25" s="247">
        <v>1810</v>
      </c>
      <c r="AC25" s="247">
        <v>248499</v>
      </c>
      <c r="AD25" s="247">
        <v>2050780</v>
      </c>
      <c r="AE25" s="247">
        <v>2050780</v>
      </c>
      <c r="AF25" s="247">
        <v>0</v>
      </c>
      <c r="AG25" s="247">
        <v>100000</v>
      </c>
      <c r="AH25" s="47" t="s">
        <v>139</v>
      </c>
      <c r="AI25" s="247">
        <v>100000</v>
      </c>
      <c r="AJ25" s="247">
        <v>0</v>
      </c>
      <c r="AK25" s="247">
        <v>789926</v>
      </c>
      <c r="AL25" s="247">
        <v>1000</v>
      </c>
      <c r="AM25" s="247">
        <v>0</v>
      </c>
      <c r="AN25" s="247">
        <v>0</v>
      </c>
      <c r="AO25" s="247">
        <v>668926</v>
      </c>
      <c r="AP25" s="247">
        <v>120000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40" customFormat="1" ht="21" customHeight="1">
      <c r="A26" s="47" t="s">
        <v>140</v>
      </c>
      <c r="B26" s="247">
        <v>20042019</v>
      </c>
      <c r="C26" s="247">
        <v>4815776</v>
      </c>
      <c r="D26" s="247">
        <v>351590</v>
      </c>
      <c r="E26" s="247">
        <v>2123175</v>
      </c>
      <c r="F26" s="247">
        <v>264740</v>
      </c>
      <c r="G26" s="247">
        <v>206716</v>
      </c>
      <c r="H26" s="247">
        <v>1869555</v>
      </c>
      <c r="I26" s="47" t="s">
        <v>140</v>
      </c>
      <c r="J26" s="247">
        <v>5641737</v>
      </c>
      <c r="K26" s="247">
        <v>5413931</v>
      </c>
      <c r="L26" s="247">
        <v>0</v>
      </c>
      <c r="M26" s="247">
        <v>227806</v>
      </c>
      <c r="N26" s="247">
        <v>3038462</v>
      </c>
      <c r="O26" s="247">
        <v>688966</v>
      </c>
      <c r="P26" s="247">
        <v>35872</v>
      </c>
      <c r="Q26" s="247">
        <v>932770</v>
      </c>
      <c r="R26" s="47" t="s">
        <v>140</v>
      </c>
      <c r="S26" s="247">
        <v>1380854</v>
      </c>
      <c r="T26" s="247">
        <v>2364610</v>
      </c>
      <c r="U26" s="247">
        <v>101800</v>
      </c>
      <c r="V26" s="247">
        <v>229012</v>
      </c>
      <c r="W26" s="247">
        <v>1571245</v>
      </c>
      <c r="X26" s="247">
        <v>32011</v>
      </c>
      <c r="Y26" s="247">
        <v>430542</v>
      </c>
      <c r="Z26" s="47" t="s">
        <v>140</v>
      </c>
      <c r="AA26" s="247">
        <v>1458610</v>
      </c>
      <c r="AB26" s="247">
        <v>1015496</v>
      </c>
      <c r="AC26" s="247">
        <v>443114</v>
      </c>
      <c r="AD26" s="247">
        <v>2222197</v>
      </c>
      <c r="AE26" s="247">
        <v>2222197</v>
      </c>
      <c r="AF26" s="247">
        <v>0</v>
      </c>
      <c r="AG26" s="247">
        <v>122200</v>
      </c>
      <c r="AH26" s="47" t="s">
        <v>140</v>
      </c>
      <c r="AI26" s="247">
        <v>122200</v>
      </c>
      <c r="AJ26" s="247">
        <v>0</v>
      </c>
      <c r="AK26" s="247">
        <v>378427</v>
      </c>
      <c r="AL26" s="247">
        <v>0</v>
      </c>
      <c r="AM26" s="247">
        <v>0</v>
      </c>
      <c r="AN26" s="247">
        <v>0</v>
      </c>
      <c r="AO26" s="247">
        <v>318427</v>
      </c>
      <c r="AP26" s="247">
        <v>60000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40" customFormat="1" ht="21" customHeight="1">
      <c r="A27" s="47" t="s">
        <v>141</v>
      </c>
      <c r="B27" s="247">
        <v>9224906</v>
      </c>
      <c r="C27" s="247">
        <v>2350200</v>
      </c>
      <c r="D27" s="247">
        <v>216548</v>
      </c>
      <c r="E27" s="247">
        <v>676838</v>
      </c>
      <c r="F27" s="247">
        <v>123516</v>
      </c>
      <c r="G27" s="247">
        <v>151181</v>
      </c>
      <c r="H27" s="247">
        <v>1182117</v>
      </c>
      <c r="I27" s="47" t="s">
        <v>141</v>
      </c>
      <c r="J27" s="247">
        <v>2245376</v>
      </c>
      <c r="K27" s="247">
        <v>1863109</v>
      </c>
      <c r="L27" s="247">
        <v>73412</v>
      </c>
      <c r="M27" s="247">
        <v>308855</v>
      </c>
      <c r="N27" s="247">
        <v>1629970</v>
      </c>
      <c r="O27" s="247">
        <v>551428</v>
      </c>
      <c r="P27" s="247">
        <v>395764</v>
      </c>
      <c r="Q27" s="247">
        <v>350952</v>
      </c>
      <c r="R27" s="47" t="s">
        <v>141</v>
      </c>
      <c r="S27" s="247">
        <v>331826</v>
      </c>
      <c r="T27" s="247">
        <v>1417603</v>
      </c>
      <c r="U27" s="247">
        <v>51909</v>
      </c>
      <c r="V27" s="247">
        <v>115457</v>
      </c>
      <c r="W27" s="247">
        <v>851231</v>
      </c>
      <c r="X27" s="247">
        <v>17558</v>
      </c>
      <c r="Y27" s="247">
        <v>381448</v>
      </c>
      <c r="Z27" s="47" t="s">
        <v>141</v>
      </c>
      <c r="AA27" s="247">
        <v>402944</v>
      </c>
      <c r="AB27" s="247">
        <v>13235</v>
      </c>
      <c r="AC27" s="247">
        <v>389709</v>
      </c>
      <c r="AD27" s="247">
        <v>872611</v>
      </c>
      <c r="AE27" s="247">
        <v>872611</v>
      </c>
      <c r="AF27" s="247">
        <v>0</v>
      </c>
      <c r="AG27" s="247">
        <v>16740</v>
      </c>
      <c r="AH27" s="47" t="s">
        <v>141</v>
      </c>
      <c r="AI27" s="247">
        <v>16740</v>
      </c>
      <c r="AJ27" s="247">
        <v>0</v>
      </c>
      <c r="AK27" s="247">
        <v>289462</v>
      </c>
      <c r="AL27" s="247">
        <v>58500</v>
      </c>
      <c r="AM27" s="247">
        <v>0</v>
      </c>
      <c r="AN27" s="247">
        <v>0</v>
      </c>
      <c r="AO27" s="247">
        <v>183962</v>
      </c>
      <c r="AP27" s="247">
        <v>47000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240" customFormat="1" ht="21" customHeight="1">
      <c r="A28" s="47" t="s">
        <v>142</v>
      </c>
      <c r="B28" s="247">
        <v>17711948</v>
      </c>
      <c r="C28" s="247">
        <v>4268063</v>
      </c>
      <c r="D28" s="247">
        <v>388880</v>
      </c>
      <c r="E28" s="247">
        <v>1603745</v>
      </c>
      <c r="F28" s="247">
        <v>285734</v>
      </c>
      <c r="G28" s="247">
        <v>206258</v>
      </c>
      <c r="H28" s="247">
        <v>1783446</v>
      </c>
      <c r="I28" s="47" t="s">
        <v>142</v>
      </c>
      <c r="J28" s="247">
        <v>5307156</v>
      </c>
      <c r="K28" s="247">
        <v>5084362</v>
      </c>
      <c r="L28" s="247">
        <v>0</v>
      </c>
      <c r="M28" s="247">
        <v>222794</v>
      </c>
      <c r="N28" s="247">
        <v>2067747</v>
      </c>
      <c r="O28" s="247">
        <v>218795</v>
      </c>
      <c r="P28" s="247">
        <v>179010</v>
      </c>
      <c r="Q28" s="247">
        <v>1174112</v>
      </c>
      <c r="R28" s="47" t="s">
        <v>142</v>
      </c>
      <c r="S28" s="247">
        <v>495830</v>
      </c>
      <c r="T28" s="247">
        <v>2680491</v>
      </c>
      <c r="U28" s="247">
        <v>364579</v>
      </c>
      <c r="V28" s="247">
        <v>225301</v>
      </c>
      <c r="W28" s="247">
        <v>1764505</v>
      </c>
      <c r="X28" s="247">
        <v>15081</v>
      </c>
      <c r="Y28" s="247">
        <v>311025</v>
      </c>
      <c r="Z28" s="47" t="s">
        <v>142</v>
      </c>
      <c r="AA28" s="247">
        <v>904717</v>
      </c>
      <c r="AB28" s="247">
        <v>10546</v>
      </c>
      <c r="AC28" s="247">
        <v>894171</v>
      </c>
      <c r="AD28" s="247">
        <v>2004124</v>
      </c>
      <c r="AE28" s="247">
        <v>2004124</v>
      </c>
      <c r="AF28" s="247">
        <v>0</v>
      </c>
      <c r="AG28" s="247">
        <v>177000</v>
      </c>
      <c r="AH28" s="47" t="s">
        <v>142</v>
      </c>
      <c r="AI28" s="247">
        <v>177000</v>
      </c>
      <c r="AJ28" s="247">
        <v>0</v>
      </c>
      <c r="AK28" s="247">
        <v>302650</v>
      </c>
      <c r="AL28" s="247">
        <v>0</v>
      </c>
      <c r="AM28" s="247">
        <v>0</v>
      </c>
      <c r="AN28" s="247">
        <v>0</v>
      </c>
      <c r="AO28" s="247">
        <v>282650</v>
      </c>
      <c r="AP28" s="247">
        <v>20000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240" customFormat="1" ht="21" customHeight="1">
      <c r="A29" s="47" t="s">
        <v>143</v>
      </c>
      <c r="B29" s="247">
        <v>20386100</v>
      </c>
      <c r="C29" s="247">
        <v>3518071</v>
      </c>
      <c r="D29" s="247">
        <v>301670</v>
      </c>
      <c r="E29" s="247">
        <v>1299167</v>
      </c>
      <c r="F29" s="247">
        <v>253527</v>
      </c>
      <c r="G29" s="247">
        <v>189109</v>
      </c>
      <c r="H29" s="247">
        <v>1474598</v>
      </c>
      <c r="I29" s="47" t="s">
        <v>143</v>
      </c>
      <c r="J29" s="247">
        <v>6632121</v>
      </c>
      <c r="K29" s="247">
        <v>6011196</v>
      </c>
      <c r="L29" s="247">
        <v>0</v>
      </c>
      <c r="M29" s="247">
        <v>620925</v>
      </c>
      <c r="N29" s="247">
        <v>2506594</v>
      </c>
      <c r="O29" s="247">
        <v>303395</v>
      </c>
      <c r="P29" s="247">
        <v>332445</v>
      </c>
      <c r="Q29" s="247">
        <v>1195927</v>
      </c>
      <c r="R29" s="47" t="s">
        <v>143</v>
      </c>
      <c r="S29" s="247">
        <v>674827</v>
      </c>
      <c r="T29" s="247">
        <v>2761189</v>
      </c>
      <c r="U29" s="247">
        <v>73860</v>
      </c>
      <c r="V29" s="247">
        <v>132344</v>
      </c>
      <c r="W29" s="247">
        <v>2063189</v>
      </c>
      <c r="X29" s="247">
        <v>60748</v>
      </c>
      <c r="Y29" s="247">
        <v>431048</v>
      </c>
      <c r="Z29" s="47" t="s">
        <v>143</v>
      </c>
      <c r="AA29" s="247">
        <v>1480673</v>
      </c>
      <c r="AB29" s="247">
        <v>42766</v>
      </c>
      <c r="AC29" s="247">
        <v>1437907</v>
      </c>
      <c r="AD29" s="247">
        <v>2473450</v>
      </c>
      <c r="AE29" s="247">
        <v>2473450</v>
      </c>
      <c r="AF29" s="247">
        <v>0</v>
      </c>
      <c r="AG29" s="247">
        <v>210000</v>
      </c>
      <c r="AH29" s="47" t="s">
        <v>143</v>
      </c>
      <c r="AI29" s="247">
        <v>210000</v>
      </c>
      <c r="AJ29" s="247">
        <v>0</v>
      </c>
      <c r="AK29" s="247">
        <v>804002</v>
      </c>
      <c r="AL29" s="247">
        <v>0</v>
      </c>
      <c r="AM29" s="247">
        <v>0</v>
      </c>
      <c r="AN29" s="247">
        <v>0</v>
      </c>
      <c r="AO29" s="247">
        <v>348002</v>
      </c>
      <c r="AP29" s="247">
        <v>456000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240" customFormat="1" ht="21" customHeight="1">
      <c r="A30" s="47" t="s">
        <v>144</v>
      </c>
      <c r="B30" s="247">
        <v>13137337</v>
      </c>
      <c r="C30" s="247">
        <v>3032722</v>
      </c>
      <c r="D30" s="247">
        <v>305065</v>
      </c>
      <c r="E30" s="247">
        <v>1066368</v>
      </c>
      <c r="F30" s="247">
        <v>223006</v>
      </c>
      <c r="G30" s="247">
        <v>169296</v>
      </c>
      <c r="H30" s="247">
        <v>1268987</v>
      </c>
      <c r="I30" s="47" t="s">
        <v>144</v>
      </c>
      <c r="J30" s="247">
        <v>4163731</v>
      </c>
      <c r="K30" s="247">
        <v>3874579</v>
      </c>
      <c r="L30" s="247">
        <v>0</v>
      </c>
      <c r="M30" s="247">
        <v>289152</v>
      </c>
      <c r="N30" s="247">
        <v>1746393</v>
      </c>
      <c r="O30" s="247">
        <v>39323</v>
      </c>
      <c r="P30" s="247">
        <v>76273</v>
      </c>
      <c r="Q30" s="247">
        <v>1378754</v>
      </c>
      <c r="R30" s="47" t="s">
        <v>144</v>
      </c>
      <c r="S30" s="247">
        <v>252043</v>
      </c>
      <c r="T30" s="247">
        <v>1668408</v>
      </c>
      <c r="U30" s="247">
        <v>56713</v>
      </c>
      <c r="V30" s="247">
        <v>106022</v>
      </c>
      <c r="W30" s="247">
        <v>1238080</v>
      </c>
      <c r="X30" s="247">
        <v>27024</v>
      </c>
      <c r="Y30" s="247">
        <v>240569</v>
      </c>
      <c r="Z30" s="47" t="s">
        <v>144</v>
      </c>
      <c r="AA30" s="247">
        <v>636044</v>
      </c>
      <c r="AB30" s="247">
        <v>15824</v>
      </c>
      <c r="AC30" s="247">
        <v>620220</v>
      </c>
      <c r="AD30" s="247">
        <v>1596550</v>
      </c>
      <c r="AE30" s="247">
        <v>1596550</v>
      </c>
      <c r="AF30" s="247">
        <v>0</v>
      </c>
      <c r="AG30" s="247">
        <v>11489</v>
      </c>
      <c r="AH30" s="47" t="s">
        <v>144</v>
      </c>
      <c r="AI30" s="247">
        <v>11489</v>
      </c>
      <c r="AJ30" s="247">
        <v>0</v>
      </c>
      <c r="AK30" s="247">
        <v>282000</v>
      </c>
      <c r="AL30" s="247">
        <v>0</v>
      </c>
      <c r="AM30" s="247">
        <v>0</v>
      </c>
      <c r="AN30" s="247">
        <v>0</v>
      </c>
      <c r="AO30" s="247">
        <v>267000</v>
      </c>
      <c r="AP30" s="247">
        <v>15000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40" customFormat="1" ht="21" customHeight="1">
      <c r="A31" s="47" t="s">
        <v>145</v>
      </c>
      <c r="B31" s="247">
        <v>12904336</v>
      </c>
      <c r="C31" s="247">
        <v>2167654</v>
      </c>
      <c r="D31" s="247">
        <v>524452</v>
      </c>
      <c r="E31" s="247">
        <v>805452</v>
      </c>
      <c r="F31" s="247">
        <v>57049</v>
      </c>
      <c r="G31" s="247">
        <v>194150</v>
      </c>
      <c r="H31" s="247">
        <v>586551</v>
      </c>
      <c r="I31" s="47" t="s">
        <v>145</v>
      </c>
      <c r="J31" s="247">
        <v>2981388</v>
      </c>
      <c r="K31" s="247">
        <v>2280199</v>
      </c>
      <c r="L31" s="247">
        <v>0</v>
      </c>
      <c r="M31" s="247">
        <v>701189</v>
      </c>
      <c r="N31" s="247">
        <v>4753320</v>
      </c>
      <c r="O31" s="247">
        <v>1453605</v>
      </c>
      <c r="P31" s="247">
        <v>307118</v>
      </c>
      <c r="Q31" s="247">
        <v>2155664</v>
      </c>
      <c r="R31" s="47" t="s">
        <v>145</v>
      </c>
      <c r="S31" s="247">
        <v>836933</v>
      </c>
      <c r="T31" s="247">
        <v>1398703</v>
      </c>
      <c r="U31" s="247">
        <v>34672</v>
      </c>
      <c r="V31" s="247">
        <v>37383</v>
      </c>
      <c r="W31" s="247">
        <v>745851</v>
      </c>
      <c r="X31" s="247">
        <v>124182</v>
      </c>
      <c r="Y31" s="247">
        <v>456615</v>
      </c>
      <c r="Z31" s="47" t="s">
        <v>145</v>
      </c>
      <c r="AA31" s="247">
        <v>787985</v>
      </c>
      <c r="AB31" s="247">
        <v>32072</v>
      </c>
      <c r="AC31" s="247">
        <v>755913</v>
      </c>
      <c r="AD31" s="247">
        <v>526696</v>
      </c>
      <c r="AE31" s="247">
        <v>526696</v>
      </c>
      <c r="AF31" s="247">
        <v>0</v>
      </c>
      <c r="AG31" s="247">
        <v>0</v>
      </c>
      <c r="AH31" s="47" t="s">
        <v>145</v>
      </c>
      <c r="AI31" s="247">
        <v>0</v>
      </c>
      <c r="AJ31" s="247">
        <v>0</v>
      </c>
      <c r="AK31" s="247">
        <v>288590</v>
      </c>
      <c r="AL31" s="247">
        <v>0</v>
      </c>
      <c r="AM31" s="247">
        <v>85313</v>
      </c>
      <c r="AN31" s="247">
        <v>0</v>
      </c>
      <c r="AO31" s="247">
        <v>153277</v>
      </c>
      <c r="AP31" s="247">
        <v>50000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40" customFormat="1" ht="21" customHeight="1">
      <c r="A32" s="47" t="s">
        <v>209</v>
      </c>
      <c r="B32" s="247">
        <v>3574052</v>
      </c>
      <c r="C32" s="247">
        <v>698410</v>
      </c>
      <c r="D32" s="247">
        <v>252921</v>
      </c>
      <c r="E32" s="247">
        <v>196411</v>
      </c>
      <c r="F32" s="247">
        <v>27483</v>
      </c>
      <c r="G32" s="247">
        <v>63697</v>
      </c>
      <c r="H32" s="247">
        <v>157898</v>
      </c>
      <c r="I32" s="47" t="s">
        <v>209</v>
      </c>
      <c r="J32" s="247">
        <v>830416</v>
      </c>
      <c r="K32" s="247">
        <v>701712</v>
      </c>
      <c r="L32" s="247">
        <v>0</v>
      </c>
      <c r="M32" s="247">
        <v>128704</v>
      </c>
      <c r="N32" s="247">
        <v>1557930</v>
      </c>
      <c r="O32" s="247">
        <v>319621</v>
      </c>
      <c r="P32" s="247">
        <v>5487</v>
      </c>
      <c r="Q32" s="247">
        <v>398708</v>
      </c>
      <c r="R32" s="47" t="s">
        <v>209</v>
      </c>
      <c r="S32" s="247">
        <v>834114</v>
      </c>
      <c r="T32" s="247">
        <v>298047</v>
      </c>
      <c r="U32" s="247">
        <v>1879</v>
      </c>
      <c r="V32" s="247">
        <v>9874</v>
      </c>
      <c r="W32" s="247">
        <v>92331</v>
      </c>
      <c r="X32" s="247">
        <v>0</v>
      </c>
      <c r="Y32" s="247">
        <v>193963</v>
      </c>
      <c r="Z32" s="47" t="s">
        <v>209</v>
      </c>
      <c r="AA32" s="247">
        <v>70208</v>
      </c>
      <c r="AB32" s="247">
        <v>0</v>
      </c>
      <c r="AC32" s="247">
        <v>70208</v>
      </c>
      <c r="AD32" s="247">
        <v>44270</v>
      </c>
      <c r="AE32" s="247">
        <v>44270</v>
      </c>
      <c r="AF32" s="247">
        <v>0</v>
      </c>
      <c r="AG32" s="247">
        <v>600</v>
      </c>
      <c r="AH32" s="47" t="s">
        <v>209</v>
      </c>
      <c r="AI32" s="247">
        <v>600</v>
      </c>
      <c r="AJ32" s="247">
        <v>0</v>
      </c>
      <c r="AK32" s="247">
        <v>74171</v>
      </c>
      <c r="AL32" s="247">
        <v>3000</v>
      </c>
      <c r="AM32" s="247">
        <v>0</v>
      </c>
      <c r="AN32" s="247">
        <v>0</v>
      </c>
      <c r="AO32" s="247">
        <v>56171</v>
      </c>
      <c r="AP32" s="247">
        <v>15000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40" customFormat="1" ht="19.5" customHeight="1">
      <c r="A33" s="241" t="s">
        <v>314</v>
      </c>
      <c r="B33" s="247"/>
      <c r="C33" s="247"/>
      <c r="D33" s="247"/>
      <c r="E33" s="247"/>
      <c r="F33" s="247"/>
      <c r="G33" s="247"/>
      <c r="H33" s="247"/>
      <c r="I33" s="241" t="s">
        <v>314</v>
      </c>
      <c r="J33" s="247"/>
      <c r="K33" s="247"/>
      <c r="L33" s="247"/>
      <c r="M33" s="247"/>
      <c r="N33" s="247"/>
      <c r="O33" s="247"/>
      <c r="P33" s="247"/>
      <c r="Q33" s="247"/>
      <c r="R33" s="241" t="s">
        <v>314</v>
      </c>
      <c r="S33" s="247"/>
      <c r="T33" s="247"/>
      <c r="U33" s="247"/>
      <c r="V33" s="247"/>
      <c r="W33" s="247"/>
      <c r="X33" s="247"/>
      <c r="Y33" s="247"/>
      <c r="Z33" s="241" t="s">
        <v>314</v>
      </c>
      <c r="AA33" s="247"/>
      <c r="AB33" s="247"/>
      <c r="AC33" s="247"/>
      <c r="AD33" s="247"/>
      <c r="AE33" s="247"/>
      <c r="AF33" s="247"/>
      <c r="AG33" s="247"/>
      <c r="AH33" s="241" t="s">
        <v>314</v>
      </c>
      <c r="AI33" s="247"/>
      <c r="AJ33" s="247"/>
      <c r="AK33" s="247"/>
      <c r="AL33" s="247"/>
      <c r="AM33" s="247"/>
      <c r="AN33" s="247"/>
      <c r="AO33" s="247"/>
      <c r="AP33" s="247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9" customFormat="1" ht="21" customHeight="1">
      <c r="A34" s="245" t="s">
        <v>27</v>
      </c>
      <c r="B34" s="246">
        <v>906511130</v>
      </c>
      <c r="C34" s="246">
        <v>187620637</v>
      </c>
      <c r="D34" s="246">
        <v>12442962</v>
      </c>
      <c r="E34" s="246">
        <v>75543014</v>
      </c>
      <c r="F34" s="246">
        <v>9655713</v>
      </c>
      <c r="G34" s="246">
        <v>7380535</v>
      </c>
      <c r="H34" s="246">
        <v>82598413</v>
      </c>
      <c r="I34" s="245" t="s">
        <v>27</v>
      </c>
      <c r="J34" s="246">
        <v>355895802</v>
      </c>
      <c r="K34" s="246">
        <v>337125207</v>
      </c>
      <c r="L34" s="246">
        <v>70550</v>
      </c>
      <c r="M34" s="246">
        <v>18700045</v>
      </c>
      <c r="N34" s="246">
        <v>58585140</v>
      </c>
      <c r="O34" s="246">
        <v>14705987</v>
      </c>
      <c r="P34" s="246">
        <v>6762405</v>
      </c>
      <c r="Q34" s="246">
        <v>27913222</v>
      </c>
      <c r="R34" s="245" t="s">
        <v>27</v>
      </c>
      <c r="S34" s="246">
        <v>9203526</v>
      </c>
      <c r="T34" s="246">
        <v>172536507</v>
      </c>
      <c r="U34" s="246">
        <v>21007269</v>
      </c>
      <c r="V34" s="246">
        <v>19447590</v>
      </c>
      <c r="W34" s="246">
        <v>105366366</v>
      </c>
      <c r="X34" s="246">
        <v>1357493</v>
      </c>
      <c r="Y34" s="246">
        <v>25357789</v>
      </c>
      <c r="Z34" s="245" t="s">
        <v>27</v>
      </c>
      <c r="AA34" s="246">
        <v>46263493</v>
      </c>
      <c r="AB34" s="246">
        <v>5066354</v>
      </c>
      <c r="AC34" s="246">
        <v>41197139</v>
      </c>
      <c r="AD34" s="246">
        <v>62973431</v>
      </c>
      <c r="AE34" s="246">
        <v>62973431</v>
      </c>
      <c r="AF34" s="246">
        <v>0</v>
      </c>
      <c r="AG34" s="246">
        <v>9015284</v>
      </c>
      <c r="AH34" s="245" t="s">
        <v>27</v>
      </c>
      <c r="AI34" s="246">
        <v>9009179</v>
      </c>
      <c r="AJ34" s="246">
        <v>6105</v>
      </c>
      <c r="AK34" s="246">
        <v>13620836</v>
      </c>
      <c r="AL34" s="246">
        <v>319979</v>
      </c>
      <c r="AM34" s="246">
        <v>219563</v>
      </c>
      <c r="AN34" s="246">
        <v>0</v>
      </c>
      <c r="AO34" s="246">
        <v>9460761</v>
      </c>
      <c r="AP34" s="246">
        <v>3620533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</row>
    <row r="35" spans="1:54" s="49" customFormat="1" ht="21" customHeight="1">
      <c r="A35" s="245" t="s">
        <v>520</v>
      </c>
      <c r="B35" s="246">
        <v>631362960</v>
      </c>
      <c r="C35" s="246">
        <v>126271458</v>
      </c>
      <c r="D35" s="246">
        <v>6657688</v>
      </c>
      <c r="E35" s="246">
        <v>54668429</v>
      </c>
      <c r="F35" s="246">
        <v>6089886</v>
      </c>
      <c r="G35" s="246">
        <v>4208504</v>
      </c>
      <c r="H35" s="246">
        <v>54646951</v>
      </c>
      <c r="I35" s="245" t="s">
        <v>520</v>
      </c>
      <c r="J35" s="246">
        <v>257488068</v>
      </c>
      <c r="K35" s="246">
        <v>242411945</v>
      </c>
      <c r="L35" s="246">
        <v>0</v>
      </c>
      <c r="M35" s="246">
        <v>15076123</v>
      </c>
      <c r="N35" s="246">
        <v>45625742</v>
      </c>
      <c r="O35" s="246">
        <v>8754171</v>
      </c>
      <c r="P35" s="246">
        <v>5487874</v>
      </c>
      <c r="Q35" s="246">
        <v>25739618</v>
      </c>
      <c r="R35" s="245" t="s">
        <v>520</v>
      </c>
      <c r="S35" s="246">
        <v>5644079</v>
      </c>
      <c r="T35" s="246">
        <v>124328007</v>
      </c>
      <c r="U35" s="246">
        <v>18997438</v>
      </c>
      <c r="V35" s="246">
        <v>16065803</v>
      </c>
      <c r="W35" s="246">
        <v>74041553</v>
      </c>
      <c r="X35" s="246">
        <v>715771</v>
      </c>
      <c r="Y35" s="246">
        <v>14507442</v>
      </c>
      <c r="Z35" s="245" t="s">
        <v>520</v>
      </c>
      <c r="AA35" s="246">
        <v>40271025</v>
      </c>
      <c r="AB35" s="246">
        <v>4772477</v>
      </c>
      <c r="AC35" s="246">
        <v>35498548</v>
      </c>
      <c r="AD35" s="246">
        <v>24082305</v>
      </c>
      <c r="AE35" s="246">
        <v>24082305</v>
      </c>
      <c r="AF35" s="246">
        <v>0</v>
      </c>
      <c r="AG35" s="246">
        <v>5562448</v>
      </c>
      <c r="AH35" s="245" t="s">
        <v>520</v>
      </c>
      <c r="AI35" s="246">
        <v>5556343</v>
      </c>
      <c r="AJ35" s="246">
        <v>6105</v>
      </c>
      <c r="AK35" s="246">
        <v>7733907</v>
      </c>
      <c r="AL35" s="246">
        <v>0</v>
      </c>
      <c r="AM35" s="246">
        <v>0</v>
      </c>
      <c r="AN35" s="246">
        <v>0</v>
      </c>
      <c r="AO35" s="246">
        <v>5535574</v>
      </c>
      <c r="AP35" s="246">
        <v>2198333</v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</row>
    <row r="36" spans="1:42" ht="21" customHeight="1">
      <c r="A36" s="47" t="s">
        <v>521</v>
      </c>
      <c r="B36" s="247">
        <v>125923182</v>
      </c>
      <c r="C36" s="247">
        <v>27406067</v>
      </c>
      <c r="D36" s="247">
        <v>1208086</v>
      </c>
      <c r="E36" s="247">
        <v>13641565</v>
      </c>
      <c r="F36" s="247">
        <v>1133597</v>
      </c>
      <c r="G36" s="247">
        <v>635948</v>
      </c>
      <c r="H36" s="247">
        <v>10786871</v>
      </c>
      <c r="I36" s="47" t="s">
        <v>521</v>
      </c>
      <c r="J36" s="247">
        <v>52314705</v>
      </c>
      <c r="K36" s="247">
        <v>50328800</v>
      </c>
      <c r="L36" s="247">
        <v>0</v>
      </c>
      <c r="M36" s="247">
        <v>1985905</v>
      </c>
      <c r="N36" s="247">
        <v>6488466</v>
      </c>
      <c r="O36" s="247">
        <v>1593470</v>
      </c>
      <c r="P36" s="247">
        <v>555623</v>
      </c>
      <c r="Q36" s="247">
        <v>3503399</v>
      </c>
      <c r="R36" s="47" t="s">
        <v>521</v>
      </c>
      <c r="S36" s="247">
        <v>835974</v>
      </c>
      <c r="T36" s="247">
        <v>23041759</v>
      </c>
      <c r="U36" s="247">
        <v>1546585</v>
      </c>
      <c r="V36" s="247">
        <v>1252537</v>
      </c>
      <c r="W36" s="247">
        <v>18391593</v>
      </c>
      <c r="X36" s="247">
        <v>129561</v>
      </c>
      <c r="Y36" s="247">
        <v>1721483</v>
      </c>
      <c r="Z36" s="47" t="s">
        <v>521</v>
      </c>
      <c r="AA36" s="247">
        <v>10022572</v>
      </c>
      <c r="AB36" s="247">
        <v>841477</v>
      </c>
      <c r="AC36" s="247">
        <v>9181095</v>
      </c>
      <c r="AD36" s="247">
        <v>3408952</v>
      </c>
      <c r="AE36" s="247">
        <v>3408952</v>
      </c>
      <c r="AF36" s="247">
        <v>0</v>
      </c>
      <c r="AG36" s="247">
        <v>957169</v>
      </c>
      <c r="AH36" s="47" t="s">
        <v>521</v>
      </c>
      <c r="AI36" s="247">
        <v>957169</v>
      </c>
      <c r="AJ36" s="247">
        <v>0</v>
      </c>
      <c r="AK36" s="247">
        <v>2283492</v>
      </c>
      <c r="AL36" s="247">
        <v>0</v>
      </c>
      <c r="AM36" s="247">
        <v>0</v>
      </c>
      <c r="AN36" s="247">
        <v>0</v>
      </c>
      <c r="AO36" s="247">
        <v>1883492</v>
      </c>
      <c r="AP36" s="247">
        <v>400000</v>
      </c>
    </row>
    <row r="37" spans="1:42" ht="21" customHeight="1">
      <c r="A37" s="47" t="s">
        <v>522</v>
      </c>
      <c r="B37" s="247">
        <v>141875185</v>
      </c>
      <c r="C37" s="247">
        <v>25197926</v>
      </c>
      <c r="D37" s="247">
        <v>1860197</v>
      </c>
      <c r="E37" s="247">
        <v>8602526</v>
      </c>
      <c r="F37" s="247">
        <v>1603704</v>
      </c>
      <c r="G37" s="247">
        <v>793232</v>
      </c>
      <c r="H37" s="247">
        <v>12338267</v>
      </c>
      <c r="I37" s="47" t="s">
        <v>522</v>
      </c>
      <c r="J37" s="247">
        <v>52925655</v>
      </c>
      <c r="K37" s="247">
        <v>47808870</v>
      </c>
      <c r="L37" s="247">
        <v>0</v>
      </c>
      <c r="M37" s="247">
        <v>5116785</v>
      </c>
      <c r="N37" s="247">
        <v>15574511</v>
      </c>
      <c r="O37" s="247">
        <v>2208679</v>
      </c>
      <c r="P37" s="247">
        <v>1196402</v>
      </c>
      <c r="Q37" s="247">
        <v>10930235</v>
      </c>
      <c r="R37" s="47" t="s">
        <v>522</v>
      </c>
      <c r="S37" s="247">
        <v>1239195</v>
      </c>
      <c r="T37" s="247">
        <v>29731782</v>
      </c>
      <c r="U37" s="247">
        <v>7003192</v>
      </c>
      <c r="V37" s="247">
        <v>9977481</v>
      </c>
      <c r="W37" s="247">
        <v>7659885</v>
      </c>
      <c r="X37" s="247">
        <v>367434</v>
      </c>
      <c r="Y37" s="247">
        <v>4723790</v>
      </c>
      <c r="Z37" s="47" t="s">
        <v>522</v>
      </c>
      <c r="AA37" s="247">
        <v>10323211</v>
      </c>
      <c r="AB37" s="247">
        <v>1624211</v>
      </c>
      <c r="AC37" s="247">
        <v>8699000</v>
      </c>
      <c r="AD37" s="247">
        <v>5402397</v>
      </c>
      <c r="AE37" s="247">
        <v>5402397</v>
      </c>
      <c r="AF37" s="247">
        <v>0</v>
      </c>
      <c r="AG37" s="247">
        <v>889703</v>
      </c>
      <c r="AH37" s="47" t="s">
        <v>522</v>
      </c>
      <c r="AI37" s="247">
        <v>886448</v>
      </c>
      <c r="AJ37" s="247">
        <v>3255</v>
      </c>
      <c r="AK37" s="247">
        <v>1830000</v>
      </c>
      <c r="AL37" s="247">
        <v>0</v>
      </c>
      <c r="AM37" s="247">
        <v>0</v>
      </c>
      <c r="AN37" s="247">
        <v>0</v>
      </c>
      <c r="AO37" s="247">
        <v>1115000</v>
      </c>
      <c r="AP37" s="247">
        <v>715000</v>
      </c>
    </row>
    <row r="38" spans="1:42" ht="21" customHeight="1">
      <c r="A38" s="47" t="s">
        <v>272</v>
      </c>
      <c r="B38" s="247">
        <v>82137390</v>
      </c>
      <c r="C38" s="247">
        <v>16341149</v>
      </c>
      <c r="D38" s="247">
        <v>865925</v>
      </c>
      <c r="E38" s="247">
        <v>8032721</v>
      </c>
      <c r="F38" s="247">
        <v>724321</v>
      </c>
      <c r="G38" s="247">
        <v>625629</v>
      </c>
      <c r="H38" s="247">
        <v>6092553</v>
      </c>
      <c r="I38" s="47" t="s">
        <v>272</v>
      </c>
      <c r="J38" s="247">
        <v>34750886</v>
      </c>
      <c r="K38" s="247">
        <v>32297361</v>
      </c>
      <c r="L38" s="247">
        <v>0</v>
      </c>
      <c r="M38" s="247">
        <v>2453525</v>
      </c>
      <c r="N38" s="247">
        <v>6097160</v>
      </c>
      <c r="O38" s="247">
        <v>1758295</v>
      </c>
      <c r="P38" s="247">
        <v>1675357</v>
      </c>
      <c r="Q38" s="247">
        <v>1838105</v>
      </c>
      <c r="R38" s="47" t="s">
        <v>272</v>
      </c>
      <c r="S38" s="247">
        <v>825403</v>
      </c>
      <c r="T38" s="247">
        <v>17449246</v>
      </c>
      <c r="U38" s="247">
        <v>1268673</v>
      </c>
      <c r="V38" s="247">
        <v>821454</v>
      </c>
      <c r="W38" s="247">
        <v>14097718</v>
      </c>
      <c r="X38" s="247">
        <v>0</v>
      </c>
      <c r="Y38" s="247">
        <v>1261401</v>
      </c>
      <c r="Z38" s="47" t="s">
        <v>272</v>
      </c>
      <c r="AA38" s="247">
        <v>5156496</v>
      </c>
      <c r="AB38" s="247">
        <v>730343</v>
      </c>
      <c r="AC38" s="247">
        <v>4426153</v>
      </c>
      <c r="AD38" s="247">
        <v>1531320</v>
      </c>
      <c r="AE38" s="247">
        <v>1531320</v>
      </c>
      <c r="AF38" s="247">
        <v>0</v>
      </c>
      <c r="AG38" s="247">
        <v>231540</v>
      </c>
      <c r="AH38" s="47" t="s">
        <v>272</v>
      </c>
      <c r="AI38" s="247">
        <v>231540</v>
      </c>
      <c r="AJ38" s="247">
        <v>0</v>
      </c>
      <c r="AK38" s="247">
        <v>579593</v>
      </c>
      <c r="AL38" s="247">
        <v>0</v>
      </c>
      <c r="AM38" s="247">
        <v>0</v>
      </c>
      <c r="AN38" s="247">
        <v>0</v>
      </c>
      <c r="AO38" s="247">
        <v>329593</v>
      </c>
      <c r="AP38" s="247">
        <v>250000</v>
      </c>
    </row>
    <row r="39" spans="1:42" ht="21" customHeight="1">
      <c r="A39" s="47" t="s">
        <v>206</v>
      </c>
      <c r="B39" s="247">
        <v>104996099</v>
      </c>
      <c r="C39" s="247">
        <v>21568952</v>
      </c>
      <c r="D39" s="247">
        <v>1277547</v>
      </c>
      <c r="E39" s="247">
        <v>8733432</v>
      </c>
      <c r="F39" s="247">
        <v>990224</v>
      </c>
      <c r="G39" s="247">
        <v>748108</v>
      </c>
      <c r="H39" s="247">
        <v>9819641</v>
      </c>
      <c r="I39" s="47" t="s">
        <v>206</v>
      </c>
      <c r="J39" s="247">
        <v>46966661</v>
      </c>
      <c r="K39" s="247">
        <v>45100425</v>
      </c>
      <c r="L39" s="247">
        <v>0</v>
      </c>
      <c r="M39" s="247">
        <v>1866236</v>
      </c>
      <c r="N39" s="247">
        <v>7471968</v>
      </c>
      <c r="O39" s="247">
        <v>1100606</v>
      </c>
      <c r="P39" s="247">
        <v>1514438</v>
      </c>
      <c r="Q39" s="247">
        <v>3885896</v>
      </c>
      <c r="R39" s="47" t="s">
        <v>206</v>
      </c>
      <c r="S39" s="247">
        <v>971028</v>
      </c>
      <c r="T39" s="247">
        <v>18202507</v>
      </c>
      <c r="U39" s="247">
        <v>820180</v>
      </c>
      <c r="V39" s="247">
        <v>1983311</v>
      </c>
      <c r="W39" s="247">
        <v>11598171</v>
      </c>
      <c r="X39" s="247">
        <v>25544</v>
      </c>
      <c r="Y39" s="247">
        <v>3775301</v>
      </c>
      <c r="Z39" s="47" t="s">
        <v>206</v>
      </c>
      <c r="AA39" s="247">
        <v>5881700</v>
      </c>
      <c r="AB39" s="247">
        <v>615180</v>
      </c>
      <c r="AC39" s="247">
        <v>5266520</v>
      </c>
      <c r="AD39" s="247">
        <v>3179311</v>
      </c>
      <c r="AE39" s="247">
        <v>3179311</v>
      </c>
      <c r="AF39" s="247">
        <v>0</v>
      </c>
      <c r="AG39" s="247">
        <v>600000</v>
      </c>
      <c r="AH39" s="47" t="s">
        <v>206</v>
      </c>
      <c r="AI39" s="247">
        <v>600000</v>
      </c>
      <c r="AJ39" s="247">
        <v>0</v>
      </c>
      <c r="AK39" s="247">
        <v>1125000</v>
      </c>
      <c r="AL39" s="247">
        <v>0</v>
      </c>
      <c r="AM39" s="247">
        <v>0</v>
      </c>
      <c r="AN39" s="247">
        <v>0</v>
      </c>
      <c r="AO39" s="247">
        <v>825000</v>
      </c>
      <c r="AP39" s="247">
        <v>300000</v>
      </c>
    </row>
    <row r="40" spans="1:42" ht="21" customHeight="1">
      <c r="A40" s="47" t="s">
        <v>207</v>
      </c>
      <c r="B40" s="247">
        <v>67428884</v>
      </c>
      <c r="C40" s="247">
        <v>14515671</v>
      </c>
      <c r="D40" s="247">
        <v>607890</v>
      </c>
      <c r="E40" s="247">
        <v>6613272</v>
      </c>
      <c r="F40" s="247">
        <v>631069</v>
      </c>
      <c r="G40" s="247">
        <v>640844</v>
      </c>
      <c r="H40" s="247">
        <v>6022596</v>
      </c>
      <c r="I40" s="47" t="s">
        <v>207</v>
      </c>
      <c r="J40" s="247">
        <v>27909929</v>
      </c>
      <c r="K40" s="247">
        <v>26443691</v>
      </c>
      <c r="L40" s="247">
        <v>0</v>
      </c>
      <c r="M40" s="247">
        <v>1466238</v>
      </c>
      <c r="N40" s="247">
        <v>4866242</v>
      </c>
      <c r="O40" s="247">
        <v>1426962</v>
      </c>
      <c r="P40" s="247">
        <v>506721</v>
      </c>
      <c r="Q40" s="247">
        <v>2032407</v>
      </c>
      <c r="R40" s="47" t="s">
        <v>207</v>
      </c>
      <c r="S40" s="247">
        <v>900152</v>
      </c>
      <c r="T40" s="247">
        <v>11718014</v>
      </c>
      <c r="U40" s="247">
        <v>665352</v>
      </c>
      <c r="V40" s="247">
        <v>790130</v>
      </c>
      <c r="W40" s="247">
        <v>9059242</v>
      </c>
      <c r="X40" s="247">
        <v>93189</v>
      </c>
      <c r="Y40" s="247">
        <v>1110101</v>
      </c>
      <c r="Z40" s="47" t="s">
        <v>207</v>
      </c>
      <c r="AA40" s="247">
        <v>3346715</v>
      </c>
      <c r="AB40" s="247">
        <v>537597</v>
      </c>
      <c r="AC40" s="247">
        <v>2809118</v>
      </c>
      <c r="AD40" s="247">
        <v>3637588</v>
      </c>
      <c r="AE40" s="247">
        <v>3637588</v>
      </c>
      <c r="AF40" s="247">
        <v>0</v>
      </c>
      <c r="AG40" s="247">
        <v>638725</v>
      </c>
      <c r="AH40" s="47" t="s">
        <v>207</v>
      </c>
      <c r="AI40" s="247">
        <v>638725</v>
      </c>
      <c r="AJ40" s="247">
        <v>0</v>
      </c>
      <c r="AK40" s="247">
        <v>796000</v>
      </c>
      <c r="AL40" s="247">
        <v>0</v>
      </c>
      <c r="AM40" s="247">
        <v>0</v>
      </c>
      <c r="AN40" s="247">
        <v>0</v>
      </c>
      <c r="AO40" s="247">
        <v>396000</v>
      </c>
      <c r="AP40" s="247">
        <v>400000</v>
      </c>
    </row>
    <row r="41" spans="1:42" ht="21" customHeight="1">
      <c r="A41" s="47" t="s">
        <v>523</v>
      </c>
      <c r="B41" s="247">
        <v>109002220</v>
      </c>
      <c r="C41" s="247">
        <v>21241693</v>
      </c>
      <c r="D41" s="247">
        <v>838043</v>
      </c>
      <c r="E41" s="247">
        <v>9044913</v>
      </c>
      <c r="F41" s="247">
        <v>1006971</v>
      </c>
      <c r="G41" s="247">
        <v>764743</v>
      </c>
      <c r="H41" s="247">
        <v>9587023</v>
      </c>
      <c r="I41" s="47" t="s">
        <v>523</v>
      </c>
      <c r="J41" s="247">
        <v>42620232</v>
      </c>
      <c r="K41" s="247">
        <v>40432798</v>
      </c>
      <c r="L41" s="247">
        <v>0</v>
      </c>
      <c r="M41" s="247">
        <v>2187434</v>
      </c>
      <c r="N41" s="247">
        <v>5127395</v>
      </c>
      <c r="O41" s="247">
        <v>666159</v>
      </c>
      <c r="P41" s="247">
        <v>39333</v>
      </c>
      <c r="Q41" s="247">
        <v>3549576</v>
      </c>
      <c r="R41" s="47" t="s">
        <v>523</v>
      </c>
      <c r="S41" s="247">
        <v>872327</v>
      </c>
      <c r="T41" s="247">
        <v>24184699</v>
      </c>
      <c r="U41" s="247">
        <v>7693456</v>
      </c>
      <c r="V41" s="247">
        <v>1240890</v>
      </c>
      <c r="W41" s="247">
        <v>13234944</v>
      </c>
      <c r="X41" s="247">
        <v>100043</v>
      </c>
      <c r="Y41" s="247">
        <v>1915366</v>
      </c>
      <c r="Z41" s="47" t="s">
        <v>523</v>
      </c>
      <c r="AA41" s="247">
        <v>5540331</v>
      </c>
      <c r="AB41" s="247">
        <v>423669</v>
      </c>
      <c r="AC41" s="247">
        <v>5116662</v>
      </c>
      <c r="AD41" s="247">
        <v>6922737</v>
      </c>
      <c r="AE41" s="247">
        <v>6922737</v>
      </c>
      <c r="AF41" s="247">
        <v>0</v>
      </c>
      <c r="AG41" s="247">
        <v>2245311</v>
      </c>
      <c r="AH41" s="47" t="s">
        <v>523</v>
      </c>
      <c r="AI41" s="247">
        <v>2242461</v>
      </c>
      <c r="AJ41" s="247">
        <v>2850</v>
      </c>
      <c r="AK41" s="247">
        <v>1119822</v>
      </c>
      <c r="AL41" s="247">
        <v>0</v>
      </c>
      <c r="AM41" s="247">
        <v>0</v>
      </c>
      <c r="AN41" s="247">
        <v>0</v>
      </c>
      <c r="AO41" s="247">
        <v>986489</v>
      </c>
      <c r="AP41" s="247">
        <v>133333</v>
      </c>
    </row>
    <row r="42" spans="1:42" s="48" customFormat="1" ht="21" customHeight="1">
      <c r="A42" s="248" t="s">
        <v>524</v>
      </c>
      <c r="B42" s="246">
        <v>275148170</v>
      </c>
      <c r="C42" s="246">
        <v>61349179</v>
      </c>
      <c r="D42" s="246">
        <v>5785274</v>
      </c>
      <c r="E42" s="246">
        <v>20874585</v>
      </c>
      <c r="F42" s="246">
        <v>3565827</v>
      </c>
      <c r="G42" s="246">
        <v>3172031</v>
      </c>
      <c r="H42" s="246">
        <v>27951462</v>
      </c>
      <c r="I42" s="248" t="s">
        <v>524</v>
      </c>
      <c r="J42" s="246">
        <v>98407734</v>
      </c>
      <c r="K42" s="246">
        <v>94713262</v>
      </c>
      <c r="L42" s="246">
        <v>70550</v>
      </c>
      <c r="M42" s="246">
        <v>3623922</v>
      </c>
      <c r="N42" s="246">
        <v>12959398</v>
      </c>
      <c r="O42" s="246">
        <v>5951816</v>
      </c>
      <c r="P42" s="246">
        <v>1274531</v>
      </c>
      <c r="Q42" s="246">
        <v>2173604</v>
      </c>
      <c r="R42" s="248" t="s">
        <v>524</v>
      </c>
      <c r="S42" s="246">
        <v>3559447</v>
      </c>
      <c r="T42" s="246">
        <v>48208500</v>
      </c>
      <c r="U42" s="246">
        <v>2009831</v>
      </c>
      <c r="V42" s="246">
        <v>3381787</v>
      </c>
      <c r="W42" s="246">
        <v>31324813</v>
      </c>
      <c r="X42" s="246">
        <v>641722</v>
      </c>
      <c r="Y42" s="246">
        <v>10850347</v>
      </c>
      <c r="Z42" s="248" t="s">
        <v>524</v>
      </c>
      <c r="AA42" s="246">
        <v>5992468</v>
      </c>
      <c r="AB42" s="246">
        <v>293877</v>
      </c>
      <c r="AC42" s="246">
        <v>5698591</v>
      </c>
      <c r="AD42" s="246">
        <v>38891126</v>
      </c>
      <c r="AE42" s="246">
        <v>38891126</v>
      </c>
      <c r="AF42" s="246">
        <v>0</v>
      </c>
      <c r="AG42" s="246">
        <v>3452836</v>
      </c>
      <c r="AH42" s="248" t="s">
        <v>524</v>
      </c>
      <c r="AI42" s="246">
        <v>3452836</v>
      </c>
      <c r="AJ42" s="246">
        <v>0</v>
      </c>
      <c r="AK42" s="246">
        <v>5886929</v>
      </c>
      <c r="AL42" s="246">
        <v>319979</v>
      </c>
      <c r="AM42" s="246">
        <v>219563</v>
      </c>
      <c r="AN42" s="246">
        <v>0</v>
      </c>
      <c r="AO42" s="246">
        <v>3925187</v>
      </c>
      <c r="AP42" s="246">
        <v>1422200</v>
      </c>
    </row>
    <row r="43" spans="1:42" ht="21" customHeight="1">
      <c r="A43" s="47" t="s">
        <v>131</v>
      </c>
      <c r="B43" s="247">
        <v>17504654</v>
      </c>
      <c r="C43" s="247">
        <v>3566616</v>
      </c>
      <c r="D43" s="247">
        <v>281339</v>
      </c>
      <c r="E43" s="247">
        <v>1104427</v>
      </c>
      <c r="F43" s="247">
        <v>207597</v>
      </c>
      <c r="G43" s="247">
        <v>178690</v>
      </c>
      <c r="H43" s="247">
        <v>1794563</v>
      </c>
      <c r="I43" s="47" t="s">
        <v>131</v>
      </c>
      <c r="J43" s="247">
        <v>6610591</v>
      </c>
      <c r="K43" s="247">
        <v>6185033</v>
      </c>
      <c r="L43" s="247">
        <v>0</v>
      </c>
      <c r="M43" s="247">
        <v>425558</v>
      </c>
      <c r="N43" s="247">
        <v>1069786</v>
      </c>
      <c r="O43" s="247">
        <v>551084</v>
      </c>
      <c r="P43" s="247">
        <v>126218</v>
      </c>
      <c r="Q43" s="247">
        <v>135620</v>
      </c>
      <c r="R43" s="47" t="s">
        <v>131</v>
      </c>
      <c r="S43" s="247">
        <v>256864</v>
      </c>
      <c r="T43" s="247">
        <v>2817645</v>
      </c>
      <c r="U43" s="247">
        <v>110780</v>
      </c>
      <c r="V43" s="247">
        <v>173065</v>
      </c>
      <c r="W43" s="247">
        <v>1553651</v>
      </c>
      <c r="X43" s="247">
        <v>50030</v>
      </c>
      <c r="Y43" s="247">
        <v>930119</v>
      </c>
      <c r="Z43" s="47" t="s">
        <v>131</v>
      </c>
      <c r="AA43" s="247">
        <v>509064</v>
      </c>
      <c r="AB43" s="247">
        <v>97133</v>
      </c>
      <c r="AC43" s="247">
        <v>411931</v>
      </c>
      <c r="AD43" s="247">
        <v>2339239</v>
      </c>
      <c r="AE43" s="247">
        <v>2339239</v>
      </c>
      <c r="AF43" s="247">
        <v>0</v>
      </c>
      <c r="AG43" s="247">
        <v>193704</v>
      </c>
      <c r="AH43" s="47" t="s">
        <v>131</v>
      </c>
      <c r="AI43" s="247">
        <v>193704</v>
      </c>
      <c r="AJ43" s="247">
        <v>0</v>
      </c>
      <c r="AK43" s="247">
        <v>398009</v>
      </c>
      <c r="AL43" s="247">
        <v>10350</v>
      </c>
      <c r="AM43" s="247">
        <v>0</v>
      </c>
      <c r="AN43" s="247">
        <v>0</v>
      </c>
      <c r="AO43" s="247">
        <v>278459</v>
      </c>
      <c r="AP43" s="247">
        <v>109200</v>
      </c>
    </row>
    <row r="44" spans="1:42" ht="21" customHeight="1">
      <c r="A44" s="47" t="s">
        <v>132</v>
      </c>
      <c r="B44" s="247">
        <v>18496985</v>
      </c>
      <c r="C44" s="247">
        <v>3647094</v>
      </c>
      <c r="D44" s="247">
        <v>305391</v>
      </c>
      <c r="E44" s="247">
        <v>1406093</v>
      </c>
      <c r="F44" s="247">
        <v>245581</v>
      </c>
      <c r="G44" s="247">
        <v>201508</v>
      </c>
      <c r="H44" s="247">
        <v>1488521</v>
      </c>
      <c r="I44" s="47" t="s">
        <v>132</v>
      </c>
      <c r="J44" s="247">
        <v>7456288</v>
      </c>
      <c r="K44" s="247">
        <v>7318142</v>
      </c>
      <c r="L44" s="247">
        <v>0</v>
      </c>
      <c r="M44" s="247">
        <v>138146</v>
      </c>
      <c r="N44" s="247">
        <v>464645</v>
      </c>
      <c r="O44" s="247">
        <v>212785</v>
      </c>
      <c r="P44" s="247">
        <v>44340</v>
      </c>
      <c r="Q44" s="247">
        <v>108399</v>
      </c>
      <c r="R44" s="47" t="s">
        <v>132</v>
      </c>
      <c r="S44" s="247">
        <v>99121</v>
      </c>
      <c r="T44" s="247">
        <v>2696105</v>
      </c>
      <c r="U44" s="247">
        <v>93656</v>
      </c>
      <c r="V44" s="247">
        <v>123242</v>
      </c>
      <c r="W44" s="247">
        <v>2064899</v>
      </c>
      <c r="X44" s="247">
        <v>35379</v>
      </c>
      <c r="Y44" s="247">
        <v>378929</v>
      </c>
      <c r="Z44" s="47" t="s">
        <v>132</v>
      </c>
      <c r="AA44" s="247">
        <v>393752</v>
      </c>
      <c r="AB44" s="247">
        <v>0</v>
      </c>
      <c r="AC44" s="247">
        <v>393752</v>
      </c>
      <c r="AD44" s="247">
        <v>2707984</v>
      </c>
      <c r="AE44" s="247">
        <v>2707984</v>
      </c>
      <c r="AF44" s="247">
        <v>0</v>
      </c>
      <c r="AG44" s="247">
        <v>415123</v>
      </c>
      <c r="AH44" s="47" t="s">
        <v>132</v>
      </c>
      <c r="AI44" s="247">
        <v>415123</v>
      </c>
      <c r="AJ44" s="247">
        <v>0</v>
      </c>
      <c r="AK44" s="247">
        <v>715994</v>
      </c>
      <c r="AL44" s="247">
        <v>0</v>
      </c>
      <c r="AM44" s="247">
        <v>0</v>
      </c>
      <c r="AN44" s="247">
        <v>0</v>
      </c>
      <c r="AO44" s="247">
        <v>205994</v>
      </c>
      <c r="AP44" s="247">
        <v>510000</v>
      </c>
    </row>
    <row r="45" spans="1:42" ht="21" customHeight="1">
      <c r="A45" s="47" t="s">
        <v>133</v>
      </c>
      <c r="B45" s="247">
        <v>17118636</v>
      </c>
      <c r="C45" s="247">
        <v>4204984</v>
      </c>
      <c r="D45" s="247">
        <v>319413</v>
      </c>
      <c r="E45" s="247">
        <v>1539940</v>
      </c>
      <c r="F45" s="247">
        <v>236529</v>
      </c>
      <c r="G45" s="247">
        <v>195311</v>
      </c>
      <c r="H45" s="247">
        <v>1913791</v>
      </c>
      <c r="I45" s="47" t="s">
        <v>133</v>
      </c>
      <c r="J45" s="247">
        <v>6658725</v>
      </c>
      <c r="K45" s="247">
        <v>6445690</v>
      </c>
      <c r="L45" s="247">
        <v>0</v>
      </c>
      <c r="M45" s="247">
        <v>213035</v>
      </c>
      <c r="N45" s="247">
        <v>367876</v>
      </c>
      <c r="O45" s="247">
        <v>237076</v>
      </c>
      <c r="P45" s="247">
        <v>28265</v>
      </c>
      <c r="Q45" s="247">
        <v>38876</v>
      </c>
      <c r="R45" s="47" t="s">
        <v>133</v>
      </c>
      <c r="S45" s="247">
        <v>63659</v>
      </c>
      <c r="T45" s="247">
        <v>2301188</v>
      </c>
      <c r="U45" s="247">
        <v>87344</v>
      </c>
      <c r="V45" s="247">
        <v>229543</v>
      </c>
      <c r="W45" s="247">
        <v>1119812</v>
      </c>
      <c r="X45" s="247">
        <v>33409</v>
      </c>
      <c r="Y45" s="247">
        <v>831080</v>
      </c>
      <c r="Z45" s="47" t="s">
        <v>133</v>
      </c>
      <c r="AA45" s="247">
        <v>109703</v>
      </c>
      <c r="AB45" s="247">
        <v>5659</v>
      </c>
      <c r="AC45" s="247">
        <v>104044</v>
      </c>
      <c r="AD45" s="247">
        <v>2683260</v>
      </c>
      <c r="AE45" s="247">
        <v>2683260</v>
      </c>
      <c r="AF45" s="247">
        <v>0</v>
      </c>
      <c r="AG45" s="247">
        <v>550000</v>
      </c>
      <c r="AH45" s="47" t="s">
        <v>133</v>
      </c>
      <c r="AI45" s="247">
        <v>550000</v>
      </c>
      <c r="AJ45" s="247">
        <v>0</v>
      </c>
      <c r="AK45" s="247">
        <v>242900</v>
      </c>
      <c r="AL45" s="247">
        <v>0</v>
      </c>
      <c r="AM45" s="247">
        <v>42750</v>
      </c>
      <c r="AN45" s="247">
        <v>0</v>
      </c>
      <c r="AO45" s="247">
        <v>150150</v>
      </c>
      <c r="AP45" s="247">
        <v>50000</v>
      </c>
    </row>
    <row r="46" spans="1:42" ht="21" customHeight="1">
      <c r="A46" s="47" t="s">
        <v>134</v>
      </c>
      <c r="B46" s="247">
        <v>36600877</v>
      </c>
      <c r="C46" s="247">
        <v>7094575</v>
      </c>
      <c r="D46" s="247">
        <v>396389</v>
      </c>
      <c r="E46" s="247">
        <v>2022233</v>
      </c>
      <c r="F46" s="247">
        <v>412290</v>
      </c>
      <c r="G46" s="247">
        <v>296490</v>
      </c>
      <c r="H46" s="247">
        <v>3967173</v>
      </c>
      <c r="I46" s="47" t="s">
        <v>134</v>
      </c>
      <c r="J46" s="247">
        <v>14808150</v>
      </c>
      <c r="K46" s="247">
        <v>14518360</v>
      </c>
      <c r="L46" s="247">
        <v>0</v>
      </c>
      <c r="M46" s="247">
        <v>289790</v>
      </c>
      <c r="N46" s="247">
        <v>1237832</v>
      </c>
      <c r="O46" s="247">
        <v>703299</v>
      </c>
      <c r="P46" s="247">
        <v>29268</v>
      </c>
      <c r="Q46" s="247">
        <v>157982</v>
      </c>
      <c r="R46" s="47" t="s">
        <v>134</v>
      </c>
      <c r="S46" s="247">
        <v>347283</v>
      </c>
      <c r="T46" s="247">
        <v>7631596</v>
      </c>
      <c r="U46" s="247">
        <v>315504</v>
      </c>
      <c r="V46" s="247">
        <v>347786</v>
      </c>
      <c r="W46" s="247">
        <v>4948430</v>
      </c>
      <c r="X46" s="247">
        <v>101450</v>
      </c>
      <c r="Y46" s="247">
        <v>1918426</v>
      </c>
      <c r="Z46" s="47" t="s">
        <v>134</v>
      </c>
      <c r="AA46" s="247">
        <v>274348</v>
      </c>
      <c r="AB46" s="247">
        <v>41558</v>
      </c>
      <c r="AC46" s="247">
        <v>232790</v>
      </c>
      <c r="AD46" s="247">
        <v>4624290</v>
      </c>
      <c r="AE46" s="247">
        <v>4624290</v>
      </c>
      <c r="AF46" s="247">
        <v>0</v>
      </c>
      <c r="AG46" s="247">
        <v>363772</v>
      </c>
      <c r="AH46" s="47" t="s">
        <v>134</v>
      </c>
      <c r="AI46" s="247">
        <v>363772</v>
      </c>
      <c r="AJ46" s="247">
        <v>0</v>
      </c>
      <c r="AK46" s="247">
        <v>566314</v>
      </c>
      <c r="AL46" s="247">
        <v>28856</v>
      </c>
      <c r="AM46" s="247">
        <v>0</v>
      </c>
      <c r="AN46" s="247">
        <v>0</v>
      </c>
      <c r="AO46" s="247">
        <v>517458</v>
      </c>
      <c r="AP46" s="247">
        <v>20000</v>
      </c>
    </row>
    <row r="47" spans="1:42" ht="21" customHeight="1">
      <c r="A47" s="47" t="s">
        <v>135</v>
      </c>
      <c r="B47" s="247">
        <v>20260602</v>
      </c>
      <c r="C47" s="247">
        <v>4454655</v>
      </c>
      <c r="D47" s="247">
        <v>355869</v>
      </c>
      <c r="E47" s="247">
        <v>1435863</v>
      </c>
      <c r="F47" s="247">
        <v>252107</v>
      </c>
      <c r="G47" s="247">
        <v>249811</v>
      </c>
      <c r="H47" s="247">
        <v>2161005</v>
      </c>
      <c r="I47" s="47" t="s">
        <v>135</v>
      </c>
      <c r="J47" s="247">
        <v>7720738</v>
      </c>
      <c r="K47" s="247">
        <v>7590603</v>
      </c>
      <c r="L47" s="247">
        <v>0</v>
      </c>
      <c r="M47" s="247">
        <v>130135</v>
      </c>
      <c r="N47" s="247">
        <v>473960</v>
      </c>
      <c r="O47" s="247">
        <v>231424</v>
      </c>
      <c r="P47" s="247">
        <v>131167</v>
      </c>
      <c r="Q47" s="247">
        <v>9924</v>
      </c>
      <c r="R47" s="47" t="s">
        <v>135</v>
      </c>
      <c r="S47" s="247">
        <v>101445</v>
      </c>
      <c r="T47" s="247">
        <v>3635714</v>
      </c>
      <c r="U47" s="247">
        <v>136518</v>
      </c>
      <c r="V47" s="247">
        <v>172972</v>
      </c>
      <c r="W47" s="247">
        <v>2829108</v>
      </c>
      <c r="X47" s="247">
        <v>15702</v>
      </c>
      <c r="Y47" s="247">
        <v>481414</v>
      </c>
      <c r="Z47" s="47" t="s">
        <v>135</v>
      </c>
      <c r="AA47" s="247">
        <v>340389</v>
      </c>
      <c r="AB47" s="247">
        <v>11037</v>
      </c>
      <c r="AC47" s="247">
        <v>329352</v>
      </c>
      <c r="AD47" s="247">
        <v>2972790</v>
      </c>
      <c r="AE47" s="247">
        <v>2972790</v>
      </c>
      <c r="AF47" s="247">
        <v>0</v>
      </c>
      <c r="AG47" s="247">
        <v>188255</v>
      </c>
      <c r="AH47" s="47" t="s">
        <v>135</v>
      </c>
      <c r="AI47" s="247">
        <v>188255</v>
      </c>
      <c r="AJ47" s="247">
        <v>0</v>
      </c>
      <c r="AK47" s="247">
        <v>474101</v>
      </c>
      <c r="AL47" s="247">
        <v>37500</v>
      </c>
      <c r="AM47" s="247">
        <v>0</v>
      </c>
      <c r="AN47" s="247">
        <v>0</v>
      </c>
      <c r="AO47" s="247">
        <v>206601</v>
      </c>
      <c r="AP47" s="247">
        <v>230000</v>
      </c>
    </row>
    <row r="48" spans="1:42" ht="21" customHeight="1">
      <c r="A48" s="47" t="s">
        <v>136</v>
      </c>
      <c r="B48" s="247">
        <v>24230789</v>
      </c>
      <c r="C48" s="247">
        <v>4380005</v>
      </c>
      <c r="D48" s="247">
        <v>296525</v>
      </c>
      <c r="E48" s="247">
        <v>1303227</v>
      </c>
      <c r="F48" s="247">
        <v>267628</v>
      </c>
      <c r="G48" s="247">
        <v>238054</v>
      </c>
      <c r="H48" s="247">
        <v>2274571</v>
      </c>
      <c r="I48" s="47" t="s">
        <v>136</v>
      </c>
      <c r="J48" s="247">
        <v>8708123</v>
      </c>
      <c r="K48" s="247">
        <v>8394654</v>
      </c>
      <c r="L48" s="247">
        <v>0</v>
      </c>
      <c r="M48" s="247">
        <v>313469</v>
      </c>
      <c r="N48" s="247">
        <v>1077473</v>
      </c>
      <c r="O48" s="247">
        <v>908441</v>
      </c>
      <c r="P48" s="247">
        <v>76564</v>
      </c>
      <c r="Q48" s="247">
        <v>30674</v>
      </c>
      <c r="R48" s="47" t="s">
        <v>136</v>
      </c>
      <c r="S48" s="247">
        <v>61794</v>
      </c>
      <c r="T48" s="247">
        <v>5094958</v>
      </c>
      <c r="U48" s="247">
        <v>211197</v>
      </c>
      <c r="V48" s="247">
        <v>501677</v>
      </c>
      <c r="W48" s="247">
        <v>3883316</v>
      </c>
      <c r="X48" s="247">
        <v>0</v>
      </c>
      <c r="Y48" s="247">
        <v>498768</v>
      </c>
      <c r="Z48" s="47" t="s">
        <v>136</v>
      </c>
      <c r="AA48" s="247">
        <v>221063</v>
      </c>
      <c r="AB48" s="247">
        <v>8070</v>
      </c>
      <c r="AC48" s="247">
        <v>212993</v>
      </c>
      <c r="AD48" s="247">
        <v>3450869</v>
      </c>
      <c r="AE48" s="247">
        <v>3450869</v>
      </c>
      <c r="AF48" s="247">
        <v>0</v>
      </c>
      <c r="AG48" s="247">
        <v>495953</v>
      </c>
      <c r="AH48" s="47" t="s">
        <v>136</v>
      </c>
      <c r="AI48" s="247">
        <v>495953</v>
      </c>
      <c r="AJ48" s="247">
        <v>0</v>
      </c>
      <c r="AK48" s="247">
        <v>802345</v>
      </c>
      <c r="AL48" s="247">
        <v>79500</v>
      </c>
      <c r="AM48" s="247">
        <v>0</v>
      </c>
      <c r="AN48" s="247">
        <v>0</v>
      </c>
      <c r="AO48" s="247">
        <v>722845</v>
      </c>
      <c r="AP48" s="247">
        <v>0</v>
      </c>
    </row>
    <row r="49" spans="1:42" ht="21" customHeight="1">
      <c r="A49" s="47" t="s">
        <v>137</v>
      </c>
      <c r="B49" s="247">
        <v>20146861</v>
      </c>
      <c r="C49" s="247">
        <v>4129620</v>
      </c>
      <c r="D49" s="247">
        <v>390043</v>
      </c>
      <c r="E49" s="247">
        <v>1340018</v>
      </c>
      <c r="F49" s="247">
        <v>233766</v>
      </c>
      <c r="G49" s="247">
        <v>209076</v>
      </c>
      <c r="H49" s="247">
        <v>1956717</v>
      </c>
      <c r="I49" s="47" t="s">
        <v>137</v>
      </c>
      <c r="J49" s="247">
        <v>7057806</v>
      </c>
      <c r="K49" s="247">
        <v>6935545</v>
      </c>
      <c r="L49" s="247">
        <v>0</v>
      </c>
      <c r="M49" s="247">
        <v>122261</v>
      </c>
      <c r="N49" s="247">
        <v>723777</v>
      </c>
      <c r="O49" s="247">
        <v>276171</v>
      </c>
      <c r="P49" s="247">
        <v>32003</v>
      </c>
      <c r="Q49" s="247">
        <v>86589</v>
      </c>
      <c r="R49" s="47" t="s">
        <v>137</v>
      </c>
      <c r="S49" s="247">
        <v>329014</v>
      </c>
      <c r="T49" s="247">
        <v>3973439</v>
      </c>
      <c r="U49" s="247">
        <v>145916</v>
      </c>
      <c r="V49" s="247">
        <v>137045</v>
      </c>
      <c r="W49" s="247">
        <v>3142533</v>
      </c>
      <c r="X49" s="247">
        <v>27732</v>
      </c>
      <c r="Y49" s="247">
        <v>520213</v>
      </c>
      <c r="Z49" s="47" t="s">
        <v>137</v>
      </c>
      <c r="AA49" s="247">
        <v>93356</v>
      </c>
      <c r="AB49" s="247">
        <v>0</v>
      </c>
      <c r="AC49" s="247">
        <v>93356</v>
      </c>
      <c r="AD49" s="247">
        <v>3205665</v>
      </c>
      <c r="AE49" s="247">
        <v>3205665</v>
      </c>
      <c r="AF49" s="247">
        <v>0</v>
      </c>
      <c r="AG49" s="247">
        <v>388000</v>
      </c>
      <c r="AH49" s="47" t="s">
        <v>137</v>
      </c>
      <c r="AI49" s="247">
        <v>388000</v>
      </c>
      <c r="AJ49" s="247">
        <v>0</v>
      </c>
      <c r="AK49" s="247">
        <v>575198</v>
      </c>
      <c r="AL49" s="247">
        <v>21967</v>
      </c>
      <c r="AM49" s="247">
        <v>91500</v>
      </c>
      <c r="AN49" s="247">
        <v>0</v>
      </c>
      <c r="AO49" s="247">
        <v>461731</v>
      </c>
      <c r="AP49" s="247">
        <v>0</v>
      </c>
    </row>
    <row r="50" spans="1:42" ht="21" customHeight="1">
      <c r="A50" s="47" t="s">
        <v>138</v>
      </c>
      <c r="B50" s="247">
        <v>30073622</v>
      </c>
      <c r="C50" s="247">
        <v>6885686</v>
      </c>
      <c r="D50" s="247">
        <v>516424</v>
      </c>
      <c r="E50" s="247">
        <v>2787990</v>
      </c>
      <c r="F50" s="247">
        <v>340398</v>
      </c>
      <c r="G50" s="247">
        <v>307806</v>
      </c>
      <c r="H50" s="247">
        <v>2933068</v>
      </c>
      <c r="I50" s="47" t="s">
        <v>138</v>
      </c>
      <c r="J50" s="247">
        <v>10516588</v>
      </c>
      <c r="K50" s="247">
        <v>10240292</v>
      </c>
      <c r="L50" s="247">
        <v>0</v>
      </c>
      <c r="M50" s="247">
        <v>276296</v>
      </c>
      <c r="N50" s="247">
        <v>1058165</v>
      </c>
      <c r="O50" s="247">
        <v>572867</v>
      </c>
      <c r="P50" s="247">
        <v>126208</v>
      </c>
      <c r="Q50" s="247">
        <v>144598</v>
      </c>
      <c r="R50" s="47" t="s">
        <v>138</v>
      </c>
      <c r="S50" s="247">
        <v>214492</v>
      </c>
      <c r="T50" s="247">
        <v>5538534</v>
      </c>
      <c r="U50" s="247">
        <v>141135</v>
      </c>
      <c r="V50" s="247">
        <v>438799</v>
      </c>
      <c r="W50" s="247">
        <v>2715307</v>
      </c>
      <c r="X50" s="247">
        <v>85092</v>
      </c>
      <c r="Y50" s="247">
        <v>2158201</v>
      </c>
      <c r="Z50" s="47" t="s">
        <v>138</v>
      </c>
      <c r="AA50" s="247">
        <v>387131</v>
      </c>
      <c r="AB50" s="247">
        <v>25806</v>
      </c>
      <c r="AC50" s="247">
        <v>361325</v>
      </c>
      <c r="AD50" s="247">
        <v>5116351</v>
      </c>
      <c r="AE50" s="247">
        <v>5116351</v>
      </c>
      <c r="AF50" s="247">
        <v>0</v>
      </c>
      <c r="AG50" s="247">
        <v>220000</v>
      </c>
      <c r="AH50" s="47" t="s">
        <v>138</v>
      </c>
      <c r="AI50" s="247">
        <v>220000</v>
      </c>
      <c r="AJ50" s="247">
        <v>0</v>
      </c>
      <c r="AK50" s="247">
        <v>351167</v>
      </c>
      <c r="AL50" s="247">
        <v>82306</v>
      </c>
      <c r="AM50" s="247">
        <v>0</v>
      </c>
      <c r="AN50" s="247">
        <v>0</v>
      </c>
      <c r="AO50" s="247">
        <v>218861</v>
      </c>
      <c r="AP50" s="247">
        <v>50000</v>
      </c>
    </row>
    <row r="51" spans="1:42" ht="21" customHeight="1">
      <c r="A51" s="47" t="s">
        <v>139</v>
      </c>
      <c r="B51" s="247">
        <v>14214750</v>
      </c>
      <c r="C51" s="247">
        <v>3883187</v>
      </c>
      <c r="D51" s="247">
        <v>805079</v>
      </c>
      <c r="E51" s="247">
        <v>1335108</v>
      </c>
      <c r="F51" s="247">
        <v>180351</v>
      </c>
      <c r="G51" s="247">
        <v>185515</v>
      </c>
      <c r="H51" s="247">
        <v>1377134</v>
      </c>
      <c r="I51" s="47" t="s">
        <v>139</v>
      </c>
      <c r="J51" s="247">
        <v>4478751</v>
      </c>
      <c r="K51" s="247">
        <v>4368266</v>
      </c>
      <c r="L51" s="247">
        <v>0</v>
      </c>
      <c r="M51" s="247">
        <v>110485</v>
      </c>
      <c r="N51" s="247">
        <v>698345</v>
      </c>
      <c r="O51" s="247">
        <v>359154</v>
      </c>
      <c r="P51" s="247">
        <v>82575</v>
      </c>
      <c r="Q51" s="247">
        <v>68283</v>
      </c>
      <c r="R51" s="47" t="s">
        <v>139</v>
      </c>
      <c r="S51" s="247">
        <v>188333</v>
      </c>
      <c r="T51" s="247">
        <v>2302199</v>
      </c>
      <c r="U51" s="247">
        <v>82369</v>
      </c>
      <c r="V51" s="247">
        <v>402445</v>
      </c>
      <c r="W51" s="247">
        <v>1005844</v>
      </c>
      <c r="X51" s="247">
        <v>17024</v>
      </c>
      <c r="Y51" s="247">
        <v>794517</v>
      </c>
      <c r="Z51" s="47" t="s">
        <v>139</v>
      </c>
      <c r="AA51" s="247">
        <v>222562</v>
      </c>
      <c r="AB51" s="247">
        <v>1810</v>
      </c>
      <c r="AC51" s="247">
        <v>220752</v>
      </c>
      <c r="AD51" s="247">
        <v>2050780</v>
      </c>
      <c r="AE51" s="247">
        <v>2050780</v>
      </c>
      <c r="AF51" s="247">
        <v>0</v>
      </c>
      <c r="AG51" s="247">
        <v>100000</v>
      </c>
      <c r="AH51" s="47" t="s">
        <v>139</v>
      </c>
      <c r="AI51" s="247">
        <v>100000</v>
      </c>
      <c r="AJ51" s="247">
        <v>0</v>
      </c>
      <c r="AK51" s="247">
        <v>478926</v>
      </c>
      <c r="AL51" s="247">
        <v>1000</v>
      </c>
      <c r="AM51" s="247">
        <v>0</v>
      </c>
      <c r="AN51" s="247">
        <v>0</v>
      </c>
      <c r="AO51" s="247">
        <v>477926</v>
      </c>
      <c r="AP51" s="247">
        <v>0</v>
      </c>
    </row>
    <row r="52" spans="1:42" ht="21" customHeight="1">
      <c r="A52" s="47" t="s">
        <v>140</v>
      </c>
      <c r="B52" s="247">
        <v>15508307</v>
      </c>
      <c r="C52" s="247">
        <v>4215822</v>
      </c>
      <c r="D52" s="247">
        <v>347574</v>
      </c>
      <c r="E52" s="247">
        <v>1585910</v>
      </c>
      <c r="F52" s="247">
        <v>262711</v>
      </c>
      <c r="G52" s="247">
        <v>193263</v>
      </c>
      <c r="H52" s="247">
        <v>1826364</v>
      </c>
      <c r="I52" s="47" t="s">
        <v>140</v>
      </c>
      <c r="J52" s="247">
        <v>5379012</v>
      </c>
      <c r="K52" s="247">
        <v>5200574</v>
      </c>
      <c r="L52" s="247">
        <v>0</v>
      </c>
      <c r="M52" s="247">
        <v>178438</v>
      </c>
      <c r="N52" s="247">
        <v>756863</v>
      </c>
      <c r="O52" s="247">
        <v>285750</v>
      </c>
      <c r="P52" s="247">
        <v>34072</v>
      </c>
      <c r="Q52" s="247">
        <v>62268</v>
      </c>
      <c r="R52" s="47" t="s">
        <v>140</v>
      </c>
      <c r="S52" s="247">
        <v>374773</v>
      </c>
      <c r="T52" s="247">
        <v>2319938</v>
      </c>
      <c r="U52" s="247">
        <v>101800</v>
      </c>
      <c r="V52" s="247">
        <v>228832</v>
      </c>
      <c r="W52" s="247">
        <v>1540509</v>
      </c>
      <c r="X52" s="247">
        <v>32011</v>
      </c>
      <c r="Y52" s="247">
        <v>416786</v>
      </c>
      <c r="Z52" s="47" t="s">
        <v>140</v>
      </c>
      <c r="AA52" s="247">
        <v>304275</v>
      </c>
      <c r="AB52" s="247">
        <v>14461</v>
      </c>
      <c r="AC52" s="247">
        <v>289814</v>
      </c>
      <c r="AD52" s="247">
        <v>2222197</v>
      </c>
      <c r="AE52" s="247">
        <v>2222197</v>
      </c>
      <c r="AF52" s="247">
        <v>0</v>
      </c>
      <c r="AG52" s="247">
        <v>122200</v>
      </c>
      <c r="AH52" s="47" t="s">
        <v>140</v>
      </c>
      <c r="AI52" s="247">
        <v>122200</v>
      </c>
      <c r="AJ52" s="247">
        <v>0</v>
      </c>
      <c r="AK52" s="247">
        <v>188000</v>
      </c>
      <c r="AL52" s="247">
        <v>0</v>
      </c>
      <c r="AM52" s="247">
        <v>0</v>
      </c>
      <c r="AN52" s="247">
        <v>0</v>
      </c>
      <c r="AO52" s="247">
        <v>128000</v>
      </c>
      <c r="AP52" s="247">
        <v>60000</v>
      </c>
    </row>
    <row r="53" spans="1:42" ht="21" customHeight="1">
      <c r="A53" s="47" t="s">
        <v>141</v>
      </c>
      <c r="B53" s="247">
        <v>7680894</v>
      </c>
      <c r="C53" s="247">
        <v>2229360</v>
      </c>
      <c r="D53" s="247">
        <v>194881</v>
      </c>
      <c r="E53" s="247">
        <v>621827</v>
      </c>
      <c r="F53" s="247">
        <v>119467</v>
      </c>
      <c r="G53" s="247">
        <v>145741</v>
      </c>
      <c r="H53" s="247">
        <v>1147444</v>
      </c>
      <c r="I53" s="47" t="s">
        <v>141</v>
      </c>
      <c r="J53" s="247">
        <v>2004791</v>
      </c>
      <c r="K53" s="247">
        <v>1789671</v>
      </c>
      <c r="L53" s="247">
        <v>70550</v>
      </c>
      <c r="M53" s="247">
        <v>144570</v>
      </c>
      <c r="N53" s="247">
        <v>713770</v>
      </c>
      <c r="O53" s="247">
        <v>315924</v>
      </c>
      <c r="P53" s="247">
        <v>66020</v>
      </c>
      <c r="Q53" s="247">
        <v>0</v>
      </c>
      <c r="R53" s="47" t="s">
        <v>141</v>
      </c>
      <c r="S53" s="247">
        <v>331826</v>
      </c>
      <c r="T53" s="247">
        <v>1400274</v>
      </c>
      <c r="U53" s="247">
        <v>51909</v>
      </c>
      <c r="V53" s="247">
        <v>115457</v>
      </c>
      <c r="W53" s="247">
        <v>837439</v>
      </c>
      <c r="X53" s="247">
        <v>17558</v>
      </c>
      <c r="Y53" s="247">
        <v>377911</v>
      </c>
      <c r="Z53" s="47" t="s">
        <v>141</v>
      </c>
      <c r="AA53" s="247">
        <v>246986</v>
      </c>
      <c r="AB53" s="247">
        <v>12235</v>
      </c>
      <c r="AC53" s="247">
        <v>234751</v>
      </c>
      <c r="AD53" s="247">
        <v>872611</v>
      </c>
      <c r="AE53" s="247">
        <v>872611</v>
      </c>
      <c r="AF53" s="247">
        <v>0</v>
      </c>
      <c r="AG53" s="247">
        <v>16740</v>
      </c>
      <c r="AH53" s="47" t="s">
        <v>141</v>
      </c>
      <c r="AI53" s="247">
        <v>16740</v>
      </c>
      <c r="AJ53" s="247">
        <v>0</v>
      </c>
      <c r="AK53" s="247">
        <v>196362</v>
      </c>
      <c r="AL53" s="247">
        <v>58500</v>
      </c>
      <c r="AM53" s="247">
        <v>0</v>
      </c>
      <c r="AN53" s="247">
        <v>0</v>
      </c>
      <c r="AO53" s="247">
        <v>90862</v>
      </c>
      <c r="AP53" s="247">
        <v>47000</v>
      </c>
    </row>
    <row r="54" spans="1:42" ht="21" customHeight="1">
      <c r="A54" s="47" t="s">
        <v>142</v>
      </c>
      <c r="B54" s="247">
        <v>15154093</v>
      </c>
      <c r="C54" s="247">
        <v>3971275</v>
      </c>
      <c r="D54" s="247">
        <v>344659</v>
      </c>
      <c r="E54" s="247">
        <v>1412073</v>
      </c>
      <c r="F54" s="247">
        <v>279730</v>
      </c>
      <c r="G54" s="247">
        <v>194432</v>
      </c>
      <c r="H54" s="247">
        <v>1740381</v>
      </c>
      <c r="I54" s="47" t="s">
        <v>142</v>
      </c>
      <c r="J54" s="247">
        <v>4747016</v>
      </c>
      <c r="K54" s="247">
        <v>4556512</v>
      </c>
      <c r="L54" s="247">
        <v>0</v>
      </c>
      <c r="M54" s="247">
        <v>190504</v>
      </c>
      <c r="N54" s="247">
        <v>622344</v>
      </c>
      <c r="O54" s="247">
        <v>146202</v>
      </c>
      <c r="P54" s="247">
        <v>69330</v>
      </c>
      <c r="Q54" s="247">
        <v>256956</v>
      </c>
      <c r="R54" s="47" t="s">
        <v>142</v>
      </c>
      <c r="S54" s="247">
        <v>149856</v>
      </c>
      <c r="T54" s="247">
        <v>2644304</v>
      </c>
      <c r="U54" s="247">
        <v>364579</v>
      </c>
      <c r="V54" s="247">
        <v>225301</v>
      </c>
      <c r="W54" s="247">
        <v>1732238</v>
      </c>
      <c r="X54" s="247">
        <v>15081</v>
      </c>
      <c r="Y54" s="247">
        <v>307105</v>
      </c>
      <c r="Z54" s="47" t="s">
        <v>142</v>
      </c>
      <c r="AA54" s="247">
        <v>863380</v>
      </c>
      <c r="AB54" s="247">
        <v>10446</v>
      </c>
      <c r="AC54" s="247">
        <v>852934</v>
      </c>
      <c r="AD54" s="247">
        <v>2004124</v>
      </c>
      <c r="AE54" s="247">
        <v>2004124</v>
      </c>
      <c r="AF54" s="247">
        <v>0</v>
      </c>
      <c r="AG54" s="247">
        <v>177000</v>
      </c>
      <c r="AH54" s="47" t="s">
        <v>142</v>
      </c>
      <c r="AI54" s="247">
        <v>177000</v>
      </c>
      <c r="AJ54" s="247">
        <v>0</v>
      </c>
      <c r="AK54" s="247">
        <v>124650</v>
      </c>
      <c r="AL54" s="247">
        <v>0</v>
      </c>
      <c r="AM54" s="247">
        <v>0</v>
      </c>
      <c r="AN54" s="247">
        <v>0</v>
      </c>
      <c r="AO54" s="247">
        <v>104650</v>
      </c>
      <c r="AP54" s="247">
        <v>20000</v>
      </c>
    </row>
    <row r="55" spans="1:42" ht="21" customHeight="1">
      <c r="A55" s="47" t="s">
        <v>143</v>
      </c>
      <c r="B55" s="247">
        <v>16490178</v>
      </c>
      <c r="C55" s="247">
        <v>3279205</v>
      </c>
      <c r="D55" s="247">
        <v>287553</v>
      </c>
      <c r="E55" s="247">
        <v>1142162</v>
      </c>
      <c r="F55" s="247">
        <v>243609</v>
      </c>
      <c r="G55" s="247">
        <v>187441</v>
      </c>
      <c r="H55" s="247">
        <v>1418440</v>
      </c>
      <c r="I55" s="47" t="s">
        <v>143</v>
      </c>
      <c r="J55" s="247">
        <v>5677577</v>
      </c>
      <c r="K55" s="247">
        <v>5291907</v>
      </c>
      <c r="L55" s="247">
        <v>0</v>
      </c>
      <c r="M55" s="247">
        <v>385670</v>
      </c>
      <c r="N55" s="247">
        <v>755096</v>
      </c>
      <c r="O55" s="247">
        <v>82275</v>
      </c>
      <c r="P55" s="247">
        <v>79410</v>
      </c>
      <c r="Q55" s="247">
        <v>271694</v>
      </c>
      <c r="R55" s="47" t="s">
        <v>143</v>
      </c>
      <c r="S55" s="247">
        <v>321717</v>
      </c>
      <c r="T55" s="247">
        <v>2693231</v>
      </c>
      <c r="U55" s="247">
        <v>73860</v>
      </c>
      <c r="V55" s="247">
        <v>132344</v>
      </c>
      <c r="W55" s="247">
        <v>2013005</v>
      </c>
      <c r="X55" s="247">
        <v>60248</v>
      </c>
      <c r="Y55" s="247">
        <v>413774</v>
      </c>
      <c r="Z55" s="47" t="s">
        <v>143</v>
      </c>
      <c r="AA55" s="247">
        <v>1002617</v>
      </c>
      <c r="AB55" s="247">
        <v>42766</v>
      </c>
      <c r="AC55" s="247">
        <v>959851</v>
      </c>
      <c r="AD55" s="247">
        <v>2473450</v>
      </c>
      <c r="AE55" s="247">
        <v>2473450</v>
      </c>
      <c r="AF55" s="247">
        <v>0</v>
      </c>
      <c r="AG55" s="247">
        <v>210000</v>
      </c>
      <c r="AH55" s="47" t="s">
        <v>143</v>
      </c>
      <c r="AI55" s="247">
        <v>210000</v>
      </c>
      <c r="AJ55" s="247">
        <v>0</v>
      </c>
      <c r="AK55" s="247">
        <v>399002</v>
      </c>
      <c r="AL55" s="247">
        <v>0</v>
      </c>
      <c r="AM55" s="247">
        <v>0</v>
      </c>
      <c r="AN55" s="247">
        <v>0</v>
      </c>
      <c r="AO55" s="247">
        <v>143002</v>
      </c>
      <c r="AP55" s="247">
        <v>256000</v>
      </c>
    </row>
    <row r="56" spans="1:42" ht="21" customHeight="1">
      <c r="A56" s="47" t="s">
        <v>144</v>
      </c>
      <c r="B56" s="247">
        <v>10909239</v>
      </c>
      <c r="C56" s="247">
        <v>2825363</v>
      </c>
      <c r="D56" s="247">
        <v>243397</v>
      </c>
      <c r="E56" s="247">
        <v>977546</v>
      </c>
      <c r="F56" s="247">
        <v>201496</v>
      </c>
      <c r="G56" s="247">
        <v>166296</v>
      </c>
      <c r="H56" s="247">
        <v>1236628</v>
      </c>
      <c r="I56" s="47" t="s">
        <v>144</v>
      </c>
      <c r="J56" s="247">
        <v>3626786</v>
      </c>
      <c r="K56" s="247">
        <v>3441558</v>
      </c>
      <c r="L56" s="247">
        <v>0</v>
      </c>
      <c r="M56" s="247">
        <v>185228</v>
      </c>
      <c r="N56" s="247">
        <v>415209</v>
      </c>
      <c r="O56" s="247">
        <v>39323</v>
      </c>
      <c r="P56" s="247">
        <v>76273</v>
      </c>
      <c r="Q56" s="247">
        <v>145663</v>
      </c>
      <c r="R56" s="47" t="s">
        <v>144</v>
      </c>
      <c r="S56" s="247">
        <v>153950</v>
      </c>
      <c r="T56" s="247">
        <v>1638382</v>
      </c>
      <c r="U56" s="247">
        <v>56713</v>
      </c>
      <c r="V56" s="247">
        <v>106022</v>
      </c>
      <c r="W56" s="247">
        <v>1216311</v>
      </c>
      <c r="X56" s="247">
        <v>27024</v>
      </c>
      <c r="Y56" s="247">
        <v>232312</v>
      </c>
      <c r="Z56" s="47" t="s">
        <v>144</v>
      </c>
      <c r="AA56" s="247">
        <v>615460</v>
      </c>
      <c r="AB56" s="247">
        <v>15824</v>
      </c>
      <c r="AC56" s="247">
        <v>599636</v>
      </c>
      <c r="AD56" s="247">
        <v>1596550</v>
      </c>
      <c r="AE56" s="247">
        <v>1596550</v>
      </c>
      <c r="AF56" s="247">
        <v>0</v>
      </c>
      <c r="AG56" s="247">
        <v>11489</v>
      </c>
      <c r="AH56" s="47" t="s">
        <v>144</v>
      </c>
      <c r="AI56" s="247">
        <v>11489</v>
      </c>
      <c r="AJ56" s="247">
        <v>0</v>
      </c>
      <c r="AK56" s="247">
        <v>180000</v>
      </c>
      <c r="AL56" s="247">
        <v>0</v>
      </c>
      <c r="AM56" s="247">
        <v>0</v>
      </c>
      <c r="AN56" s="247">
        <v>0</v>
      </c>
      <c r="AO56" s="247">
        <v>165000</v>
      </c>
      <c r="AP56" s="247">
        <v>15000</v>
      </c>
    </row>
    <row r="57" spans="1:42" ht="21" customHeight="1">
      <c r="A57" s="47" t="s">
        <v>145</v>
      </c>
      <c r="B57" s="247">
        <v>8492099</v>
      </c>
      <c r="C57" s="247">
        <v>1969689</v>
      </c>
      <c r="D57" s="247">
        <v>486484</v>
      </c>
      <c r="E57" s="247">
        <v>704866</v>
      </c>
      <c r="F57" s="247">
        <v>55915</v>
      </c>
      <c r="G57" s="247">
        <v>159450</v>
      </c>
      <c r="H57" s="247">
        <v>562974</v>
      </c>
      <c r="I57" s="47" t="s">
        <v>145</v>
      </c>
      <c r="J57" s="247">
        <v>2301668</v>
      </c>
      <c r="K57" s="247">
        <v>1886446</v>
      </c>
      <c r="L57" s="247">
        <v>0</v>
      </c>
      <c r="M57" s="247">
        <v>415222</v>
      </c>
      <c r="N57" s="247">
        <v>1927316</v>
      </c>
      <c r="O57" s="247">
        <v>886466</v>
      </c>
      <c r="P57" s="247">
        <v>267331</v>
      </c>
      <c r="Q57" s="247">
        <v>265198</v>
      </c>
      <c r="R57" s="47" t="s">
        <v>145</v>
      </c>
      <c r="S57" s="247">
        <v>508321</v>
      </c>
      <c r="T57" s="247">
        <v>1249951</v>
      </c>
      <c r="U57" s="247">
        <v>34672</v>
      </c>
      <c r="V57" s="247">
        <v>37383</v>
      </c>
      <c r="W57" s="247">
        <v>638082</v>
      </c>
      <c r="X57" s="247">
        <v>123982</v>
      </c>
      <c r="Y57" s="247">
        <v>415832</v>
      </c>
      <c r="Z57" s="47" t="s">
        <v>145</v>
      </c>
      <c r="AA57" s="247">
        <v>353189</v>
      </c>
      <c r="AB57" s="247">
        <v>7072</v>
      </c>
      <c r="AC57" s="247">
        <v>346117</v>
      </c>
      <c r="AD57" s="247">
        <v>526696</v>
      </c>
      <c r="AE57" s="247">
        <v>526696</v>
      </c>
      <c r="AF57" s="247">
        <v>0</v>
      </c>
      <c r="AG57" s="247">
        <v>0</v>
      </c>
      <c r="AH57" s="47" t="s">
        <v>145</v>
      </c>
      <c r="AI57" s="247">
        <v>0</v>
      </c>
      <c r="AJ57" s="247">
        <v>0</v>
      </c>
      <c r="AK57" s="247">
        <v>163590</v>
      </c>
      <c r="AL57" s="247">
        <v>0</v>
      </c>
      <c r="AM57" s="247">
        <v>85313</v>
      </c>
      <c r="AN57" s="247">
        <v>0</v>
      </c>
      <c r="AO57" s="247">
        <v>28277</v>
      </c>
      <c r="AP57" s="247">
        <v>50000</v>
      </c>
    </row>
    <row r="58" spans="1:42" ht="21" customHeight="1">
      <c r="A58" s="47" t="s">
        <v>209</v>
      </c>
      <c r="B58" s="247">
        <v>2265584</v>
      </c>
      <c r="C58" s="247">
        <v>612043</v>
      </c>
      <c r="D58" s="247">
        <v>214254</v>
      </c>
      <c r="E58" s="247">
        <v>155302</v>
      </c>
      <c r="F58" s="247">
        <v>26652</v>
      </c>
      <c r="G58" s="247">
        <v>63147</v>
      </c>
      <c r="H58" s="247">
        <v>152688</v>
      </c>
      <c r="I58" s="47" t="s">
        <v>209</v>
      </c>
      <c r="J58" s="247">
        <v>655124</v>
      </c>
      <c r="K58" s="247">
        <v>550009</v>
      </c>
      <c r="L58" s="247">
        <v>0</v>
      </c>
      <c r="M58" s="247">
        <v>105115</v>
      </c>
      <c r="N58" s="247">
        <v>596941</v>
      </c>
      <c r="O58" s="247">
        <v>143575</v>
      </c>
      <c r="P58" s="247">
        <v>5487</v>
      </c>
      <c r="Q58" s="247">
        <v>390880</v>
      </c>
      <c r="R58" s="47" t="s">
        <v>209</v>
      </c>
      <c r="S58" s="247">
        <v>56999</v>
      </c>
      <c r="T58" s="247">
        <v>271042</v>
      </c>
      <c r="U58" s="247">
        <v>1879</v>
      </c>
      <c r="V58" s="247">
        <v>9874</v>
      </c>
      <c r="W58" s="247">
        <v>84329</v>
      </c>
      <c r="X58" s="247">
        <v>0</v>
      </c>
      <c r="Y58" s="247">
        <v>174960</v>
      </c>
      <c r="Z58" s="47" t="s">
        <v>209</v>
      </c>
      <c r="AA58" s="247">
        <v>55193</v>
      </c>
      <c r="AB58" s="247">
        <v>0</v>
      </c>
      <c r="AC58" s="247">
        <v>55193</v>
      </c>
      <c r="AD58" s="247">
        <v>44270</v>
      </c>
      <c r="AE58" s="247">
        <v>44270</v>
      </c>
      <c r="AF58" s="247">
        <v>0</v>
      </c>
      <c r="AG58" s="247">
        <v>600</v>
      </c>
      <c r="AH58" s="47" t="s">
        <v>209</v>
      </c>
      <c r="AI58" s="247">
        <v>600</v>
      </c>
      <c r="AJ58" s="247">
        <v>0</v>
      </c>
      <c r="AK58" s="247">
        <v>30371</v>
      </c>
      <c r="AL58" s="247">
        <v>0</v>
      </c>
      <c r="AM58" s="247">
        <v>0</v>
      </c>
      <c r="AN58" s="247">
        <v>0</v>
      </c>
      <c r="AO58" s="247">
        <v>25371</v>
      </c>
      <c r="AP58" s="247">
        <v>5000</v>
      </c>
    </row>
    <row r="59" spans="1:42" ht="19.5" customHeight="1">
      <c r="A59" s="249" t="s">
        <v>315</v>
      </c>
      <c r="B59" s="250"/>
      <c r="C59" s="250"/>
      <c r="D59" s="250"/>
      <c r="E59" s="250"/>
      <c r="F59" s="250"/>
      <c r="G59" s="250"/>
      <c r="H59" s="250"/>
      <c r="I59" s="249" t="s">
        <v>315</v>
      </c>
      <c r="J59" s="250"/>
      <c r="K59" s="250"/>
      <c r="L59" s="250"/>
      <c r="M59" s="250"/>
      <c r="N59" s="250"/>
      <c r="O59" s="250"/>
      <c r="P59" s="250"/>
      <c r="Q59" s="250"/>
      <c r="R59" s="249" t="s">
        <v>315</v>
      </c>
      <c r="S59" s="250"/>
      <c r="T59" s="250"/>
      <c r="U59" s="250"/>
      <c r="V59" s="250"/>
      <c r="W59" s="250"/>
      <c r="X59" s="250"/>
      <c r="Y59" s="250"/>
      <c r="Z59" s="249" t="s">
        <v>315</v>
      </c>
      <c r="AA59" s="250"/>
      <c r="AB59" s="250"/>
      <c r="AC59" s="250"/>
      <c r="AD59" s="250"/>
      <c r="AE59" s="250"/>
      <c r="AF59" s="250"/>
      <c r="AG59" s="250"/>
      <c r="AH59" s="249" t="s">
        <v>315</v>
      </c>
      <c r="AI59" s="250"/>
      <c r="AJ59" s="250"/>
      <c r="AK59" s="250"/>
      <c r="AL59" s="250"/>
      <c r="AM59" s="250"/>
      <c r="AN59" s="250"/>
      <c r="AO59" s="250"/>
      <c r="AP59" s="250"/>
    </row>
    <row r="60" spans="1:42" s="48" customFormat="1" ht="21" customHeight="1">
      <c r="A60" s="245" t="s">
        <v>27</v>
      </c>
      <c r="B60" s="246">
        <v>216618580</v>
      </c>
      <c r="C60" s="246">
        <v>18883353</v>
      </c>
      <c r="D60" s="246">
        <v>2489428</v>
      </c>
      <c r="E60" s="246">
        <v>12006797</v>
      </c>
      <c r="F60" s="246">
        <v>201334</v>
      </c>
      <c r="G60" s="246">
        <v>266819</v>
      </c>
      <c r="H60" s="246">
        <v>3918975</v>
      </c>
      <c r="I60" s="245" t="s">
        <v>27</v>
      </c>
      <c r="J60" s="246">
        <v>36261799</v>
      </c>
      <c r="K60" s="246">
        <v>23392125</v>
      </c>
      <c r="L60" s="246">
        <v>2862</v>
      </c>
      <c r="M60" s="246">
        <v>12866812</v>
      </c>
      <c r="N60" s="246">
        <v>125126266</v>
      </c>
      <c r="O60" s="246">
        <v>33581693</v>
      </c>
      <c r="P60" s="246">
        <v>11670332</v>
      </c>
      <c r="Q60" s="246">
        <v>70467376</v>
      </c>
      <c r="R60" s="245" t="s">
        <v>27</v>
      </c>
      <c r="S60" s="246">
        <v>9406865</v>
      </c>
      <c r="T60" s="246">
        <v>4243926</v>
      </c>
      <c r="U60" s="246">
        <v>0</v>
      </c>
      <c r="V60" s="246">
        <v>180</v>
      </c>
      <c r="W60" s="246">
        <v>3324912</v>
      </c>
      <c r="X60" s="246">
        <v>102948</v>
      </c>
      <c r="Y60" s="246">
        <v>815886</v>
      </c>
      <c r="Z60" s="245" t="s">
        <v>27</v>
      </c>
      <c r="AA60" s="246">
        <v>20976936</v>
      </c>
      <c r="AB60" s="246">
        <v>6497771</v>
      </c>
      <c r="AC60" s="246">
        <v>14479165</v>
      </c>
      <c r="AD60" s="246">
        <v>0</v>
      </c>
      <c r="AE60" s="246">
        <v>0</v>
      </c>
      <c r="AF60" s="246">
        <v>0</v>
      </c>
      <c r="AG60" s="246">
        <v>0</v>
      </c>
      <c r="AH60" s="245" t="s">
        <v>27</v>
      </c>
      <c r="AI60" s="246">
        <v>0</v>
      </c>
      <c r="AJ60" s="246">
        <v>0</v>
      </c>
      <c r="AK60" s="246">
        <v>11126300</v>
      </c>
      <c r="AL60" s="246">
        <v>3000</v>
      </c>
      <c r="AM60" s="246">
        <v>0</v>
      </c>
      <c r="AN60" s="246">
        <v>0</v>
      </c>
      <c r="AO60" s="246">
        <v>9896633</v>
      </c>
      <c r="AP60" s="246">
        <v>1226667</v>
      </c>
    </row>
    <row r="61" spans="1:42" s="48" customFormat="1" ht="21" customHeight="1">
      <c r="A61" s="245" t="s">
        <v>520</v>
      </c>
      <c r="B61" s="246">
        <v>156987635</v>
      </c>
      <c r="C61" s="246">
        <v>13061562</v>
      </c>
      <c r="D61" s="246">
        <v>626856</v>
      </c>
      <c r="E61" s="246">
        <v>9427086</v>
      </c>
      <c r="F61" s="246">
        <v>97057</v>
      </c>
      <c r="G61" s="246">
        <v>115122</v>
      </c>
      <c r="H61" s="246">
        <v>2795441</v>
      </c>
      <c r="I61" s="245" t="s">
        <v>520</v>
      </c>
      <c r="J61" s="246">
        <v>27459118</v>
      </c>
      <c r="K61" s="246">
        <v>16874870</v>
      </c>
      <c r="L61" s="246">
        <v>0</v>
      </c>
      <c r="M61" s="246">
        <v>10584248</v>
      </c>
      <c r="N61" s="246">
        <v>89382146</v>
      </c>
      <c r="O61" s="246">
        <v>22612419</v>
      </c>
      <c r="P61" s="246">
        <v>9290045</v>
      </c>
      <c r="Q61" s="246">
        <v>55505315</v>
      </c>
      <c r="R61" s="245" t="s">
        <v>520</v>
      </c>
      <c r="S61" s="246">
        <v>1974367</v>
      </c>
      <c r="T61" s="246">
        <v>3286876</v>
      </c>
      <c r="U61" s="246">
        <v>0</v>
      </c>
      <c r="V61" s="246">
        <v>0</v>
      </c>
      <c r="W61" s="246">
        <v>2753178</v>
      </c>
      <c r="X61" s="246">
        <v>100986</v>
      </c>
      <c r="Y61" s="246">
        <v>432712</v>
      </c>
      <c r="Z61" s="245" t="s">
        <v>520</v>
      </c>
      <c r="AA61" s="246">
        <v>16451264</v>
      </c>
      <c r="AB61" s="246">
        <v>4552250</v>
      </c>
      <c r="AC61" s="246">
        <v>11899014</v>
      </c>
      <c r="AD61" s="246">
        <v>0</v>
      </c>
      <c r="AE61" s="246">
        <v>0</v>
      </c>
      <c r="AF61" s="246">
        <v>0</v>
      </c>
      <c r="AG61" s="246">
        <v>0</v>
      </c>
      <c r="AH61" s="245" t="s">
        <v>520</v>
      </c>
      <c r="AI61" s="246">
        <v>0</v>
      </c>
      <c r="AJ61" s="246">
        <v>0</v>
      </c>
      <c r="AK61" s="246">
        <v>7346669</v>
      </c>
      <c r="AL61" s="246">
        <v>0</v>
      </c>
      <c r="AM61" s="246">
        <v>0</v>
      </c>
      <c r="AN61" s="246">
        <v>0</v>
      </c>
      <c r="AO61" s="246">
        <v>6630002</v>
      </c>
      <c r="AP61" s="246">
        <v>716667</v>
      </c>
    </row>
    <row r="62" spans="1:42" ht="21" customHeight="1">
      <c r="A62" s="47" t="s">
        <v>521</v>
      </c>
      <c r="B62" s="247">
        <v>36115775</v>
      </c>
      <c r="C62" s="247">
        <v>3429620</v>
      </c>
      <c r="D62" s="247">
        <v>92417</v>
      </c>
      <c r="E62" s="247">
        <v>2924607</v>
      </c>
      <c r="F62" s="247">
        <v>6979</v>
      </c>
      <c r="G62" s="247">
        <v>16790</v>
      </c>
      <c r="H62" s="247">
        <v>388827</v>
      </c>
      <c r="I62" s="47" t="s">
        <v>521</v>
      </c>
      <c r="J62" s="247">
        <v>4384734</v>
      </c>
      <c r="K62" s="247">
        <v>3355525</v>
      </c>
      <c r="L62" s="247">
        <v>0</v>
      </c>
      <c r="M62" s="247">
        <v>1029209</v>
      </c>
      <c r="N62" s="247">
        <v>21426528</v>
      </c>
      <c r="O62" s="247">
        <v>2877269</v>
      </c>
      <c r="P62" s="247">
        <v>2065489</v>
      </c>
      <c r="Q62" s="247">
        <v>16248570</v>
      </c>
      <c r="R62" s="47" t="s">
        <v>521</v>
      </c>
      <c r="S62" s="247">
        <v>235200</v>
      </c>
      <c r="T62" s="247">
        <v>503813</v>
      </c>
      <c r="U62" s="247">
        <v>0</v>
      </c>
      <c r="V62" s="247">
        <v>0</v>
      </c>
      <c r="W62" s="247">
        <v>425807</v>
      </c>
      <c r="X62" s="247">
        <v>815</v>
      </c>
      <c r="Y62" s="247">
        <v>77191</v>
      </c>
      <c r="Z62" s="47" t="s">
        <v>521</v>
      </c>
      <c r="AA62" s="247">
        <v>4929080</v>
      </c>
      <c r="AB62" s="247">
        <v>296263</v>
      </c>
      <c r="AC62" s="247">
        <v>4632817</v>
      </c>
      <c r="AD62" s="247">
        <v>0</v>
      </c>
      <c r="AE62" s="247">
        <v>0</v>
      </c>
      <c r="AF62" s="247">
        <v>0</v>
      </c>
      <c r="AG62" s="247">
        <v>0</v>
      </c>
      <c r="AH62" s="47" t="s">
        <v>521</v>
      </c>
      <c r="AI62" s="247">
        <v>0</v>
      </c>
      <c r="AJ62" s="247">
        <v>0</v>
      </c>
      <c r="AK62" s="247">
        <v>1442000</v>
      </c>
      <c r="AL62" s="247">
        <v>0</v>
      </c>
      <c r="AM62" s="247">
        <v>0</v>
      </c>
      <c r="AN62" s="247">
        <v>0</v>
      </c>
      <c r="AO62" s="247">
        <v>1442000</v>
      </c>
      <c r="AP62" s="247">
        <v>0</v>
      </c>
    </row>
    <row r="63" spans="1:42" ht="21" customHeight="1">
      <c r="A63" s="47" t="s">
        <v>522</v>
      </c>
      <c r="B63" s="247">
        <v>30676337</v>
      </c>
      <c r="C63" s="247">
        <v>2252441</v>
      </c>
      <c r="D63" s="247">
        <v>236679</v>
      </c>
      <c r="E63" s="247">
        <v>791559</v>
      </c>
      <c r="F63" s="247">
        <v>24931</v>
      </c>
      <c r="G63" s="247">
        <v>25507</v>
      </c>
      <c r="H63" s="247">
        <v>1173765</v>
      </c>
      <c r="I63" s="47" t="s">
        <v>522</v>
      </c>
      <c r="J63" s="247">
        <v>6775563</v>
      </c>
      <c r="K63" s="247">
        <v>5033781</v>
      </c>
      <c r="L63" s="247">
        <v>0</v>
      </c>
      <c r="M63" s="247">
        <v>1741782</v>
      </c>
      <c r="N63" s="247">
        <v>14813581</v>
      </c>
      <c r="O63" s="247">
        <v>6065701</v>
      </c>
      <c r="P63" s="247">
        <v>236035</v>
      </c>
      <c r="Q63" s="247">
        <v>8492331</v>
      </c>
      <c r="R63" s="47" t="s">
        <v>522</v>
      </c>
      <c r="S63" s="247">
        <v>19514</v>
      </c>
      <c r="T63" s="247">
        <v>1344456</v>
      </c>
      <c r="U63" s="247">
        <v>0</v>
      </c>
      <c r="V63" s="247">
        <v>0</v>
      </c>
      <c r="W63" s="247">
        <v>1150546</v>
      </c>
      <c r="X63" s="247">
        <v>92578</v>
      </c>
      <c r="Y63" s="247">
        <v>101332</v>
      </c>
      <c r="Z63" s="47" t="s">
        <v>522</v>
      </c>
      <c r="AA63" s="247">
        <v>4740296</v>
      </c>
      <c r="AB63" s="247">
        <v>3305221</v>
      </c>
      <c r="AC63" s="247">
        <v>1435075</v>
      </c>
      <c r="AD63" s="247">
        <v>0</v>
      </c>
      <c r="AE63" s="247">
        <v>0</v>
      </c>
      <c r="AF63" s="247">
        <v>0</v>
      </c>
      <c r="AG63" s="247">
        <v>0</v>
      </c>
      <c r="AH63" s="47" t="s">
        <v>522</v>
      </c>
      <c r="AI63" s="247">
        <v>0</v>
      </c>
      <c r="AJ63" s="247">
        <v>0</v>
      </c>
      <c r="AK63" s="247">
        <v>750000</v>
      </c>
      <c r="AL63" s="247">
        <v>0</v>
      </c>
      <c r="AM63" s="247">
        <v>0</v>
      </c>
      <c r="AN63" s="247">
        <v>0</v>
      </c>
      <c r="AO63" s="247">
        <v>500000</v>
      </c>
      <c r="AP63" s="247">
        <v>250000</v>
      </c>
    </row>
    <row r="64" spans="1:42" ht="21" customHeight="1">
      <c r="A64" s="47" t="s">
        <v>272</v>
      </c>
      <c r="B64" s="247">
        <v>27916994</v>
      </c>
      <c r="C64" s="247">
        <v>3039586</v>
      </c>
      <c r="D64" s="247">
        <v>92563</v>
      </c>
      <c r="E64" s="247">
        <v>2355639</v>
      </c>
      <c r="F64" s="247">
        <v>6942</v>
      </c>
      <c r="G64" s="247">
        <v>18571</v>
      </c>
      <c r="H64" s="247">
        <v>565871</v>
      </c>
      <c r="I64" s="47" t="s">
        <v>272</v>
      </c>
      <c r="J64" s="247">
        <v>6713534</v>
      </c>
      <c r="K64" s="247">
        <v>3783129</v>
      </c>
      <c r="L64" s="247">
        <v>0</v>
      </c>
      <c r="M64" s="247">
        <v>2930405</v>
      </c>
      <c r="N64" s="247">
        <v>15763972</v>
      </c>
      <c r="O64" s="247">
        <v>3328092</v>
      </c>
      <c r="P64" s="247">
        <v>5359170</v>
      </c>
      <c r="Q64" s="247">
        <v>6766691</v>
      </c>
      <c r="R64" s="47" t="s">
        <v>272</v>
      </c>
      <c r="S64" s="247">
        <v>310019</v>
      </c>
      <c r="T64" s="247">
        <v>712344</v>
      </c>
      <c r="U64" s="247">
        <v>0</v>
      </c>
      <c r="V64" s="247">
        <v>0</v>
      </c>
      <c r="W64" s="247">
        <v>694629</v>
      </c>
      <c r="X64" s="247">
        <v>0</v>
      </c>
      <c r="Y64" s="247">
        <v>17715</v>
      </c>
      <c r="Z64" s="47" t="s">
        <v>272</v>
      </c>
      <c r="AA64" s="247">
        <v>577368</v>
      </c>
      <c r="AB64" s="247">
        <v>174499</v>
      </c>
      <c r="AC64" s="247">
        <v>402869</v>
      </c>
      <c r="AD64" s="247">
        <v>0</v>
      </c>
      <c r="AE64" s="247">
        <v>0</v>
      </c>
      <c r="AF64" s="247">
        <v>0</v>
      </c>
      <c r="AG64" s="247">
        <v>0</v>
      </c>
      <c r="AH64" s="47" t="s">
        <v>272</v>
      </c>
      <c r="AI64" s="247">
        <v>0</v>
      </c>
      <c r="AJ64" s="247">
        <v>0</v>
      </c>
      <c r="AK64" s="247">
        <v>1110190</v>
      </c>
      <c r="AL64" s="247">
        <v>0</v>
      </c>
      <c r="AM64" s="247">
        <v>0</v>
      </c>
      <c r="AN64" s="247">
        <v>0</v>
      </c>
      <c r="AO64" s="247">
        <v>1110190</v>
      </c>
      <c r="AP64" s="247">
        <v>0</v>
      </c>
    </row>
    <row r="65" spans="1:42" ht="21" customHeight="1">
      <c r="A65" s="47" t="s">
        <v>206</v>
      </c>
      <c r="B65" s="247">
        <v>24687144</v>
      </c>
      <c r="C65" s="247">
        <v>1602333</v>
      </c>
      <c r="D65" s="247">
        <v>64290</v>
      </c>
      <c r="E65" s="247">
        <v>1265871</v>
      </c>
      <c r="F65" s="247">
        <v>13480</v>
      </c>
      <c r="G65" s="247">
        <v>3500</v>
      </c>
      <c r="H65" s="247">
        <v>255192</v>
      </c>
      <c r="I65" s="47" t="s">
        <v>206</v>
      </c>
      <c r="J65" s="247">
        <v>4677474</v>
      </c>
      <c r="K65" s="247">
        <v>2865529</v>
      </c>
      <c r="L65" s="247">
        <v>0</v>
      </c>
      <c r="M65" s="247">
        <v>1811945</v>
      </c>
      <c r="N65" s="247">
        <v>13853596</v>
      </c>
      <c r="O65" s="247">
        <v>1875623</v>
      </c>
      <c r="P65" s="247">
        <v>1588521</v>
      </c>
      <c r="Q65" s="247">
        <v>9780026</v>
      </c>
      <c r="R65" s="47" t="s">
        <v>206</v>
      </c>
      <c r="S65" s="247">
        <v>609426</v>
      </c>
      <c r="T65" s="247">
        <v>344301</v>
      </c>
      <c r="U65" s="247">
        <v>0</v>
      </c>
      <c r="V65" s="247">
        <v>0</v>
      </c>
      <c r="W65" s="247">
        <v>277975</v>
      </c>
      <c r="X65" s="247">
        <v>2960</v>
      </c>
      <c r="Y65" s="247">
        <v>63366</v>
      </c>
      <c r="Z65" s="47" t="s">
        <v>206</v>
      </c>
      <c r="AA65" s="247">
        <v>2854440</v>
      </c>
      <c r="AB65" s="247">
        <v>547188</v>
      </c>
      <c r="AC65" s="247">
        <v>2307252</v>
      </c>
      <c r="AD65" s="247">
        <v>0</v>
      </c>
      <c r="AE65" s="247">
        <v>0</v>
      </c>
      <c r="AF65" s="247">
        <v>0</v>
      </c>
      <c r="AG65" s="247">
        <v>0</v>
      </c>
      <c r="AH65" s="47" t="s">
        <v>206</v>
      </c>
      <c r="AI65" s="247">
        <v>0</v>
      </c>
      <c r="AJ65" s="247">
        <v>0</v>
      </c>
      <c r="AK65" s="247">
        <v>1355000</v>
      </c>
      <c r="AL65" s="247">
        <v>0</v>
      </c>
      <c r="AM65" s="247">
        <v>0</v>
      </c>
      <c r="AN65" s="247">
        <v>0</v>
      </c>
      <c r="AO65" s="247">
        <v>1155000</v>
      </c>
      <c r="AP65" s="247">
        <v>200000</v>
      </c>
    </row>
    <row r="66" spans="1:42" ht="21" customHeight="1">
      <c r="A66" s="47" t="s">
        <v>207</v>
      </c>
      <c r="B66" s="247">
        <v>17428203</v>
      </c>
      <c r="C66" s="247">
        <v>1210389</v>
      </c>
      <c r="D66" s="247">
        <v>70791</v>
      </c>
      <c r="E66" s="247">
        <v>806711</v>
      </c>
      <c r="F66" s="247">
        <v>25292</v>
      </c>
      <c r="G66" s="247">
        <v>19504</v>
      </c>
      <c r="H66" s="247">
        <v>288091</v>
      </c>
      <c r="I66" s="47" t="s">
        <v>207</v>
      </c>
      <c r="J66" s="247">
        <v>3002743</v>
      </c>
      <c r="K66" s="247">
        <v>860465</v>
      </c>
      <c r="L66" s="247">
        <v>0</v>
      </c>
      <c r="M66" s="247">
        <v>2142278</v>
      </c>
      <c r="N66" s="247">
        <v>11459931</v>
      </c>
      <c r="O66" s="247">
        <v>5619824</v>
      </c>
      <c r="P66" s="247">
        <v>23700</v>
      </c>
      <c r="Q66" s="247">
        <v>5526849</v>
      </c>
      <c r="R66" s="47" t="s">
        <v>207</v>
      </c>
      <c r="S66" s="247">
        <v>289558</v>
      </c>
      <c r="T66" s="247">
        <v>144555</v>
      </c>
      <c r="U66" s="247">
        <v>0</v>
      </c>
      <c r="V66" s="247">
        <v>0</v>
      </c>
      <c r="W66" s="247">
        <v>111015</v>
      </c>
      <c r="X66" s="247">
        <v>2211</v>
      </c>
      <c r="Y66" s="247">
        <v>31329</v>
      </c>
      <c r="Z66" s="47" t="s">
        <v>207</v>
      </c>
      <c r="AA66" s="247">
        <v>351473</v>
      </c>
      <c r="AB66" s="247">
        <v>194089</v>
      </c>
      <c r="AC66" s="247">
        <v>157384</v>
      </c>
      <c r="AD66" s="247">
        <v>0</v>
      </c>
      <c r="AE66" s="247">
        <v>0</v>
      </c>
      <c r="AF66" s="247">
        <v>0</v>
      </c>
      <c r="AG66" s="247">
        <v>0</v>
      </c>
      <c r="AH66" s="47" t="s">
        <v>207</v>
      </c>
      <c r="AI66" s="247">
        <v>0</v>
      </c>
      <c r="AJ66" s="247">
        <v>0</v>
      </c>
      <c r="AK66" s="247">
        <v>1259112</v>
      </c>
      <c r="AL66" s="247">
        <v>0</v>
      </c>
      <c r="AM66" s="247">
        <v>0</v>
      </c>
      <c r="AN66" s="247">
        <v>0</v>
      </c>
      <c r="AO66" s="247">
        <v>1259112</v>
      </c>
      <c r="AP66" s="247">
        <v>0</v>
      </c>
    </row>
    <row r="67" spans="1:42" ht="21" customHeight="1">
      <c r="A67" s="47" t="s">
        <v>523</v>
      </c>
      <c r="B67" s="247">
        <v>20163182</v>
      </c>
      <c r="C67" s="247">
        <v>1527193</v>
      </c>
      <c r="D67" s="247">
        <v>70116</v>
      </c>
      <c r="E67" s="247">
        <v>1282699</v>
      </c>
      <c r="F67" s="247">
        <v>19433</v>
      </c>
      <c r="G67" s="247">
        <v>31250</v>
      </c>
      <c r="H67" s="247">
        <v>123695</v>
      </c>
      <c r="I67" s="47" t="s">
        <v>523</v>
      </c>
      <c r="J67" s="247">
        <v>1905070</v>
      </c>
      <c r="K67" s="247">
        <v>976441</v>
      </c>
      <c r="L67" s="247">
        <v>0</v>
      </c>
      <c r="M67" s="247">
        <v>928629</v>
      </c>
      <c r="N67" s="247">
        <v>12064538</v>
      </c>
      <c r="O67" s="247">
        <v>2845910</v>
      </c>
      <c r="P67" s="247">
        <v>17130</v>
      </c>
      <c r="Q67" s="247">
        <v>8690848</v>
      </c>
      <c r="R67" s="47" t="s">
        <v>523</v>
      </c>
      <c r="S67" s="247">
        <v>510650</v>
      </c>
      <c r="T67" s="247">
        <v>237407</v>
      </c>
      <c r="U67" s="247">
        <v>0</v>
      </c>
      <c r="V67" s="247">
        <v>0</v>
      </c>
      <c r="W67" s="247">
        <v>93206</v>
      </c>
      <c r="X67" s="247">
        <v>2422</v>
      </c>
      <c r="Y67" s="247">
        <v>141779</v>
      </c>
      <c r="Z67" s="47" t="s">
        <v>523</v>
      </c>
      <c r="AA67" s="247">
        <v>2998607</v>
      </c>
      <c r="AB67" s="247">
        <v>34990</v>
      </c>
      <c r="AC67" s="247">
        <v>2963617</v>
      </c>
      <c r="AD67" s="247">
        <v>0</v>
      </c>
      <c r="AE67" s="247">
        <v>0</v>
      </c>
      <c r="AF67" s="247">
        <v>0</v>
      </c>
      <c r="AG67" s="247">
        <v>0</v>
      </c>
      <c r="AH67" s="47" t="s">
        <v>523</v>
      </c>
      <c r="AI67" s="247">
        <v>0</v>
      </c>
      <c r="AJ67" s="247">
        <v>0</v>
      </c>
      <c r="AK67" s="247">
        <v>1430367</v>
      </c>
      <c r="AL67" s="247">
        <v>0</v>
      </c>
      <c r="AM67" s="247">
        <v>0</v>
      </c>
      <c r="AN67" s="247">
        <v>0</v>
      </c>
      <c r="AO67" s="247">
        <v>1163700</v>
      </c>
      <c r="AP67" s="247">
        <v>266667</v>
      </c>
    </row>
    <row r="68" spans="1:42" s="48" customFormat="1" ht="21" customHeight="1">
      <c r="A68" s="248" t="s">
        <v>524</v>
      </c>
      <c r="B68" s="246">
        <v>59630945</v>
      </c>
      <c r="C68" s="246">
        <v>5821791</v>
      </c>
      <c r="D68" s="246">
        <v>1862572</v>
      </c>
      <c r="E68" s="246">
        <v>2579711</v>
      </c>
      <c r="F68" s="246">
        <v>104277</v>
      </c>
      <c r="G68" s="246">
        <v>151697</v>
      </c>
      <c r="H68" s="246">
        <v>1123534</v>
      </c>
      <c r="I68" s="248" t="s">
        <v>524</v>
      </c>
      <c r="J68" s="246">
        <v>8802681</v>
      </c>
      <c r="K68" s="246">
        <v>6517255</v>
      </c>
      <c r="L68" s="246">
        <v>2862</v>
      </c>
      <c r="M68" s="246">
        <v>2282564</v>
      </c>
      <c r="N68" s="246">
        <v>35744120</v>
      </c>
      <c r="O68" s="246">
        <v>10969274</v>
      </c>
      <c r="P68" s="246">
        <v>2380287</v>
      </c>
      <c r="Q68" s="246">
        <v>14962061</v>
      </c>
      <c r="R68" s="248" t="s">
        <v>524</v>
      </c>
      <c r="S68" s="246">
        <v>7432498</v>
      </c>
      <c r="T68" s="246">
        <v>957050</v>
      </c>
      <c r="U68" s="246">
        <v>0</v>
      </c>
      <c r="V68" s="246">
        <v>180</v>
      </c>
      <c r="W68" s="246">
        <v>571734</v>
      </c>
      <c r="X68" s="246">
        <v>1962</v>
      </c>
      <c r="Y68" s="246">
        <v>383174</v>
      </c>
      <c r="Z68" s="248" t="s">
        <v>524</v>
      </c>
      <c r="AA68" s="246">
        <v>4525672</v>
      </c>
      <c r="AB68" s="246">
        <v>1945521</v>
      </c>
      <c r="AC68" s="246">
        <v>2580151</v>
      </c>
      <c r="AD68" s="246">
        <v>0</v>
      </c>
      <c r="AE68" s="246">
        <v>0</v>
      </c>
      <c r="AF68" s="246">
        <v>0</v>
      </c>
      <c r="AG68" s="246">
        <v>0</v>
      </c>
      <c r="AH68" s="248" t="s">
        <v>524</v>
      </c>
      <c r="AI68" s="246">
        <v>0</v>
      </c>
      <c r="AJ68" s="246">
        <v>0</v>
      </c>
      <c r="AK68" s="246">
        <v>3779631</v>
      </c>
      <c r="AL68" s="246">
        <v>3000</v>
      </c>
      <c r="AM68" s="246">
        <v>0</v>
      </c>
      <c r="AN68" s="246">
        <v>0</v>
      </c>
      <c r="AO68" s="246">
        <v>3266631</v>
      </c>
      <c r="AP68" s="246">
        <v>510000</v>
      </c>
    </row>
    <row r="69" spans="1:42" ht="21" customHeight="1">
      <c r="A69" s="47" t="s">
        <v>131</v>
      </c>
      <c r="B69" s="247">
        <v>3293647</v>
      </c>
      <c r="C69" s="247">
        <v>339936</v>
      </c>
      <c r="D69" s="247">
        <v>40576</v>
      </c>
      <c r="E69" s="247">
        <v>222688</v>
      </c>
      <c r="F69" s="247">
        <v>5878</v>
      </c>
      <c r="G69" s="247">
        <v>1100</v>
      </c>
      <c r="H69" s="247">
        <v>69694</v>
      </c>
      <c r="I69" s="47" t="s">
        <v>131</v>
      </c>
      <c r="J69" s="247">
        <v>566519</v>
      </c>
      <c r="K69" s="247">
        <v>531554</v>
      </c>
      <c r="L69" s="247">
        <v>0</v>
      </c>
      <c r="M69" s="247">
        <v>34965</v>
      </c>
      <c r="N69" s="247">
        <v>1193694</v>
      </c>
      <c r="O69" s="247">
        <v>350641</v>
      </c>
      <c r="P69" s="247">
        <v>136858</v>
      </c>
      <c r="Q69" s="247">
        <v>518366</v>
      </c>
      <c r="R69" s="47" t="s">
        <v>131</v>
      </c>
      <c r="S69" s="247">
        <v>187829</v>
      </c>
      <c r="T69" s="247">
        <v>79573</v>
      </c>
      <c r="U69" s="247">
        <v>0</v>
      </c>
      <c r="V69" s="247">
        <v>0</v>
      </c>
      <c r="W69" s="247">
        <v>18576</v>
      </c>
      <c r="X69" s="247">
        <v>0</v>
      </c>
      <c r="Y69" s="247">
        <v>60997</v>
      </c>
      <c r="Z69" s="47" t="s">
        <v>131</v>
      </c>
      <c r="AA69" s="247">
        <v>905941</v>
      </c>
      <c r="AB69" s="247">
        <v>880845</v>
      </c>
      <c r="AC69" s="247">
        <v>25096</v>
      </c>
      <c r="AD69" s="247">
        <v>0</v>
      </c>
      <c r="AE69" s="247">
        <v>0</v>
      </c>
      <c r="AF69" s="247">
        <v>0</v>
      </c>
      <c r="AG69" s="247">
        <v>0</v>
      </c>
      <c r="AH69" s="47" t="s">
        <v>131</v>
      </c>
      <c r="AI69" s="247">
        <v>0</v>
      </c>
      <c r="AJ69" s="247">
        <v>0</v>
      </c>
      <c r="AK69" s="247">
        <v>207984</v>
      </c>
      <c r="AL69" s="247">
        <v>0</v>
      </c>
      <c r="AM69" s="247">
        <v>0</v>
      </c>
      <c r="AN69" s="247">
        <v>0</v>
      </c>
      <c r="AO69" s="247">
        <v>207984</v>
      </c>
      <c r="AP69" s="247">
        <v>0</v>
      </c>
    </row>
    <row r="70" spans="1:42" ht="21" customHeight="1">
      <c r="A70" s="47" t="s">
        <v>132</v>
      </c>
      <c r="B70" s="247">
        <v>4504685</v>
      </c>
      <c r="C70" s="247">
        <v>280589</v>
      </c>
      <c r="D70" s="247">
        <v>47086</v>
      </c>
      <c r="E70" s="247">
        <v>149369</v>
      </c>
      <c r="F70" s="247">
        <v>5273</v>
      </c>
      <c r="G70" s="247">
        <v>3425</v>
      </c>
      <c r="H70" s="247">
        <v>75436</v>
      </c>
      <c r="I70" s="47" t="s">
        <v>132</v>
      </c>
      <c r="J70" s="247">
        <v>1176655</v>
      </c>
      <c r="K70" s="247">
        <v>924514</v>
      </c>
      <c r="L70" s="247">
        <v>0</v>
      </c>
      <c r="M70" s="247">
        <v>252141</v>
      </c>
      <c r="N70" s="247">
        <v>2023173</v>
      </c>
      <c r="O70" s="247">
        <v>194004</v>
      </c>
      <c r="P70" s="247">
        <v>0</v>
      </c>
      <c r="Q70" s="247">
        <v>940339</v>
      </c>
      <c r="R70" s="47" t="s">
        <v>132</v>
      </c>
      <c r="S70" s="247">
        <v>888830</v>
      </c>
      <c r="T70" s="247">
        <v>41231</v>
      </c>
      <c r="U70" s="247">
        <v>0</v>
      </c>
      <c r="V70" s="247">
        <v>0</v>
      </c>
      <c r="W70" s="247">
        <v>39656</v>
      </c>
      <c r="X70" s="247">
        <v>0</v>
      </c>
      <c r="Y70" s="247">
        <v>1575</v>
      </c>
      <c r="Z70" s="47" t="s">
        <v>132</v>
      </c>
      <c r="AA70" s="247">
        <v>753020</v>
      </c>
      <c r="AB70" s="247">
        <v>0</v>
      </c>
      <c r="AC70" s="247">
        <v>753020</v>
      </c>
      <c r="AD70" s="247">
        <v>0</v>
      </c>
      <c r="AE70" s="247">
        <v>0</v>
      </c>
      <c r="AF70" s="247">
        <v>0</v>
      </c>
      <c r="AG70" s="247">
        <v>0</v>
      </c>
      <c r="AH70" s="47" t="s">
        <v>132</v>
      </c>
      <c r="AI70" s="247">
        <v>0</v>
      </c>
      <c r="AJ70" s="247">
        <v>0</v>
      </c>
      <c r="AK70" s="247">
        <v>230017</v>
      </c>
      <c r="AL70" s="247">
        <v>0</v>
      </c>
      <c r="AM70" s="247">
        <v>0</v>
      </c>
      <c r="AN70" s="247">
        <v>0</v>
      </c>
      <c r="AO70" s="247">
        <v>230017</v>
      </c>
      <c r="AP70" s="247">
        <v>0</v>
      </c>
    </row>
    <row r="71" spans="1:42" ht="21" customHeight="1">
      <c r="A71" s="47" t="s">
        <v>133</v>
      </c>
      <c r="B71" s="247">
        <v>1807166</v>
      </c>
      <c r="C71" s="247">
        <v>213263</v>
      </c>
      <c r="D71" s="247">
        <v>7422</v>
      </c>
      <c r="E71" s="247">
        <v>112813</v>
      </c>
      <c r="F71" s="247">
        <v>3235</v>
      </c>
      <c r="G71" s="247">
        <v>11080</v>
      </c>
      <c r="H71" s="247">
        <v>78713</v>
      </c>
      <c r="I71" s="47" t="s">
        <v>133</v>
      </c>
      <c r="J71" s="247">
        <v>284352</v>
      </c>
      <c r="K71" s="247">
        <v>243115</v>
      </c>
      <c r="L71" s="247">
        <v>0</v>
      </c>
      <c r="M71" s="247">
        <v>41237</v>
      </c>
      <c r="N71" s="247">
        <v>826037</v>
      </c>
      <c r="O71" s="247">
        <v>298474</v>
      </c>
      <c r="P71" s="247">
        <v>0</v>
      </c>
      <c r="Q71" s="247">
        <v>396627</v>
      </c>
      <c r="R71" s="47" t="s">
        <v>133</v>
      </c>
      <c r="S71" s="247">
        <v>130936</v>
      </c>
      <c r="T71" s="247">
        <v>49216</v>
      </c>
      <c r="U71" s="247">
        <v>0</v>
      </c>
      <c r="V71" s="247">
        <v>0</v>
      </c>
      <c r="W71" s="247">
        <v>1560</v>
      </c>
      <c r="X71" s="247">
        <v>12</v>
      </c>
      <c r="Y71" s="247">
        <v>47644</v>
      </c>
      <c r="Z71" s="47" t="s">
        <v>133</v>
      </c>
      <c r="AA71" s="247">
        <v>244998</v>
      </c>
      <c r="AB71" s="247">
        <v>30541</v>
      </c>
      <c r="AC71" s="247">
        <v>214457</v>
      </c>
      <c r="AD71" s="247">
        <v>0</v>
      </c>
      <c r="AE71" s="247">
        <v>0</v>
      </c>
      <c r="AF71" s="247">
        <v>0</v>
      </c>
      <c r="AG71" s="247">
        <v>0</v>
      </c>
      <c r="AH71" s="47" t="s">
        <v>133</v>
      </c>
      <c r="AI71" s="247">
        <v>0</v>
      </c>
      <c r="AJ71" s="247">
        <v>0</v>
      </c>
      <c r="AK71" s="247">
        <v>189300</v>
      </c>
      <c r="AL71" s="247">
        <v>0</v>
      </c>
      <c r="AM71" s="247">
        <v>0</v>
      </c>
      <c r="AN71" s="247">
        <v>0</v>
      </c>
      <c r="AO71" s="247">
        <v>189300</v>
      </c>
      <c r="AP71" s="247">
        <v>0</v>
      </c>
    </row>
    <row r="72" spans="1:42" ht="21" customHeight="1">
      <c r="A72" s="47" t="s">
        <v>134</v>
      </c>
      <c r="B72" s="247">
        <v>6547899</v>
      </c>
      <c r="C72" s="247">
        <v>530367</v>
      </c>
      <c r="D72" s="247">
        <v>53954</v>
      </c>
      <c r="E72" s="247">
        <v>198209</v>
      </c>
      <c r="F72" s="247">
        <v>8025</v>
      </c>
      <c r="G72" s="247">
        <v>27500</v>
      </c>
      <c r="H72" s="247">
        <v>242679</v>
      </c>
      <c r="I72" s="47" t="s">
        <v>134</v>
      </c>
      <c r="J72" s="247">
        <v>895831</v>
      </c>
      <c r="K72" s="247">
        <v>690293</v>
      </c>
      <c r="L72" s="247">
        <v>0</v>
      </c>
      <c r="M72" s="247">
        <v>205538</v>
      </c>
      <c r="N72" s="247">
        <v>4589460</v>
      </c>
      <c r="O72" s="247">
        <v>2112337</v>
      </c>
      <c r="P72" s="247">
        <v>0</v>
      </c>
      <c r="Q72" s="247">
        <v>2058048</v>
      </c>
      <c r="R72" s="47" t="s">
        <v>134</v>
      </c>
      <c r="S72" s="247">
        <v>419075</v>
      </c>
      <c r="T72" s="247">
        <v>93625</v>
      </c>
      <c r="U72" s="247">
        <v>0</v>
      </c>
      <c r="V72" s="247">
        <v>0</v>
      </c>
      <c r="W72" s="247">
        <v>25072</v>
      </c>
      <c r="X72" s="247">
        <v>0</v>
      </c>
      <c r="Y72" s="247">
        <v>68553</v>
      </c>
      <c r="Z72" s="47" t="s">
        <v>134</v>
      </c>
      <c r="AA72" s="247">
        <v>46616</v>
      </c>
      <c r="AB72" s="247">
        <v>7000</v>
      </c>
      <c r="AC72" s="247">
        <v>39616</v>
      </c>
      <c r="AD72" s="247">
        <v>0</v>
      </c>
      <c r="AE72" s="247">
        <v>0</v>
      </c>
      <c r="AF72" s="247">
        <v>0</v>
      </c>
      <c r="AG72" s="247">
        <v>0</v>
      </c>
      <c r="AH72" s="47" t="s">
        <v>134</v>
      </c>
      <c r="AI72" s="247">
        <v>0</v>
      </c>
      <c r="AJ72" s="247">
        <v>0</v>
      </c>
      <c r="AK72" s="247">
        <v>392000</v>
      </c>
      <c r="AL72" s="247">
        <v>0</v>
      </c>
      <c r="AM72" s="247">
        <v>0</v>
      </c>
      <c r="AN72" s="247">
        <v>0</v>
      </c>
      <c r="AO72" s="247">
        <v>392000</v>
      </c>
      <c r="AP72" s="247">
        <v>0</v>
      </c>
    </row>
    <row r="73" spans="1:42" ht="21" customHeight="1">
      <c r="A73" s="47" t="s">
        <v>135</v>
      </c>
      <c r="B73" s="247">
        <v>3657398</v>
      </c>
      <c r="C73" s="247">
        <v>294476</v>
      </c>
      <c r="D73" s="247">
        <v>109735</v>
      </c>
      <c r="E73" s="247">
        <v>110661</v>
      </c>
      <c r="F73" s="247">
        <v>2464</v>
      </c>
      <c r="G73" s="247">
        <v>4625</v>
      </c>
      <c r="H73" s="247">
        <v>66991</v>
      </c>
      <c r="I73" s="47" t="s">
        <v>135</v>
      </c>
      <c r="J73" s="247">
        <v>180911</v>
      </c>
      <c r="K73" s="247">
        <v>131070</v>
      </c>
      <c r="L73" s="247">
        <v>0</v>
      </c>
      <c r="M73" s="247">
        <v>49841</v>
      </c>
      <c r="N73" s="247">
        <v>2878070</v>
      </c>
      <c r="O73" s="247">
        <v>216657</v>
      </c>
      <c r="P73" s="247">
        <v>1349534</v>
      </c>
      <c r="Q73" s="247">
        <v>1304919</v>
      </c>
      <c r="R73" s="47" t="s">
        <v>135</v>
      </c>
      <c r="S73" s="247">
        <v>6960</v>
      </c>
      <c r="T73" s="247">
        <v>10913</v>
      </c>
      <c r="U73" s="247">
        <v>0</v>
      </c>
      <c r="V73" s="247">
        <v>0</v>
      </c>
      <c r="W73" s="247">
        <v>0</v>
      </c>
      <c r="X73" s="247">
        <v>0</v>
      </c>
      <c r="Y73" s="247">
        <v>10913</v>
      </c>
      <c r="Z73" s="47" t="s">
        <v>135</v>
      </c>
      <c r="AA73" s="247">
        <v>53848</v>
      </c>
      <c r="AB73" s="247">
        <v>0</v>
      </c>
      <c r="AC73" s="247">
        <v>53848</v>
      </c>
      <c r="AD73" s="247">
        <v>0</v>
      </c>
      <c r="AE73" s="247">
        <v>0</v>
      </c>
      <c r="AF73" s="247">
        <v>0</v>
      </c>
      <c r="AG73" s="247">
        <v>0</v>
      </c>
      <c r="AH73" s="47" t="s">
        <v>135</v>
      </c>
      <c r="AI73" s="247">
        <v>0</v>
      </c>
      <c r="AJ73" s="247">
        <v>0</v>
      </c>
      <c r="AK73" s="247">
        <v>239180</v>
      </c>
      <c r="AL73" s="247">
        <v>0</v>
      </c>
      <c r="AM73" s="247">
        <v>0</v>
      </c>
      <c r="AN73" s="247">
        <v>0</v>
      </c>
      <c r="AO73" s="247">
        <v>239180</v>
      </c>
      <c r="AP73" s="247">
        <v>0</v>
      </c>
    </row>
    <row r="74" spans="1:42" ht="21" customHeight="1">
      <c r="A74" s="47" t="s">
        <v>136</v>
      </c>
      <c r="B74" s="247">
        <v>5050392</v>
      </c>
      <c r="C74" s="247">
        <v>206121</v>
      </c>
      <c r="D74" s="247">
        <v>4105</v>
      </c>
      <c r="E74" s="247">
        <v>107607</v>
      </c>
      <c r="F74" s="247">
        <v>2253</v>
      </c>
      <c r="G74" s="247">
        <v>9980</v>
      </c>
      <c r="H74" s="247">
        <v>82176</v>
      </c>
      <c r="I74" s="47" t="s">
        <v>136</v>
      </c>
      <c r="J74" s="247">
        <v>476624</v>
      </c>
      <c r="K74" s="247">
        <v>354579</v>
      </c>
      <c r="L74" s="247">
        <v>0</v>
      </c>
      <c r="M74" s="247">
        <v>122045</v>
      </c>
      <c r="N74" s="247">
        <v>3886098</v>
      </c>
      <c r="O74" s="247">
        <v>1835411</v>
      </c>
      <c r="P74" s="247">
        <v>4909</v>
      </c>
      <c r="Q74" s="247">
        <v>562352</v>
      </c>
      <c r="R74" s="47" t="s">
        <v>136</v>
      </c>
      <c r="S74" s="247">
        <v>1483426</v>
      </c>
      <c r="T74" s="247">
        <v>51971</v>
      </c>
      <c r="U74" s="247">
        <v>0</v>
      </c>
      <c r="V74" s="247">
        <v>0</v>
      </c>
      <c r="W74" s="247">
        <v>45149</v>
      </c>
      <c r="X74" s="247">
        <v>0</v>
      </c>
      <c r="Y74" s="247">
        <v>6822</v>
      </c>
      <c r="Z74" s="47" t="s">
        <v>136</v>
      </c>
      <c r="AA74" s="247">
        <v>56755</v>
      </c>
      <c r="AB74" s="247">
        <v>0</v>
      </c>
      <c r="AC74" s="247">
        <v>56755</v>
      </c>
      <c r="AD74" s="247">
        <v>0</v>
      </c>
      <c r="AE74" s="247">
        <v>0</v>
      </c>
      <c r="AF74" s="247">
        <v>0</v>
      </c>
      <c r="AG74" s="247">
        <v>0</v>
      </c>
      <c r="AH74" s="47" t="s">
        <v>136</v>
      </c>
      <c r="AI74" s="247">
        <v>0</v>
      </c>
      <c r="AJ74" s="247">
        <v>0</v>
      </c>
      <c r="AK74" s="247">
        <v>372823</v>
      </c>
      <c r="AL74" s="247">
        <v>0</v>
      </c>
      <c r="AM74" s="247">
        <v>0</v>
      </c>
      <c r="AN74" s="247">
        <v>0</v>
      </c>
      <c r="AO74" s="247">
        <v>292823</v>
      </c>
      <c r="AP74" s="247">
        <v>80000</v>
      </c>
    </row>
    <row r="75" spans="1:42" ht="21" customHeight="1">
      <c r="A75" s="47" t="s">
        <v>137</v>
      </c>
      <c r="B75" s="247">
        <v>4353139</v>
      </c>
      <c r="C75" s="247">
        <v>369182</v>
      </c>
      <c r="D75" s="247">
        <v>149947</v>
      </c>
      <c r="E75" s="247">
        <v>161703</v>
      </c>
      <c r="F75" s="247">
        <v>5588</v>
      </c>
      <c r="G75" s="247">
        <v>6975</v>
      </c>
      <c r="H75" s="247">
        <v>44969</v>
      </c>
      <c r="I75" s="47" t="s">
        <v>137</v>
      </c>
      <c r="J75" s="247">
        <v>401456</v>
      </c>
      <c r="K75" s="247">
        <v>348798</v>
      </c>
      <c r="L75" s="247">
        <v>0</v>
      </c>
      <c r="M75" s="247">
        <v>52658</v>
      </c>
      <c r="N75" s="247">
        <v>3125494</v>
      </c>
      <c r="O75" s="247">
        <v>2073631</v>
      </c>
      <c r="P75" s="247">
        <v>2100</v>
      </c>
      <c r="Q75" s="247">
        <v>903591</v>
      </c>
      <c r="R75" s="47" t="s">
        <v>137</v>
      </c>
      <c r="S75" s="247">
        <v>146172</v>
      </c>
      <c r="T75" s="247">
        <v>85071</v>
      </c>
      <c r="U75" s="247">
        <v>0</v>
      </c>
      <c r="V75" s="247">
        <v>0</v>
      </c>
      <c r="W75" s="247">
        <v>76897</v>
      </c>
      <c r="X75" s="247">
        <v>0</v>
      </c>
      <c r="Y75" s="247">
        <v>8174</v>
      </c>
      <c r="Z75" s="47" t="s">
        <v>137</v>
      </c>
      <c r="AA75" s="247">
        <v>26936</v>
      </c>
      <c r="AB75" s="247">
        <v>0</v>
      </c>
      <c r="AC75" s="247">
        <v>26936</v>
      </c>
      <c r="AD75" s="247">
        <v>0</v>
      </c>
      <c r="AE75" s="247">
        <v>0</v>
      </c>
      <c r="AF75" s="247">
        <v>0</v>
      </c>
      <c r="AG75" s="247">
        <v>0</v>
      </c>
      <c r="AH75" s="47" t="s">
        <v>137</v>
      </c>
      <c r="AI75" s="247">
        <v>0</v>
      </c>
      <c r="AJ75" s="247">
        <v>0</v>
      </c>
      <c r="AK75" s="247">
        <v>345000</v>
      </c>
      <c r="AL75" s="247">
        <v>0</v>
      </c>
      <c r="AM75" s="247">
        <v>0</v>
      </c>
      <c r="AN75" s="247">
        <v>0</v>
      </c>
      <c r="AO75" s="247">
        <v>245000</v>
      </c>
      <c r="AP75" s="247">
        <v>100000</v>
      </c>
    </row>
    <row r="76" spans="1:42" ht="21" customHeight="1">
      <c r="A76" s="47" t="s">
        <v>138</v>
      </c>
      <c r="B76" s="247">
        <v>5124378</v>
      </c>
      <c r="C76" s="247">
        <v>442357</v>
      </c>
      <c r="D76" s="247">
        <v>43882</v>
      </c>
      <c r="E76" s="247">
        <v>224891</v>
      </c>
      <c r="F76" s="247">
        <v>1809</v>
      </c>
      <c r="G76" s="247">
        <v>6375</v>
      </c>
      <c r="H76" s="247">
        <v>165400</v>
      </c>
      <c r="I76" s="47" t="s">
        <v>138</v>
      </c>
      <c r="J76" s="247">
        <v>1077783</v>
      </c>
      <c r="K76" s="247">
        <v>551640</v>
      </c>
      <c r="L76" s="247">
        <v>0</v>
      </c>
      <c r="M76" s="247">
        <v>526143</v>
      </c>
      <c r="N76" s="247">
        <v>3078663</v>
      </c>
      <c r="O76" s="247">
        <v>1515761</v>
      </c>
      <c r="P76" s="247">
        <v>152840</v>
      </c>
      <c r="Q76" s="247">
        <v>1124357</v>
      </c>
      <c r="R76" s="47" t="s">
        <v>138</v>
      </c>
      <c r="S76" s="247">
        <v>285705</v>
      </c>
      <c r="T76" s="247">
        <v>60845</v>
      </c>
      <c r="U76" s="247">
        <v>0</v>
      </c>
      <c r="V76" s="247">
        <v>0</v>
      </c>
      <c r="W76" s="247">
        <v>16307</v>
      </c>
      <c r="X76" s="247">
        <v>1250</v>
      </c>
      <c r="Y76" s="247">
        <v>43288</v>
      </c>
      <c r="Z76" s="47" t="s">
        <v>138</v>
      </c>
      <c r="AA76" s="247">
        <v>109730</v>
      </c>
      <c r="AB76" s="247">
        <v>0</v>
      </c>
      <c r="AC76" s="247">
        <v>109730</v>
      </c>
      <c r="AD76" s="247">
        <v>0</v>
      </c>
      <c r="AE76" s="247">
        <v>0</v>
      </c>
      <c r="AF76" s="247">
        <v>0</v>
      </c>
      <c r="AG76" s="247">
        <v>0</v>
      </c>
      <c r="AH76" s="47" t="s">
        <v>138</v>
      </c>
      <c r="AI76" s="247">
        <v>0</v>
      </c>
      <c r="AJ76" s="247">
        <v>0</v>
      </c>
      <c r="AK76" s="247">
        <v>355000</v>
      </c>
      <c r="AL76" s="247">
        <v>0</v>
      </c>
      <c r="AM76" s="247">
        <v>0</v>
      </c>
      <c r="AN76" s="247">
        <v>0</v>
      </c>
      <c r="AO76" s="247">
        <v>355000</v>
      </c>
      <c r="AP76" s="247">
        <v>0</v>
      </c>
    </row>
    <row r="77" spans="1:42" ht="21" customHeight="1">
      <c r="A77" s="47" t="s">
        <v>139</v>
      </c>
      <c r="B77" s="247">
        <v>4811937</v>
      </c>
      <c r="C77" s="247">
        <v>1397361</v>
      </c>
      <c r="D77" s="247">
        <v>1183541</v>
      </c>
      <c r="E77" s="247">
        <v>120300</v>
      </c>
      <c r="F77" s="247">
        <v>24277</v>
      </c>
      <c r="G77" s="247">
        <v>10000</v>
      </c>
      <c r="H77" s="247">
        <v>59243</v>
      </c>
      <c r="I77" s="47" t="s">
        <v>139</v>
      </c>
      <c r="J77" s="247">
        <v>332599</v>
      </c>
      <c r="K77" s="247">
        <v>229281</v>
      </c>
      <c r="L77" s="247">
        <v>0</v>
      </c>
      <c r="M77" s="247">
        <v>103318</v>
      </c>
      <c r="N77" s="247">
        <v>2630554</v>
      </c>
      <c r="O77" s="247">
        <v>696740</v>
      </c>
      <c r="P77" s="247">
        <v>0</v>
      </c>
      <c r="Q77" s="247">
        <v>959234</v>
      </c>
      <c r="R77" s="47" t="s">
        <v>139</v>
      </c>
      <c r="S77" s="247">
        <v>974580</v>
      </c>
      <c r="T77" s="247">
        <v>112676</v>
      </c>
      <c r="U77" s="247">
        <v>0</v>
      </c>
      <c r="V77" s="247">
        <v>0</v>
      </c>
      <c r="W77" s="247">
        <v>83998</v>
      </c>
      <c r="X77" s="247">
        <v>0</v>
      </c>
      <c r="Y77" s="247">
        <v>28678</v>
      </c>
      <c r="Z77" s="47" t="s">
        <v>139</v>
      </c>
      <c r="AA77" s="247">
        <v>27747</v>
      </c>
      <c r="AB77" s="247">
        <v>0</v>
      </c>
      <c r="AC77" s="247">
        <v>27747</v>
      </c>
      <c r="AD77" s="247">
        <v>0</v>
      </c>
      <c r="AE77" s="247">
        <v>0</v>
      </c>
      <c r="AF77" s="247">
        <v>0</v>
      </c>
      <c r="AG77" s="247">
        <v>0</v>
      </c>
      <c r="AH77" s="47" t="s">
        <v>139</v>
      </c>
      <c r="AI77" s="247">
        <v>0</v>
      </c>
      <c r="AJ77" s="247">
        <v>0</v>
      </c>
      <c r="AK77" s="247">
        <v>311000</v>
      </c>
      <c r="AL77" s="247">
        <v>0</v>
      </c>
      <c r="AM77" s="247">
        <v>0</v>
      </c>
      <c r="AN77" s="247">
        <v>0</v>
      </c>
      <c r="AO77" s="247">
        <v>191000</v>
      </c>
      <c r="AP77" s="247">
        <v>120000</v>
      </c>
    </row>
    <row r="78" spans="1:42" ht="21" customHeight="1">
      <c r="A78" s="47" t="s">
        <v>140</v>
      </c>
      <c r="B78" s="247">
        <v>4533712</v>
      </c>
      <c r="C78" s="247">
        <v>599954</v>
      </c>
      <c r="D78" s="247">
        <v>4016</v>
      </c>
      <c r="E78" s="247">
        <v>537265</v>
      </c>
      <c r="F78" s="247">
        <v>2029</v>
      </c>
      <c r="G78" s="247">
        <v>13453</v>
      </c>
      <c r="H78" s="247">
        <v>43191</v>
      </c>
      <c r="I78" s="47" t="s">
        <v>140</v>
      </c>
      <c r="J78" s="247">
        <v>262725</v>
      </c>
      <c r="K78" s="247">
        <v>213357</v>
      </c>
      <c r="L78" s="247">
        <v>0</v>
      </c>
      <c r="M78" s="247">
        <v>49368</v>
      </c>
      <c r="N78" s="247">
        <v>2281599</v>
      </c>
      <c r="O78" s="247">
        <v>403216</v>
      </c>
      <c r="P78" s="247">
        <v>1800</v>
      </c>
      <c r="Q78" s="247">
        <v>870502</v>
      </c>
      <c r="R78" s="47" t="s">
        <v>140</v>
      </c>
      <c r="S78" s="247">
        <v>1006081</v>
      </c>
      <c r="T78" s="247">
        <v>44672</v>
      </c>
      <c r="U78" s="247">
        <v>0</v>
      </c>
      <c r="V78" s="247">
        <v>180</v>
      </c>
      <c r="W78" s="247">
        <v>30736</v>
      </c>
      <c r="X78" s="247">
        <v>0</v>
      </c>
      <c r="Y78" s="247">
        <v>13756</v>
      </c>
      <c r="Z78" s="47" t="s">
        <v>140</v>
      </c>
      <c r="AA78" s="247">
        <v>1154335</v>
      </c>
      <c r="AB78" s="247">
        <v>1001035</v>
      </c>
      <c r="AC78" s="247">
        <v>153300</v>
      </c>
      <c r="AD78" s="247">
        <v>0</v>
      </c>
      <c r="AE78" s="247">
        <v>0</v>
      </c>
      <c r="AF78" s="247">
        <v>0</v>
      </c>
      <c r="AG78" s="247">
        <v>0</v>
      </c>
      <c r="AH78" s="47" t="s">
        <v>140</v>
      </c>
      <c r="AI78" s="247">
        <v>0</v>
      </c>
      <c r="AJ78" s="247">
        <v>0</v>
      </c>
      <c r="AK78" s="247">
        <v>190427</v>
      </c>
      <c r="AL78" s="247">
        <v>0</v>
      </c>
      <c r="AM78" s="247">
        <v>0</v>
      </c>
      <c r="AN78" s="247">
        <v>0</v>
      </c>
      <c r="AO78" s="247">
        <v>190427</v>
      </c>
      <c r="AP78" s="247">
        <v>0</v>
      </c>
    </row>
    <row r="79" spans="1:42" ht="21" customHeight="1" collapsed="1">
      <c r="A79" s="47" t="s">
        <v>141</v>
      </c>
      <c r="B79" s="247">
        <v>1544012</v>
      </c>
      <c r="C79" s="247">
        <v>120840</v>
      </c>
      <c r="D79" s="247">
        <v>21667</v>
      </c>
      <c r="E79" s="247">
        <v>55011</v>
      </c>
      <c r="F79" s="247">
        <v>4049</v>
      </c>
      <c r="G79" s="247">
        <v>5440</v>
      </c>
      <c r="H79" s="247">
        <v>34673</v>
      </c>
      <c r="I79" s="47" t="s">
        <v>141</v>
      </c>
      <c r="J79" s="247">
        <v>240585</v>
      </c>
      <c r="K79" s="247">
        <v>73438</v>
      </c>
      <c r="L79" s="247">
        <v>2862</v>
      </c>
      <c r="M79" s="247">
        <v>164285</v>
      </c>
      <c r="N79" s="247">
        <v>916200</v>
      </c>
      <c r="O79" s="247">
        <v>235504</v>
      </c>
      <c r="P79" s="247">
        <v>329744</v>
      </c>
      <c r="Q79" s="247">
        <v>350952</v>
      </c>
      <c r="R79" s="47" t="s">
        <v>141</v>
      </c>
      <c r="S79" s="247">
        <v>0</v>
      </c>
      <c r="T79" s="247">
        <v>17329</v>
      </c>
      <c r="U79" s="247">
        <v>0</v>
      </c>
      <c r="V79" s="247">
        <v>0</v>
      </c>
      <c r="W79" s="247">
        <v>13792</v>
      </c>
      <c r="X79" s="247">
        <v>0</v>
      </c>
      <c r="Y79" s="247">
        <v>3537</v>
      </c>
      <c r="Z79" s="47" t="s">
        <v>141</v>
      </c>
      <c r="AA79" s="247">
        <v>155958</v>
      </c>
      <c r="AB79" s="247">
        <v>1000</v>
      </c>
      <c r="AC79" s="247">
        <v>154958</v>
      </c>
      <c r="AD79" s="247">
        <v>0</v>
      </c>
      <c r="AE79" s="247">
        <v>0</v>
      </c>
      <c r="AF79" s="247">
        <v>0</v>
      </c>
      <c r="AG79" s="247">
        <v>0</v>
      </c>
      <c r="AH79" s="47" t="s">
        <v>141</v>
      </c>
      <c r="AI79" s="247">
        <v>0</v>
      </c>
      <c r="AJ79" s="247">
        <v>0</v>
      </c>
      <c r="AK79" s="247">
        <v>93100</v>
      </c>
      <c r="AL79" s="247">
        <v>0</v>
      </c>
      <c r="AM79" s="247">
        <v>0</v>
      </c>
      <c r="AN79" s="247">
        <v>0</v>
      </c>
      <c r="AO79" s="247">
        <v>93100</v>
      </c>
      <c r="AP79" s="247">
        <v>0</v>
      </c>
    </row>
    <row r="80" spans="1:42" ht="21" customHeight="1">
      <c r="A80" s="47" t="s">
        <v>142</v>
      </c>
      <c r="B80" s="247">
        <v>2557855</v>
      </c>
      <c r="C80" s="247">
        <v>296788</v>
      </c>
      <c r="D80" s="247">
        <v>44221</v>
      </c>
      <c r="E80" s="247">
        <v>191672</v>
      </c>
      <c r="F80" s="247">
        <v>6004</v>
      </c>
      <c r="G80" s="247">
        <v>11826</v>
      </c>
      <c r="H80" s="247">
        <v>43065</v>
      </c>
      <c r="I80" s="47" t="s">
        <v>142</v>
      </c>
      <c r="J80" s="247">
        <v>560140</v>
      </c>
      <c r="K80" s="247">
        <v>527850</v>
      </c>
      <c r="L80" s="247">
        <v>0</v>
      </c>
      <c r="M80" s="247">
        <v>32290</v>
      </c>
      <c r="N80" s="247">
        <v>1445403</v>
      </c>
      <c r="O80" s="247">
        <v>72593</v>
      </c>
      <c r="P80" s="247">
        <v>109680</v>
      </c>
      <c r="Q80" s="247">
        <v>917156</v>
      </c>
      <c r="R80" s="47" t="s">
        <v>142</v>
      </c>
      <c r="S80" s="247">
        <v>345974</v>
      </c>
      <c r="T80" s="247">
        <v>36187</v>
      </c>
      <c r="U80" s="247">
        <v>0</v>
      </c>
      <c r="V80" s="247">
        <v>0</v>
      </c>
      <c r="W80" s="247">
        <v>32267</v>
      </c>
      <c r="X80" s="247">
        <v>0</v>
      </c>
      <c r="Y80" s="247">
        <v>3920</v>
      </c>
      <c r="Z80" s="47" t="s">
        <v>142</v>
      </c>
      <c r="AA80" s="247">
        <v>41337</v>
      </c>
      <c r="AB80" s="247">
        <v>100</v>
      </c>
      <c r="AC80" s="247">
        <v>41237</v>
      </c>
      <c r="AD80" s="247">
        <v>0</v>
      </c>
      <c r="AE80" s="247">
        <v>0</v>
      </c>
      <c r="AF80" s="247">
        <v>0</v>
      </c>
      <c r="AG80" s="247">
        <v>0</v>
      </c>
      <c r="AH80" s="47" t="s">
        <v>142</v>
      </c>
      <c r="AI80" s="247">
        <v>0</v>
      </c>
      <c r="AJ80" s="247">
        <v>0</v>
      </c>
      <c r="AK80" s="247">
        <v>178000</v>
      </c>
      <c r="AL80" s="247">
        <v>0</v>
      </c>
      <c r="AM80" s="247">
        <v>0</v>
      </c>
      <c r="AN80" s="247">
        <v>0</v>
      </c>
      <c r="AO80" s="247">
        <v>178000</v>
      </c>
      <c r="AP80" s="247">
        <v>0</v>
      </c>
    </row>
    <row r="81" spans="1:42" ht="21" customHeight="1">
      <c r="A81" s="47" t="s">
        <v>143</v>
      </c>
      <c r="B81" s="247">
        <v>3895922</v>
      </c>
      <c r="C81" s="247">
        <v>238866</v>
      </c>
      <c r="D81" s="247">
        <v>14117</v>
      </c>
      <c r="E81" s="247">
        <v>157005</v>
      </c>
      <c r="F81" s="247">
        <v>9918</v>
      </c>
      <c r="G81" s="247">
        <v>1668</v>
      </c>
      <c r="H81" s="247">
        <v>56158</v>
      </c>
      <c r="I81" s="47" t="s">
        <v>143</v>
      </c>
      <c r="J81" s="247">
        <v>954544</v>
      </c>
      <c r="K81" s="247">
        <v>719289</v>
      </c>
      <c r="L81" s="247">
        <v>0</v>
      </c>
      <c r="M81" s="247">
        <v>235255</v>
      </c>
      <c r="N81" s="247">
        <v>1751498</v>
      </c>
      <c r="O81" s="247">
        <v>221120</v>
      </c>
      <c r="P81" s="247">
        <v>253035</v>
      </c>
      <c r="Q81" s="247">
        <v>924233</v>
      </c>
      <c r="R81" s="47" t="s">
        <v>143</v>
      </c>
      <c r="S81" s="247">
        <v>353110</v>
      </c>
      <c r="T81" s="247">
        <v>67958</v>
      </c>
      <c r="U81" s="247">
        <v>0</v>
      </c>
      <c r="V81" s="247">
        <v>0</v>
      </c>
      <c r="W81" s="247">
        <v>50184</v>
      </c>
      <c r="X81" s="247">
        <v>500</v>
      </c>
      <c r="Y81" s="247">
        <v>17274</v>
      </c>
      <c r="Z81" s="47" t="s">
        <v>143</v>
      </c>
      <c r="AA81" s="247">
        <v>478056</v>
      </c>
      <c r="AB81" s="247">
        <v>0</v>
      </c>
      <c r="AC81" s="247">
        <v>478056</v>
      </c>
      <c r="AD81" s="247">
        <v>0</v>
      </c>
      <c r="AE81" s="247">
        <v>0</v>
      </c>
      <c r="AF81" s="247">
        <v>0</v>
      </c>
      <c r="AG81" s="247">
        <v>0</v>
      </c>
      <c r="AH81" s="47" t="s">
        <v>143</v>
      </c>
      <c r="AI81" s="247">
        <v>0</v>
      </c>
      <c r="AJ81" s="247">
        <v>0</v>
      </c>
      <c r="AK81" s="247">
        <v>405000</v>
      </c>
      <c r="AL81" s="247">
        <v>0</v>
      </c>
      <c r="AM81" s="247">
        <v>0</v>
      </c>
      <c r="AN81" s="247">
        <v>0</v>
      </c>
      <c r="AO81" s="247">
        <v>205000</v>
      </c>
      <c r="AP81" s="247">
        <v>200000</v>
      </c>
    </row>
    <row r="82" spans="1:42" ht="21" customHeight="1">
      <c r="A82" s="47" t="s">
        <v>144</v>
      </c>
      <c r="B82" s="247">
        <v>2228098</v>
      </c>
      <c r="C82" s="247">
        <v>207359</v>
      </c>
      <c r="D82" s="247">
        <v>61668</v>
      </c>
      <c r="E82" s="247">
        <v>88822</v>
      </c>
      <c r="F82" s="247">
        <v>21510</v>
      </c>
      <c r="G82" s="247">
        <v>3000</v>
      </c>
      <c r="H82" s="247">
        <v>32359</v>
      </c>
      <c r="I82" s="47" t="s">
        <v>144</v>
      </c>
      <c r="J82" s="247">
        <v>536945</v>
      </c>
      <c r="K82" s="247">
        <v>433021</v>
      </c>
      <c r="L82" s="247">
        <v>0</v>
      </c>
      <c r="M82" s="247">
        <v>103924</v>
      </c>
      <c r="N82" s="247">
        <v>1331184</v>
      </c>
      <c r="O82" s="247">
        <v>0</v>
      </c>
      <c r="P82" s="247">
        <v>0</v>
      </c>
      <c r="Q82" s="247">
        <v>1233091</v>
      </c>
      <c r="R82" s="47" t="s">
        <v>144</v>
      </c>
      <c r="S82" s="247">
        <v>98093</v>
      </c>
      <c r="T82" s="247">
        <v>30026</v>
      </c>
      <c r="U82" s="247">
        <v>0</v>
      </c>
      <c r="V82" s="247">
        <v>0</v>
      </c>
      <c r="W82" s="247">
        <v>21769</v>
      </c>
      <c r="X82" s="247">
        <v>0</v>
      </c>
      <c r="Y82" s="247">
        <v>8257</v>
      </c>
      <c r="Z82" s="47" t="s">
        <v>144</v>
      </c>
      <c r="AA82" s="247">
        <v>20584</v>
      </c>
      <c r="AB82" s="247">
        <v>0</v>
      </c>
      <c r="AC82" s="247">
        <v>20584</v>
      </c>
      <c r="AD82" s="247">
        <v>0</v>
      </c>
      <c r="AE82" s="247">
        <v>0</v>
      </c>
      <c r="AF82" s="247">
        <v>0</v>
      </c>
      <c r="AG82" s="247">
        <v>0</v>
      </c>
      <c r="AH82" s="47" t="s">
        <v>144</v>
      </c>
      <c r="AI82" s="247">
        <v>0</v>
      </c>
      <c r="AJ82" s="247">
        <v>0</v>
      </c>
      <c r="AK82" s="247">
        <v>102000</v>
      </c>
      <c r="AL82" s="247">
        <v>0</v>
      </c>
      <c r="AM82" s="247">
        <v>0</v>
      </c>
      <c r="AN82" s="247">
        <v>0</v>
      </c>
      <c r="AO82" s="247">
        <v>102000</v>
      </c>
      <c r="AP82" s="247">
        <v>0</v>
      </c>
    </row>
    <row r="83" spans="1:42" ht="21" customHeight="1">
      <c r="A83" s="47" t="s">
        <v>145</v>
      </c>
      <c r="B83" s="247">
        <v>4412237</v>
      </c>
      <c r="C83" s="247">
        <v>197965</v>
      </c>
      <c r="D83" s="247">
        <v>37968</v>
      </c>
      <c r="E83" s="247">
        <v>100586</v>
      </c>
      <c r="F83" s="247">
        <v>1134</v>
      </c>
      <c r="G83" s="247">
        <v>34700</v>
      </c>
      <c r="H83" s="247">
        <v>23577</v>
      </c>
      <c r="I83" s="47" t="s">
        <v>145</v>
      </c>
      <c r="J83" s="247">
        <v>679720</v>
      </c>
      <c r="K83" s="247">
        <v>393753</v>
      </c>
      <c r="L83" s="247">
        <v>0</v>
      </c>
      <c r="M83" s="247">
        <v>285967</v>
      </c>
      <c r="N83" s="247">
        <v>2826004</v>
      </c>
      <c r="O83" s="247">
        <v>567139</v>
      </c>
      <c r="P83" s="247">
        <v>39787</v>
      </c>
      <c r="Q83" s="247">
        <v>1890466</v>
      </c>
      <c r="R83" s="47" t="s">
        <v>145</v>
      </c>
      <c r="S83" s="247">
        <v>328612</v>
      </c>
      <c r="T83" s="247">
        <v>148752</v>
      </c>
      <c r="U83" s="247">
        <v>0</v>
      </c>
      <c r="V83" s="247">
        <v>0</v>
      </c>
      <c r="W83" s="247">
        <v>107769</v>
      </c>
      <c r="X83" s="247">
        <v>200</v>
      </c>
      <c r="Y83" s="247">
        <v>40783</v>
      </c>
      <c r="Z83" s="47" t="s">
        <v>145</v>
      </c>
      <c r="AA83" s="247">
        <v>434796</v>
      </c>
      <c r="AB83" s="247">
        <v>25000</v>
      </c>
      <c r="AC83" s="247">
        <v>409796</v>
      </c>
      <c r="AD83" s="247">
        <v>0</v>
      </c>
      <c r="AE83" s="247">
        <v>0</v>
      </c>
      <c r="AF83" s="247">
        <v>0</v>
      </c>
      <c r="AG83" s="247">
        <v>0</v>
      </c>
      <c r="AH83" s="47" t="s">
        <v>145</v>
      </c>
      <c r="AI83" s="247">
        <v>0</v>
      </c>
      <c r="AJ83" s="247">
        <v>0</v>
      </c>
      <c r="AK83" s="247">
        <v>125000</v>
      </c>
      <c r="AL83" s="247">
        <v>0</v>
      </c>
      <c r="AM83" s="247">
        <v>0</v>
      </c>
      <c r="AN83" s="247">
        <v>0</v>
      </c>
      <c r="AO83" s="247">
        <v>125000</v>
      </c>
      <c r="AP83" s="247">
        <v>0</v>
      </c>
    </row>
    <row r="84" spans="1:42" ht="21" customHeight="1">
      <c r="A84" s="47" t="s">
        <v>209</v>
      </c>
      <c r="B84" s="247">
        <v>1308468</v>
      </c>
      <c r="C84" s="247">
        <v>86367</v>
      </c>
      <c r="D84" s="247">
        <v>38667</v>
      </c>
      <c r="E84" s="247">
        <v>41109</v>
      </c>
      <c r="F84" s="247">
        <v>831</v>
      </c>
      <c r="G84" s="247">
        <v>550</v>
      </c>
      <c r="H84" s="247">
        <v>5210</v>
      </c>
      <c r="I84" s="47" t="s">
        <v>209</v>
      </c>
      <c r="J84" s="247">
        <v>175292</v>
      </c>
      <c r="K84" s="247">
        <v>151703</v>
      </c>
      <c r="L84" s="247">
        <v>0</v>
      </c>
      <c r="M84" s="247">
        <v>23589</v>
      </c>
      <c r="N84" s="247">
        <v>960989</v>
      </c>
      <c r="O84" s="247">
        <v>176046</v>
      </c>
      <c r="P84" s="247">
        <v>0</v>
      </c>
      <c r="Q84" s="247">
        <v>7828</v>
      </c>
      <c r="R84" s="47" t="s">
        <v>209</v>
      </c>
      <c r="S84" s="247">
        <v>777115</v>
      </c>
      <c r="T84" s="247">
        <v>27005</v>
      </c>
      <c r="U84" s="247">
        <v>0</v>
      </c>
      <c r="V84" s="247">
        <v>0</v>
      </c>
      <c r="W84" s="247">
        <v>8002</v>
      </c>
      <c r="X84" s="247">
        <v>0</v>
      </c>
      <c r="Y84" s="247">
        <v>19003</v>
      </c>
      <c r="Z84" s="47" t="s">
        <v>209</v>
      </c>
      <c r="AA84" s="247">
        <v>15015</v>
      </c>
      <c r="AB84" s="247">
        <v>0</v>
      </c>
      <c r="AC84" s="247">
        <v>15015</v>
      </c>
      <c r="AD84" s="247">
        <v>0</v>
      </c>
      <c r="AE84" s="247">
        <v>0</v>
      </c>
      <c r="AF84" s="247">
        <v>0</v>
      </c>
      <c r="AG84" s="247">
        <v>0</v>
      </c>
      <c r="AH84" s="47" t="s">
        <v>209</v>
      </c>
      <c r="AI84" s="247">
        <v>0</v>
      </c>
      <c r="AJ84" s="247">
        <v>0</v>
      </c>
      <c r="AK84" s="247">
        <v>43800</v>
      </c>
      <c r="AL84" s="247">
        <v>3000</v>
      </c>
      <c r="AM84" s="247">
        <v>0</v>
      </c>
      <c r="AN84" s="247">
        <v>0</v>
      </c>
      <c r="AO84" s="247">
        <v>30800</v>
      </c>
      <c r="AP84" s="247">
        <v>10000</v>
      </c>
    </row>
  </sheetData>
  <sheetProtection formatCells="0"/>
  <printOptions horizontalCentered="1"/>
  <pageMargins left="1.3779527559055118" right="1.3779527559055118" top="0.7874015748031497" bottom="1.3779527559055118" header="0.5118110236220472" footer="2.1653543307086616"/>
  <pageSetup blackAndWhite="1" firstPageNumber="36" useFirstPageNumber="1" fitToWidth="10" horizontalDpi="600" verticalDpi="600" orientation="portrait" paperSize="9" scale="85" r:id="rId1"/>
  <headerFooter alignWithMargins="0">
    <oddFooter>&amp;C&amp;"Times New Roman,標準"-&amp;P--</oddFooter>
  </headerFooter>
  <rowBreaks count="2" manualBreakCount="2">
    <brk id="32" max="255" man="1"/>
    <brk id="58" max="255" man="1"/>
  </rowBreaks>
  <colBreaks count="5" manualBreakCount="5">
    <brk id="4" min="32" max="57" man="1"/>
    <brk id="8" min="32" max="57" man="1"/>
    <brk id="13" min="32" max="57" man="1"/>
    <brk id="33" min="32" max="57" man="1"/>
    <brk id="37" min="32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BB84"/>
  <sheetViews>
    <sheetView showGridLines="0" view="pageBreakPreview" zoomScale="60" zoomScalePageLayoutView="0" workbookViewId="0" topLeftCell="A1">
      <pane xSplit="1" ySplit="4" topLeftCell="B59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1" width="18.375" style="240" customWidth="1"/>
    <col min="2" max="3" width="19.625" style="240" customWidth="1"/>
    <col min="4" max="8" width="19.625" style="24" customWidth="1"/>
    <col min="9" max="9" width="17.25390625" style="240" bestFit="1" customWidth="1"/>
    <col min="10" max="10" width="19.625" style="240" customWidth="1"/>
    <col min="11" max="11" width="17.875" style="24" customWidth="1"/>
    <col min="12" max="12" width="12.75390625" style="24" customWidth="1"/>
    <col min="13" max="13" width="14.625" style="24" customWidth="1"/>
    <col min="14" max="14" width="19.25390625" style="240" customWidth="1"/>
    <col min="15" max="17" width="19.25390625" style="24" customWidth="1"/>
    <col min="18" max="18" width="18.375" style="240" customWidth="1"/>
    <col min="19" max="19" width="19.625" style="24" customWidth="1"/>
    <col min="20" max="20" width="19.625" style="240" customWidth="1"/>
    <col min="21" max="25" width="19.625" style="24" customWidth="1"/>
    <col min="26" max="26" width="18.375" style="24" customWidth="1"/>
    <col min="27" max="33" width="19.625" style="24" customWidth="1"/>
    <col min="34" max="34" width="18.375" style="24" customWidth="1"/>
    <col min="35" max="37" width="19.625" style="24" customWidth="1"/>
    <col min="38" max="40" width="14.625" style="24" customWidth="1"/>
    <col min="41" max="42" width="18.75390625" style="24" customWidth="1"/>
    <col min="43" max="16384" width="10.00390625" style="24" customWidth="1"/>
  </cols>
  <sheetData>
    <row r="1" spans="1:54" s="216" customFormat="1" ht="25.5" customHeight="1">
      <c r="A1" s="215"/>
      <c r="D1" s="186" t="s">
        <v>495</v>
      </c>
      <c r="E1" s="188" t="s">
        <v>496</v>
      </c>
      <c r="F1" s="188"/>
      <c r="G1" s="186"/>
      <c r="H1" s="186"/>
      <c r="I1" s="215"/>
      <c r="J1" s="188"/>
      <c r="L1" s="187"/>
      <c r="M1" s="186" t="s">
        <v>495</v>
      </c>
      <c r="N1" s="188" t="s">
        <v>496</v>
      </c>
      <c r="P1" s="186"/>
      <c r="Q1" s="188"/>
      <c r="R1" s="215"/>
      <c r="S1" s="217"/>
      <c r="T1" s="187"/>
      <c r="U1" s="186" t="s">
        <v>495</v>
      </c>
      <c r="V1" s="188" t="s">
        <v>496</v>
      </c>
      <c r="X1" s="186"/>
      <c r="Y1" s="188"/>
      <c r="AA1" s="217"/>
      <c r="AB1" s="187"/>
      <c r="AC1" s="186" t="s">
        <v>495</v>
      </c>
      <c r="AD1" s="188" t="s">
        <v>496</v>
      </c>
      <c r="AF1" s="186"/>
      <c r="AG1" s="187"/>
      <c r="AJ1" s="186"/>
      <c r="AK1" s="186" t="s">
        <v>495</v>
      </c>
      <c r="AL1" s="188" t="s">
        <v>496</v>
      </c>
      <c r="AM1" s="188"/>
      <c r="AN1" s="217"/>
      <c r="AO1" s="218"/>
      <c r="AP1" s="186"/>
      <c r="AQ1" s="126"/>
      <c r="AR1" s="126"/>
      <c r="AS1" s="162"/>
      <c r="AT1" s="162"/>
      <c r="AU1" s="162"/>
      <c r="AV1" s="162"/>
      <c r="AW1" s="162"/>
      <c r="AX1" s="162"/>
      <c r="AY1" s="162"/>
      <c r="AZ1" s="162"/>
      <c r="BA1" s="162"/>
      <c r="BB1" s="162"/>
    </row>
    <row r="2" spans="1:54" s="216" customFormat="1" ht="27.75" customHeight="1">
      <c r="A2" s="219"/>
      <c r="D2" s="220" t="s">
        <v>497</v>
      </c>
      <c r="E2" s="221" t="s">
        <v>498</v>
      </c>
      <c r="F2" s="221"/>
      <c r="H2" s="222" t="s">
        <v>527</v>
      </c>
      <c r="I2" s="219"/>
      <c r="L2" s="223"/>
      <c r="M2" s="220" t="s">
        <v>497</v>
      </c>
      <c r="N2" s="221" t="s">
        <v>498</v>
      </c>
      <c r="P2" s="224"/>
      <c r="Q2" s="222" t="s">
        <v>528</v>
      </c>
      <c r="R2" s="219"/>
      <c r="T2" s="223"/>
      <c r="U2" s="220" t="s">
        <v>497</v>
      </c>
      <c r="V2" s="221" t="s">
        <v>498</v>
      </c>
      <c r="X2" s="220"/>
      <c r="Y2" s="222" t="s">
        <v>529</v>
      </c>
      <c r="AB2" s="223"/>
      <c r="AC2" s="220" t="s">
        <v>497</v>
      </c>
      <c r="AD2" s="221" t="s">
        <v>498</v>
      </c>
      <c r="AF2" s="220"/>
      <c r="AG2" s="222" t="s">
        <v>530</v>
      </c>
      <c r="AI2" s="224"/>
      <c r="AJ2" s="220"/>
      <c r="AK2" s="220" t="s">
        <v>497</v>
      </c>
      <c r="AL2" s="221" t="s">
        <v>498</v>
      </c>
      <c r="AM2" s="221"/>
      <c r="AN2" s="224"/>
      <c r="AP2" s="222" t="s">
        <v>531</v>
      </c>
      <c r="AQ2" s="126"/>
      <c r="AR2" s="126"/>
      <c r="AS2" s="162"/>
      <c r="AT2" s="162"/>
      <c r="AU2" s="162"/>
      <c r="AV2" s="162"/>
      <c r="AW2" s="162"/>
      <c r="AX2" s="162"/>
      <c r="AY2" s="162"/>
      <c r="AZ2" s="162"/>
      <c r="BA2" s="162"/>
      <c r="BB2" s="162"/>
    </row>
    <row r="3" spans="1:54" s="226" customFormat="1" ht="24" customHeight="1">
      <c r="A3" s="225"/>
      <c r="D3" s="227" t="s">
        <v>310</v>
      </c>
      <c r="E3" s="228" t="s">
        <v>543</v>
      </c>
      <c r="F3" s="229"/>
      <c r="H3" s="230" t="s">
        <v>125</v>
      </c>
      <c r="I3" s="225"/>
      <c r="L3" s="231"/>
      <c r="M3" s="227" t="s">
        <v>310</v>
      </c>
      <c r="N3" s="228" t="s">
        <v>543</v>
      </c>
      <c r="P3" s="230"/>
      <c r="Q3" s="230" t="s">
        <v>125</v>
      </c>
      <c r="R3" s="225"/>
      <c r="T3" s="231"/>
      <c r="U3" s="227" t="s">
        <v>310</v>
      </c>
      <c r="V3" s="228" t="s">
        <v>543</v>
      </c>
      <c r="X3" s="227"/>
      <c r="Y3" s="230" t="s">
        <v>125</v>
      </c>
      <c r="AB3" s="231"/>
      <c r="AC3" s="227" t="s">
        <v>310</v>
      </c>
      <c r="AD3" s="228" t="s">
        <v>544</v>
      </c>
      <c r="AF3" s="227"/>
      <c r="AG3" s="230" t="s">
        <v>125</v>
      </c>
      <c r="AI3" s="230"/>
      <c r="AJ3" s="227"/>
      <c r="AK3" s="227" t="s">
        <v>310</v>
      </c>
      <c r="AL3" s="228" t="s">
        <v>544</v>
      </c>
      <c r="AM3" s="228"/>
      <c r="AN3" s="230"/>
      <c r="AP3" s="230" t="s">
        <v>125</v>
      </c>
      <c r="AQ3" s="232"/>
      <c r="AR3" s="232"/>
      <c r="AS3" s="233"/>
      <c r="AT3" s="233"/>
      <c r="AU3" s="233"/>
      <c r="AV3" s="233"/>
      <c r="AW3" s="233"/>
      <c r="AX3" s="233"/>
      <c r="AY3" s="233"/>
      <c r="AZ3" s="233"/>
      <c r="BA3" s="233"/>
      <c r="BB3" s="233"/>
    </row>
    <row r="4" spans="1:54" s="240" customFormat="1" ht="42" customHeight="1">
      <c r="A4" s="234" t="s">
        <v>312</v>
      </c>
      <c r="B4" s="235"/>
      <c r="C4" s="236" t="s">
        <v>499</v>
      </c>
      <c r="D4" s="237" t="s">
        <v>84</v>
      </c>
      <c r="E4" s="238" t="s">
        <v>85</v>
      </c>
      <c r="F4" s="237" t="s">
        <v>86</v>
      </c>
      <c r="G4" s="237" t="s">
        <v>429</v>
      </c>
      <c r="H4" s="237" t="s">
        <v>45</v>
      </c>
      <c r="I4" s="234" t="s">
        <v>312</v>
      </c>
      <c r="J4" s="236" t="s">
        <v>500</v>
      </c>
      <c r="K4" s="237" t="s">
        <v>87</v>
      </c>
      <c r="L4" s="237" t="s">
        <v>88</v>
      </c>
      <c r="M4" s="237" t="s">
        <v>89</v>
      </c>
      <c r="N4" s="236" t="s">
        <v>501</v>
      </c>
      <c r="O4" s="237" t="s">
        <v>90</v>
      </c>
      <c r="P4" s="237" t="s">
        <v>91</v>
      </c>
      <c r="Q4" s="237" t="s">
        <v>92</v>
      </c>
      <c r="R4" s="234" t="s">
        <v>312</v>
      </c>
      <c r="S4" s="238" t="s">
        <v>502</v>
      </c>
      <c r="T4" s="236" t="s">
        <v>503</v>
      </c>
      <c r="U4" s="238" t="s">
        <v>504</v>
      </c>
      <c r="V4" s="238" t="s">
        <v>505</v>
      </c>
      <c r="W4" s="238" t="s">
        <v>506</v>
      </c>
      <c r="X4" s="238" t="s">
        <v>507</v>
      </c>
      <c r="Y4" s="238" t="s">
        <v>508</v>
      </c>
      <c r="Z4" s="234" t="s">
        <v>312</v>
      </c>
      <c r="AA4" s="236" t="s">
        <v>509</v>
      </c>
      <c r="AB4" s="237" t="s">
        <v>93</v>
      </c>
      <c r="AC4" s="237" t="s">
        <v>94</v>
      </c>
      <c r="AD4" s="236" t="s">
        <v>510</v>
      </c>
      <c r="AE4" s="238" t="s">
        <v>511</v>
      </c>
      <c r="AF4" s="238" t="s">
        <v>512</v>
      </c>
      <c r="AG4" s="239" t="s">
        <v>46</v>
      </c>
      <c r="AH4" s="234" t="s">
        <v>312</v>
      </c>
      <c r="AI4" s="238" t="s">
        <v>513</v>
      </c>
      <c r="AJ4" s="238" t="s">
        <v>514</v>
      </c>
      <c r="AK4" s="236" t="s">
        <v>515</v>
      </c>
      <c r="AL4" s="238" t="s">
        <v>516</v>
      </c>
      <c r="AM4" s="238" t="s">
        <v>517</v>
      </c>
      <c r="AN4" s="238" t="s">
        <v>518</v>
      </c>
      <c r="AO4" s="237" t="s">
        <v>533</v>
      </c>
      <c r="AP4" s="237" t="s">
        <v>534</v>
      </c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s="240" customFormat="1" ht="19.5" customHeight="1">
      <c r="A5" s="241" t="s">
        <v>81</v>
      </c>
      <c r="B5" s="235" t="s">
        <v>519</v>
      </c>
      <c r="C5" s="237">
        <v>1</v>
      </c>
      <c r="D5" s="237"/>
      <c r="E5" s="237"/>
      <c r="F5" s="237"/>
      <c r="G5" s="237"/>
      <c r="H5" s="237"/>
      <c r="I5" s="241" t="s">
        <v>81</v>
      </c>
      <c r="J5" s="237">
        <v>2</v>
      </c>
      <c r="K5" s="237"/>
      <c r="L5" s="237"/>
      <c r="M5" s="237"/>
      <c r="N5" s="237">
        <v>3</v>
      </c>
      <c r="O5" s="237"/>
      <c r="P5" s="237"/>
      <c r="Q5" s="237"/>
      <c r="R5" s="241" t="s">
        <v>81</v>
      </c>
      <c r="S5" s="237"/>
      <c r="T5" s="237">
        <v>4</v>
      </c>
      <c r="U5" s="237"/>
      <c r="V5" s="237"/>
      <c r="W5" s="237"/>
      <c r="X5" s="237"/>
      <c r="Y5" s="237"/>
      <c r="Z5" s="241" t="s">
        <v>81</v>
      </c>
      <c r="AA5" s="237">
        <v>5</v>
      </c>
      <c r="AB5" s="237"/>
      <c r="AC5" s="237"/>
      <c r="AD5" s="237">
        <v>6</v>
      </c>
      <c r="AE5" s="237"/>
      <c r="AF5" s="237"/>
      <c r="AG5" s="237">
        <v>7</v>
      </c>
      <c r="AH5" s="241" t="s">
        <v>81</v>
      </c>
      <c r="AI5" s="237"/>
      <c r="AJ5" s="237"/>
      <c r="AK5" s="237">
        <v>8</v>
      </c>
      <c r="AL5" s="237"/>
      <c r="AM5" s="237"/>
      <c r="AN5" s="237"/>
      <c r="AO5" s="237"/>
      <c r="AP5" s="237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s="240" customFormat="1" ht="19.5" customHeight="1">
      <c r="A6" s="241" t="s">
        <v>82</v>
      </c>
      <c r="B6" s="242"/>
      <c r="C6" s="243"/>
      <c r="D6" s="243">
        <v>1</v>
      </c>
      <c r="E6" s="243">
        <v>2</v>
      </c>
      <c r="F6" s="243">
        <v>3</v>
      </c>
      <c r="G6" s="243">
        <v>4</v>
      </c>
      <c r="H6" s="243">
        <v>5</v>
      </c>
      <c r="I6" s="241" t="s">
        <v>82</v>
      </c>
      <c r="J6" s="243"/>
      <c r="K6" s="243">
        <v>1</v>
      </c>
      <c r="L6" s="243">
        <v>2</v>
      </c>
      <c r="M6" s="243">
        <v>3</v>
      </c>
      <c r="N6" s="243"/>
      <c r="O6" s="243">
        <v>1</v>
      </c>
      <c r="P6" s="243">
        <v>2</v>
      </c>
      <c r="Q6" s="243">
        <v>3</v>
      </c>
      <c r="R6" s="241" t="s">
        <v>82</v>
      </c>
      <c r="S6" s="243">
        <v>4</v>
      </c>
      <c r="T6" s="243"/>
      <c r="U6" s="243">
        <v>1</v>
      </c>
      <c r="V6" s="243">
        <v>2</v>
      </c>
      <c r="W6" s="243">
        <v>3</v>
      </c>
      <c r="X6" s="243">
        <v>4</v>
      </c>
      <c r="Y6" s="243">
        <v>5</v>
      </c>
      <c r="Z6" s="241" t="s">
        <v>82</v>
      </c>
      <c r="AA6" s="243"/>
      <c r="AB6" s="243">
        <v>1</v>
      </c>
      <c r="AC6" s="243">
        <v>2</v>
      </c>
      <c r="AD6" s="243"/>
      <c r="AE6" s="243">
        <v>1</v>
      </c>
      <c r="AF6" s="243">
        <v>2</v>
      </c>
      <c r="AG6" s="243"/>
      <c r="AH6" s="241" t="s">
        <v>82</v>
      </c>
      <c r="AI6" s="243">
        <v>1</v>
      </c>
      <c r="AJ6" s="243">
        <v>2</v>
      </c>
      <c r="AK6" s="243"/>
      <c r="AL6" s="243">
        <v>1</v>
      </c>
      <c r="AM6" s="243">
        <v>2</v>
      </c>
      <c r="AN6" s="243">
        <v>3</v>
      </c>
      <c r="AO6" s="243">
        <v>4</v>
      </c>
      <c r="AP6" s="243">
        <v>5</v>
      </c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s="240" customFormat="1" ht="19.5" customHeight="1">
      <c r="A7" s="241" t="s">
        <v>313</v>
      </c>
      <c r="B7" s="244"/>
      <c r="C7" s="244"/>
      <c r="D7" s="244"/>
      <c r="E7" s="244"/>
      <c r="F7" s="244"/>
      <c r="G7" s="244"/>
      <c r="H7" s="244"/>
      <c r="I7" s="241" t="s">
        <v>313</v>
      </c>
      <c r="J7" s="244"/>
      <c r="K7" s="244"/>
      <c r="L7" s="244"/>
      <c r="M7" s="244"/>
      <c r="N7" s="244"/>
      <c r="O7" s="244"/>
      <c r="P7" s="244"/>
      <c r="Q7" s="244"/>
      <c r="R7" s="241" t="s">
        <v>313</v>
      </c>
      <c r="S7" s="244"/>
      <c r="T7" s="244"/>
      <c r="U7" s="244"/>
      <c r="V7" s="244"/>
      <c r="W7" s="244"/>
      <c r="X7" s="244"/>
      <c r="Y7" s="244"/>
      <c r="Z7" s="241" t="s">
        <v>313</v>
      </c>
      <c r="AA7" s="244"/>
      <c r="AB7" s="244"/>
      <c r="AC7" s="244"/>
      <c r="AD7" s="244"/>
      <c r="AE7" s="244"/>
      <c r="AF7" s="244"/>
      <c r="AG7" s="244"/>
      <c r="AH7" s="241" t="s">
        <v>313</v>
      </c>
      <c r="AI7" s="244"/>
      <c r="AJ7" s="244"/>
      <c r="AK7" s="244"/>
      <c r="AL7" s="244"/>
      <c r="AM7" s="244"/>
      <c r="AN7" s="244"/>
      <c r="AO7" s="244"/>
      <c r="AP7" s="24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s="49" customFormat="1" ht="21" customHeight="1">
      <c r="A8" s="245" t="s">
        <v>27</v>
      </c>
      <c r="B8" s="246">
        <v>1123129710</v>
      </c>
      <c r="C8" s="246">
        <v>206503990</v>
      </c>
      <c r="D8" s="246">
        <v>14932390</v>
      </c>
      <c r="E8" s="246">
        <v>87549811</v>
      </c>
      <c r="F8" s="246">
        <v>9857047</v>
      </c>
      <c r="G8" s="246">
        <v>7647354</v>
      </c>
      <c r="H8" s="246">
        <v>86517388</v>
      </c>
      <c r="I8" s="245" t="s">
        <v>27</v>
      </c>
      <c r="J8" s="246">
        <v>392157601</v>
      </c>
      <c r="K8" s="246">
        <v>360517332</v>
      </c>
      <c r="L8" s="246">
        <v>73412</v>
      </c>
      <c r="M8" s="246">
        <v>31566857</v>
      </c>
      <c r="N8" s="246">
        <v>183711406</v>
      </c>
      <c r="O8" s="246">
        <v>48287680</v>
      </c>
      <c r="P8" s="246">
        <v>18432737</v>
      </c>
      <c r="Q8" s="246">
        <v>98380598</v>
      </c>
      <c r="R8" s="245" t="s">
        <v>27</v>
      </c>
      <c r="S8" s="246">
        <v>18610391</v>
      </c>
      <c r="T8" s="246">
        <v>176780433</v>
      </c>
      <c r="U8" s="246">
        <v>21007269</v>
      </c>
      <c r="V8" s="246">
        <v>19447770</v>
      </c>
      <c r="W8" s="246">
        <v>108691278</v>
      </c>
      <c r="X8" s="246">
        <v>1460441</v>
      </c>
      <c r="Y8" s="246">
        <v>26173675</v>
      </c>
      <c r="Z8" s="245" t="s">
        <v>27</v>
      </c>
      <c r="AA8" s="246">
        <v>67240429</v>
      </c>
      <c r="AB8" s="246">
        <v>11564125</v>
      </c>
      <c r="AC8" s="246">
        <v>55676304</v>
      </c>
      <c r="AD8" s="246">
        <v>62973431</v>
      </c>
      <c r="AE8" s="246">
        <v>62973431</v>
      </c>
      <c r="AF8" s="246">
        <v>0</v>
      </c>
      <c r="AG8" s="246">
        <v>9015284</v>
      </c>
      <c r="AH8" s="245" t="s">
        <v>27</v>
      </c>
      <c r="AI8" s="246">
        <v>9009179</v>
      </c>
      <c r="AJ8" s="246">
        <v>6105</v>
      </c>
      <c r="AK8" s="246">
        <v>24747136</v>
      </c>
      <c r="AL8" s="246">
        <v>322979</v>
      </c>
      <c r="AM8" s="246">
        <v>219563</v>
      </c>
      <c r="AN8" s="246">
        <v>0</v>
      </c>
      <c r="AO8" s="246">
        <v>19357394</v>
      </c>
      <c r="AP8" s="246">
        <v>4847200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54" s="49" customFormat="1" ht="21" customHeight="1">
      <c r="A9" s="245" t="s">
        <v>520</v>
      </c>
      <c r="B9" s="246">
        <v>788350595</v>
      </c>
      <c r="C9" s="246">
        <v>139333020</v>
      </c>
      <c r="D9" s="246">
        <v>7284544</v>
      </c>
      <c r="E9" s="246">
        <v>64095515</v>
      </c>
      <c r="F9" s="246">
        <v>6186943</v>
      </c>
      <c r="G9" s="246">
        <v>4323626</v>
      </c>
      <c r="H9" s="246">
        <v>57442392</v>
      </c>
      <c r="I9" s="245" t="s">
        <v>520</v>
      </c>
      <c r="J9" s="246">
        <v>284947186</v>
      </c>
      <c r="K9" s="246">
        <v>259286815</v>
      </c>
      <c r="L9" s="246">
        <v>0</v>
      </c>
      <c r="M9" s="246">
        <v>25660371</v>
      </c>
      <c r="N9" s="246">
        <v>135007888</v>
      </c>
      <c r="O9" s="246">
        <v>31366590</v>
      </c>
      <c r="P9" s="246">
        <v>14777919</v>
      </c>
      <c r="Q9" s="246">
        <v>81244933</v>
      </c>
      <c r="R9" s="245" t="s">
        <v>520</v>
      </c>
      <c r="S9" s="246">
        <v>7618446</v>
      </c>
      <c r="T9" s="246">
        <v>127614883</v>
      </c>
      <c r="U9" s="246">
        <v>18997438</v>
      </c>
      <c r="V9" s="246">
        <v>16065803</v>
      </c>
      <c r="W9" s="246">
        <v>76794731</v>
      </c>
      <c r="X9" s="246">
        <v>816757</v>
      </c>
      <c r="Y9" s="246">
        <v>14940154</v>
      </c>
      <c r="Z9" s="245" t="s">
        <v>520</v>
      </c>
      <c r="AA9" s="246">
        <v>56722289</v>
      </c>
      <c r="AB9" s="246">
        <v>9324727</v>
      </c>
      <c r="AC9" s="246">
        <v>47397562</v>
      </c>
      <c r="AD9" s="246">
        <v>24082305</v>
      </c>
      <c r="AE9" s="246">
        <v>24082305</v>
      </c>
      <c r="AF9" s="246">
        <v>0</v>
      </c>
      <c r="AG9" s="246">
        <v>5562448</v>
      </c>
      <c r="AH9" s="245" t="s">
        <v>520</v>
      </c>
      <c r="AI9" s="246">
        <v>5556343</v>
      </c>
      <c r="AJ9" s="246">
        <v>6105</v>
      </c>
      <c r="AK9" s="246">
        <v>15080576</v>
      </c>
      <c r="AL9" s="246">
        <v>0</v>
      </c>
      <c r="AM9" s="246">
        <v>0</v>
      </c>
      <c r="AN9" s="246">
        <v>0</v>
      </c>
      <c r="AO9" s="246">
        <v>12165576</v>
      </c>
      <c r="AP9" s="246">
        <v>2915000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</row>
    <row r="10" spans="1:54" s="240" customFormat="1" ht="21" customHeight="1">
      <c r="A10" s="47" t="s">
        <v>521</v>
      </c>
      <c r="B10" s="247">
        <v>162038957</v>
      </c>
      <c r="C10" s="247">
        <v>30835687</v>
      </c>
      <c r="D10" s="247">
        <v>1300503</v>
      </c>
      <c r="E10" s="247">
        <v>16566172</v>
      </c>
      <c r="F10" s="247">
        <v>1140576</v>
      </c>
      <c r="G10" s="247">
        <v>652738</v>
      </c>
      <c r="H10" s="247">
        <v>11175698</v>
      </c>
      <c r="I10" s="47" t="s">
        <v>521</v>
      </c>
      <c r="J10" s="247">
        <v>56699439</v>
      </c>
      <c r="K10" s="247">
        <v>53684325</v>
      </c>
      <c r="L10" s="247">
        <v>0</v>
      </c>
      <c r="M10" s="247">
        <v>3015114</v>
      </c>
      <c r="N10" s="247">
        <v>27914994</v>
      </c>
      <c r="O10" s="247">
        <v>4470739</v>
      </c>
      <c r="P10" s="247">
        <v>2621112</v>
      </c>
      <c r="Q10" s="247">
        <v>19751969</v>
      </c>
      <c r="R10" s="47" t="s">
        <v>521</v>
      </c>
      <c r="S10" s="247">
        <v>1071174</v>
      </c>
      <c r="T10" s="247">
        <v>23545572</v>
      </c>
      <c r="U10" s="247">
        <v>1546585</v>
      </c>
      <c r="V10" s="247">
        <v>1252537</v>
      </c>
      <c r="W10" s="247">
        <v>18817400</v>
      </c>
      <c r="X10" s="247">
        <v>130376</v>
      </c>
      <c r="Y10" s="247">
        <v>1798674</v>
      </c>
      <c r="Z10" s="47" t="s">
        <v>521</v>
      </c>
      <c r="AA10" s="247">
        <v>14951652</v>
      </c>
      <c r="AB10" s="247">
        <v>1137740</v>
      </c>
      <c r="AC10" s="247">
        <v>13813912</v>
      </c>
      <c r="AD10" s="247">
        <v>3408952</v>
      </c>
      <c r="AE10" s="247">
        <v>3408952</v>
      </c>
      <c r="AF10" s="247">
        <v>0</v>
      </c>
      <c r="AG10" s="247">
        <v>957169</v>
      </c>
      <c r="AH10" s="47" t="s">
        <v>521</v>
      </c>
      <c r="AI10" s="247">
        <v>957169</v>
      </c>
      <c r="AJ10" s="247">
        <v>0</v>
      </c>
      <c r="AK10" s="247">
        <v>3725492</v>
      </c>
      <c r="AL10" s="247">
        <v>0</v>
      </c>
      <c r="AM10" s="247">
        <v>0</v>
      </c>
      <c r="AN10" s="247">
        <v>0</v>
      </c>
      <c r="AO10" s="247">
        <v>3325492</v>
      </c>
      <c r="AP10" s="247">
        <v>400000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s="240" customFormat="1" ht="21" customHeight="1">
      <c r="A11" s="47" t="s">
        <v>522</v>
      </c>
      <c r="B11" s="247">
        <v>172551522</v>
      </c>
      <c r="C11" s="247">
        <v>27450367</v>
      </c>
      <c r="D11" s="247">
        <v>2096876</v>
      </c>
      <c r="E11" s="247">
        <v>9394085</v>
      </c>
      <c r="F11" s="247">
        <v>1628635</v>
      </c>
      <c r="G11" s="247">
        <v>818739</v>
      </c>
      <c r="H11" s="247">
        <v>13512032</v>
      </c>
      <c r="I11" s="47" t="s">
        <v>522</v>
      </c>
      <c r="J11" s="247">
        <v>59701218</v>
      </c>
      <c r="K11" s="247">
        <v>52842651</v>
      </c>
      <c r="L11" s="247">
        <v>0</v>
      </c>
      <c r="M11" s="247">
        <v>6858567</v>
      </c>
      <c r="N11" s="247">
        <v>30388092</v>
      </c>
      <c r="O11" s="247">
        <v>8274380</v>
      </c>
      <c r="P11" s="247">
        <v>1432437</v>
      </c>
      <c r="Q11" s="247">
        <v>19422566</v>
      </c>
      <c r="R11" s="47" t="s">
        <v>522</v>
      </c>
      <c r="S11" s="247">
        <v>1258709</v>
      </c>
      <c r="T11" s="247">
        <v>31076238</v>
      </c>
      <c r="U11" s="247">
        <v>7003192</v>
      </c>
      <c r="V11" s="247">
        <v>9977481</v>
      </c>
      <c r="W11" s="247">
        <v>8810431</v>
      </c>
      <c r="X11" s="247">
        <v>460012</v>
      </c>
      <c r="Y11" s="247">
        <v>4825122</v>
      </c>
      <c r="Z11" s="47" t="s">
        <v>522</v>
      </c>
      <c r="AA11" s="247">
        <v>15063507</v>
      </c>
      <c r="AB11" s="247">
        <v>4929432</v>
      </c>
      <c r="AC11" s="247">
        <v>10134075</v>
      </c>
      <c r="AD11" s="247">
        <v>5402397</v>
      </c>
      <c r="AE11" s="247">
        <v>5402397</v>
      </c>
      <c r="AF11" s="247">
        <v>0</v>
      </c>
      <c r="AG11" s="247">
        <v>889703</v>
      </c>
      <c r="AH11" s="47" t="s">
        <v>522</v>
      </c>
      <c r="AI11" s="247">
        <v>886448</v>
      </c>
      <c r="AJ11" s="247">
        <v>3255</v>
      </c>
      <c r="AK11" s="247">
        <v>2580000</v>
      </c>
      <c r="AL11" s="247">
        <v>0</v>
      </c>
      <c r="AM11" s="247">
        <v>0</v>
      </c>
      <c r="AN11" s="247">
        <v>0</v>
      </c>
      <c r="AO11" s="247">
        <v>1615000</v>
      </c>
      <c r="AP11" s="247">
        <v>965000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240" customFormat="1" ht="21" customHeight="1">
      <c r="A12" s="47" t="s">
        <v>272</v>
      </c>
      <c r="B12" s="247">
        <v>110054384</v>
      </c>
      <c r="C12" s="247">
        <v>19380735</v>
      </c>
      <c r="D12" s="247">
        <v>958488</v>
      </c>
      <c r="E12" s="247">
        <v>10388360</v>
      </c>
      <c r="F12" s="247">
        <v>731263</v>
      </c>
      <c r="G12" s="247">
        <v>644200</v>
      </c>
      <c r="H12" s="247">
        <v>6658424</v>
      </c>
      <c r="I12" s="47" t="s">
        <v>272</v>
      </c>
      <c r="J12" s="247">
        <v>41464420</v>
      </c>
      <c r="K12" s="247">
        <v>36080490</v>
      </c>
      <c r="L12" s="247">
        <v>0</v>
      </c>
      <c r="M12" s="247">
        <v>5383930</v>
      </c>
      <c r="N12" s="247">
        <v>21861132</v>
      </c>
      <c r="O12" s="247">
        <v>5086387</v>
      </c>
      <c r="P12" s="247">
        <v>7034527</v>
      </c>
      <c r="Q12" s="247">
        <v>8604796</v>
      </c>
      <c r="R12" s="47" t="s">
        <v>272</v>
      </c>
      <c r="S12" s="247">
        <v>1135422</v>
      </c>
      <c r="T12" s="247">
        <v>18161590</v>
      </c>
      <c r="U12" s="247">
        <v>1268673</v>
      </c>
      <c r="V12" s="247">
        <v>821454</v>
      </c>
      <c r="W12" s="247">
        <v>14792347</v>
      </c>
      <c r="X12" s="247">
        <v>0</v>
      </c>
      <c r="Y12" s="247">
        <v>1279116</v>
      </c>
      <c r="Z12" s="47" t="s">
        <v>272</v>
      </c>
      <c r="AA12" s="247">
        <v>5733864</v>
      </c>
      <c r="AB12" s="247">
        <v>904842</v>
      </c>
      <c r="AC12" s="247">
        <v>4829022</v>
      </c>
      <c r="AD12" s="247">
        <v>1531320</v>
      </c>
      <c r="AE12" s="247">
        <v>1531320</v>
      </c>
      <c r="AF12" s="247">
        <v>0</v>
      </c>
      <c r="AG12" s="247">
        <v>231540</v>
      </c>
      <c r="AH12" s="47" t="s">
        <v>272</v>
      </c>
      <c r="AI12" s="247">
        <v>231540</v>
      </c>
      <c r="AJ12" s="247">
        <v>0</v>
      </c>
      <c r="AK12" s="247">
        <v>1689783</v>
      </c>
      <c r="AL12" s="247">
        <v>0</v>
      </c>
      <c r="AM12" s="247">
        <v>0</v>
      </c>
      <c r="AN12" s="247">
        <v>0</v>
      </c>
      <c r="AO12" s="247">
        <v>1439783</v>
      </c>
      <c r="AP12" s="247">
        <v>250000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40" customFormat="1" ht="21" customHeight="1">
      <c r="A13" s="47" t="s">
        <v>206</v>
      </c>
      <c r="B13" s="247">
        <v>129683243</v>
      </c>
      <c r="C13" s="247">
        <v>23171285</v>
      </c>
      <c r="D13" s="247">
        <v>1341837</v>
      </c>
      <c r="E13" s="247">
        <v>9999303</v>
      </c>
      <c r="F13" s="247">
        <v>1003704</v>
      </c>
      <c r="G13" s="247">
        <v>751608</v>
      </c>
      <c r="H13" s="247">
        <v>10074833</v>
      </c>
      <c r="I13" s="47" t="s">
        <v>206</v>
      </c>
      <c r="J13" s="247">
        <v>51644135</v>
      </c>
      <c r="K13" s="247">
        <v>47965954</v>
      </c>
      <c r="L13" s="247">
        <v>0</v>
      </c>
      <c r="M13" s="247">
        <v>3678181</v>
      </c>
      <c r="N13" s="247">
        <v>21325564</v>
      </c>
      <c r="O13" s="247">
        <v>2976229</v>
      </c>
      <c r="P13" s="247">
        <v>3102959</v>
      </c>
      <c r="Q13" s="247">
        <v>13665922</v>
      </c>
      <c r="R13" s="47" t="s">
        <v>206</v>
      </c>
      <c r="S13" s="247">
        <v>1580454</v>
      </c>
      <c r="T13" s="247">
        <v>18546808</v>
      </c>
      <c r="U13" s="247">
        <v>820180</v>
      </c>
      <c r="V13" s="247">
        <v>1983311</v>
      </c>
      <c r="W13" s="247">
        <v>11876146</v>
      </c>
      <c r="X13" s="247">
        <v>28504</v>
      </c>
      <c r="Y13" s="247">
        <v>3838667</v>
      </c>
      <c r="Z13" s="47" t="s">
        <v>206</v>
      </c>
      <c r="AA13" s="247">
        <v>8736140</v>
      </c>
      <c r="AB13" s="247">
        <v>1162368</v>
      </c>
      <c r="AC13" s="247">
        <v>7573772</v>
      </c>
      <c r="AD13" s="247">
        <v>3179311</v>
      </c>
      <c r="AE13" s="247">
        <v>3179311</v>
      </c>
      <c r="AF13" s="247">
        <v>0</v>
      </c>
      <c r="AG13" s="247">
        <v>600000</v>
      </c>
      <c r="AH13" s="47" t="s">
        <v>206</v>
      </c>
      <c r="AI13" s="247">
        <v>600000</v>
      </c>
      <c r="AJ13" s="247">
        <v>0</v>
      </c>
      <c r="AK13" s="247">
        <v>2480000</v>
      </c>
      <c r="AL13" s="247">
        <v>0</v>
      </c>
      <c r="AM13" s="247">
        <v>0</v>
      </c>
      <c r="AN13" s="247">
        <v>0</v>
      </c>
      <c r="AO13" s="247">
        <v>1980000</v>
      </c>
      <c r="AP13" s="247">
        <v>500000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40" customFormat="1" ht="21" customHeight="1">
      <c r="A14" s="47" t="s">
        <v>207</v>
      </c>
      <c r="B14" s="247">
        <v>84857087</v>
      </c>
      <c r="C14" s="247">
        <v>15726060</v>
      </c>
      <c r="D14" s="247">
        <v>678681</v>
      </c>
      <c r="E14" s="247">
        <v>7419983</v>
      </c>
      <c r="F14" s="247">
        <v>656361</v>
      </c>
      <c r="G14" s="247">
        <v>660348</v>
      </c>
      <c r="H14" s="247">
        <v>6310687</v>
      </c>
      <c r="I14" s="47" t="s">
        <v>207</v>
      </c>
      <c r="J14" s="247">
        <v>30912672</v>
      </c>
      <c r="K14" s="247">
        <v>27304156</v>
      </c>
      <c r="L14" s="247">
        <v>0</v>
      </c>
      <c r="M14" s="247">
        <v>3608516</v>
      </c>
      <c r="N14" s="247">
        <v>16326173</v>
      </c>
      <c r="O14" s="247">
        <v>7046786</v>
      </c>
      <c r="P14" s="247">
        <v>530421</v>
      </c>
      <c r="Q14" s="247">
        <v>7559256</v>
      </c>
      <c r="R14" s="47" t="s">
        <v>207</v>
      </c>
      <c r="S14" s="247">
        <v>1189710</v>
      </c>
      <c r="T14" s="247">
        <v>11862569</v>
      </c>
      <c r="U14" s="247">
        <v>665352</v>
      </c>
      <c r="V14" s="247">
        <v>790130</v>
      </c>
      <c r="W14" s="247">
        <v>9170257</v>
      </c>
      <c r="X14" s="247">
        <v>95400</v>
      </c>
      <c r="Y14" s="247">
        <v>1141430</v>
      </c>
      <c r="Z14" s="47" t="s">
        <v>207</v>
      </c>
      <c r="AA14" s="247">
        <v>3698188</v>
      </c>
      <c r="AB14" s="247">
        <v>731686</v>
      </c>
      <c r="AC14" s="247">
        <v>2966502</v>
      </c>
      <c r="AD14" s="247">
        <v>3637588</v>
      </c>
      <c r="AE14" s="247">
        <v>3637588</v>
      </c>
      <c r="AF14" s="247">
        <v>0</v>
      </c>
      <c r="AG14" s="247">
        <v>638725</v>
      </c>
      <c r="AH14" s="47" t="s">
        <v>207</v>
      </c>
      <c r="AI14" s="247">
        <v>638725</v>
      </c>
      <c r="AJ14" s="247">
        <v>0</v>
      </c>
      <c r="AK14" s="247">
        <v>2055112</v>
      </c>
      <c r="AL14" s="247">
        <v>0</v>
      </c>
      <c r="AM14" s="247">
        <v>0</v>
      </c>
      <c r="AN14" s="247">
        <v>0</v>
      </c>
      <c r="AO14" s="247">
        <v>1655112</v>
      </c>
      <c r="AP14" s="247">
        <v>400000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40" customFormat="1" ht="21" customHeight="1">
      <c r="A15" s="47" t="s">
        <v>523</v>
      </c>
      <c r="B15" s="247">
        <v>129165402</v>
      </c>
      <c r="C15" s="247">
        <v>22768886</v>
      </c>
      <c r="D15" s="247">
        <v>908159</v>
      </c>
      <c r="E15" s="247">
        <v>10327612</v>
      </c>
      <c r="F15" s="247">
        <v>1026404</v>
      </c>
      <c r="G15" s="247">
        <v>795993</v>
      </c>
      <c r="H15" s="247">
        <v>9710718</v>
      </c>
      <c r="I15" s="47" t="s">
        <v>523</v>
      </c>
      <c r="J15" s="247">
        <v>44525302</v>
      </c>
      <c r="K15" s="247">
        <v>41409239</v>
      </c>
      <c r="L15" s="247">
        <v>0</v>
      </c>
      <c r="M15" s="247">
        <v>3116063</v>
      </c>
      <c r="N15" s="247">
        <v>17191933</v>
      </c>
      <c r="O15" s="247">
        <v>3512069</v>
      </c>
      <c r="P15" s="247">
        <v>56463</v>
      </c>
      <c r="Q15" s="247">
        <v>12240424</v>
      </c>
      <c r="R15" s="47" t="s">
        <v>523</v>
      </c>
      <c r="S15" s="247">
        <v>1382977</v>
      </c>
      <c r="T15" s="247">
        <v>24422106</v>
      </c>
      <c r="U15" s="247">
        <v>7693456</v>
      </c>
      <c r="V15" s="247">
        <v>1240890</v>
      </c>
      <c r="W15" s="247">
        <v>13328150</v>
      </c>
      <c r="X15" s="247">
        <v>102465</v>
      </c>
      <c r="Y15" s="247">
        <v>2057145</v>
      </c>
      <c r="Z15" s="47" t="s">
        <v>523</v>
      </c>
      <c r="AA15" s="247">
        <v>8538938</v>
      </c>
      <c r="AB15" s="247">
        <v>458659</v>
      </c>
      <c r="AC15" s="247">
        <v>8080279</v>
      </c>
      <c r="AD15" s="247">
        <v>6922737</v>
      </c>
      <c r="AE15" s="247">
        <v>6922737</v>
      </c>
      <c r="AF15" s="247">
        <v>0</v>
      </c>
      <c r="AG15" s="247">
        <v>2245311</v>
      </c>
      <c r="AH15" s="47" t="s">
        <v>523</v>
      </c>
      <c r="AI15" s="247">
        <v>2242461</v>
      </c>
      <c r="AJ15" s="247">
        <v>2850</v>
      </c>
      <c r="AK15" s="247">
        <v>2550189</v>
      </c>
      <c r="AL15" s="247">
        <v>0</v>
      </c>
      <c r="AM15" s="247">
        <v>0</v>
      </c>
      <c r="AN15" s="247">
        <v>0</v>
      </c>
      <c r="AO15" s="247">
        <v>2150189</v>
      </c>
      <c r="AP15" s="247">
        <v>400000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9" customFormat="1" ht="21" customHeight="1">
      <c r="A16" s="248" t="s">
        <v>524</v>
      </c>
      <c r="B16" s="246">
        <v>334779115</v>
      </c>
      <c r="C16" s="246">
        <v>67170970</v>
      </c>
      <c r="D16" s="246">
        <v>7647846</v>
      </c>
      <c r="E16" s="246">
        <v>23454296</v>
      </c>
      <c r="F16" s="246">
        <v>3670104</v>
      </c>
      <c r="G16" s="246">
        <v>3323728</v>
      </c>
      <c r="H16" s="246">
        <v>29074996</v>
      </c>
      <c r="I16" s="248" t="s">
        <v>524</v>
      </c>
      <c r="J16" s="246">
        <v>107210415</v>
      </c>
      <c r="K16" s="246">
        <v>101230517</v>
      </c>
      <c r="L16" s="246">
        <v>73412</v>
      </c>
      <c r="M16" s="246">
        <v>5906486</v>
      </c>
      <c r="N16" s="246">
        <v>48703518</v>
      </c>
      <c r="O16" s="246">
        <v>16921090</v>
      </c>
      <c r="P16" s="246">
        <v>3654818</v>
      </c>
      <c r="Q16" s="246">
        <v>17135665</v>
      </c>
      <c r="R16" s="248" t="s">
        <v>524</v>
      </c>
      <c r="S16" s="246">
        <v>10991945</v>
      </c>
      <c r="T16" s="246">
        <v>49165550</v>
      </c>
      <c r="U16" s="246">
        <v>2009831</v>
      </c>
      <c r="V16" s="246">
        <v>3381967</v>
      </c>
      <c r="W16" s="246">
        <v>31896547</v>
      </c>
      <c r="X16" s="246">
        <v>643684</v>
      </c>
      <c r="Y16" s="246">
        <v>11233521</v>
      </c>
      <c r="Z16" s="248" t="s">
        <v>524</v>
      </c>
      <c r="AA16" s="246">
        <v>10518140</v>
      </c>
      <c r="AB16" s="246">
        <v>2239398</v>
      </c>
      <c r="AC16" s="246">
        <v>8278742</v>
      </c>
      <c r="AD16" s="246">
        <v>38891126</v>
      </c>
      <c r="AE16" s="246">
        <v>38891126</v>
      </c>
      <c r="AF16" s="246">
        <v>0</v>
      </c>
      <c r="AG16" s="246">
        <v>3452836</v>
      </c>
      <c r="AH16" s="248" t="s">
        <v>524</v>
      </c>
      <c r="AI16" s="246">
        <v>3452836</v>
      </c>
      <c r="AJ16" s="246">
        <v>0</v>
      </c>
      <c r="AK16" s="246">
        <v>9666560</v>
      </c>
      <c r="AL16" s="246">
        <v>322979</v>
      </c>
      <c r="AM16" s="246">
        <v>219563</v>
      </c>
      <c r="AN16" s="246">
        <v>0</v>
      </c>
      <c r="AO16" s="246">
        <v>7191818</v>
      </c>
      <c r="AP16" s="246">
        <v>1932200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</row>
    <row r="17" spans="1:54" s="240" customFormat="1" ht="21" customHeight="1">
      <c r="A17" s="47" t="s">
        <v>131</v>
      </c>
      <c r="B17" s="247">
        <v>20798301</v>
      </c>
      <c r="C17" s="247">
        <v>3906552</v>
      </c>
      <c r="D17" s="247">
        <v>321915</v>
      </c>
      <c r="E17" s="247">
        <v>1327115</v>
      </c>
      <c r="F17" s="247">
        <v>213475</v>
      </c>
      <c r="G17" s="247">
        <v>179790</v>
      </c>
      <c r="H17" s="247">
        <v>1864257</v>
      </c>
      <c r="I17" s="47" t="s">
        <v>131</v>
      </c>
      <c r="J17" s="247">
        <v>7177110</v>
      </c>
      <c r="K17" s="247">
        <v>6716587</v>
      </c>
      <c r="L17" s="247">
        <v>0</v>
      </c>
      <c r="M17" s="247">
        <v>460523</v>
      </c>
      <c r="N17" s="247">
        <v>2263480</v>
      </c>
      <c r="O17" s="247">
        <v>901725</v>
      </c>
      <c r="P17" s="247">
        <v>263076</v>
      </c>
      <c r="Q17" s="247">
        <v>653986</v>
      </c>
      <c r="R17" s="47" t="s">
        <v>131</v>
      </c>
      <c r="S17" s="247">
        <v>444693</v>
      </c>
      <c r="T17" s="247">
        <v>2897218</v>
      </c>
      <c r="U17" s="247">
        <v>110780</v>
      </c>
      <c r="V17" s="247">
        <v>173065</v>
      </c>
      <c r="W17" s="247">
        <v>1572227</v>
      </c>
      <c r="X17" s="247">
        <v>50030</v>
      </c>
      <c r="Y17" s="247">
        <v>991116</v>
      </c>
      <c r="Z17" s="47" t="s">
        <v>131</v>
      </c>
      <c r="AA17" s="247">
        <v>1415005</v>
      </c>
      <c r="AB17" s="247">
        <v>977978</v>
      </c>
      <c r="AC17" s="247">
        <v>437027</v>
      </c>
      <c r="AD17" s="247">
        <v>2339239</v>
      </c>
      <c r="AE17" s="247">
        <v>2339239</v>
      </c>
      <c r="AF17" s="247">
        <v>0</v>
      </c>
      <c r="AG17" s="247">
        <v>193704</v>
      </c>
      <c r="AH17" s="47" t="s">
        <v>131</v>
      </c>
      <c r="AI17" s="247">
        <v>193704</v>
      </c>
      <c r="AJ17" s="247">
        <v>0</v>
      </c>
      <c r="AK17" s="247">
        <v>605993</v>
      </c>
      <c r="AL17" s="247">
        <v>10350</v>
      </c>
      <c r="AM17" s="247">
        <v>0</v>
      </c>
      <c r="AN17" s="247">
        <v>0</v>
      </c>
      <c r="AO17" s="247">
        <v>486443</v>
      </c>
      <c r="AP17" s="247">
        <v>109200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40" customFormat="1" ht="21" customHeight="1">
      <c r="A18" s="47" t="s">
        <v>132</v>
      </c>
      <c r="B18" s="247">
        <v>23001670</v>
      </c>
      <c r="C18" s="247">
        <v>3927683</v>
      </c>
      <c r="D18" s="247">
        <v>352477</v>
      </c>
      <c r="E18" s="247">
        <v>1555462</v>
      </c>
      <c r="F18" s="247">
        <v>250854</v>
      </c>
      <c r="G18" s="247">
        <v>204933</v>
      </c>
      <c r="H18" s="247">
        <v>1563957</v>
      </c>
      <c r="I18" s="47" t="s">
        <v>132</v>
      </c>
      <c r="J18" s="247">
        <v>8632943</v>
      </c>
      <c r="K18" s="247">
        <v>8242656</v>
      </c>
      <c r="L18" s="247">
        <v>0</v>
      </c>
      <c r="M18" s="247">
        <v>390287</v>
      </c>
      <c r="N18" s="247">
        <v>2487818</v>
      </c>
      <c r="O18" s="247">
        <v>406789</v>
      </c>
      <c r="P18" s="247">
        <v>44340</v>
      </c>
      <c r="Q18" s="247">
        <v>1048738</v>
      </c>
      <c r="R18" s="47" t="s">
        <v>132</v>
      </c>
      <c r="S18" s="247">
        <v>987951</v>
      </c>
      <c r="T18" s="247">
        <v>2737336</v>
      </c>
      <c r="U18" s="247">
        <v>93656</v>
      </c>
      <c r="V18" s="247">
        <v>123242</v>
      </c>
      <c r="W18" s="247">
        <v>2104555</v>
      </c>
      <c r="X18" s="247">
        <v>35379</v>
      </c>
      <c r="Y18" s="247">
        <v>380504</v>
      </c>
      <c r="Z18" s="47" t="s">
        <v>132</v>
      </c>
      <c r="AA18" s="247">
        <v>1146772</v>
      </c>
      <c r="AB18" s="247">
        <v>0</v>
      </c>
      <c r="AC18" s="247">
        <v>1146772</v>
      </c>
      <c r="AD18" s="247">
        <v>2707984</v>
      </c>
      <c r="AE18" s="247">
        <v>2707984</v>
      </c>
      <c r="AF18" s="247">
        <v>0</v>
      </c>
      <c r="AG18" s="247">
        <v>415123</v>
      </c>
      <c r="AH18" s="47" t="s">
        <v>132</v>
      </c>
      <c r="AI18" s="247">
        <v>415123</v>
      </c>
      <c r="AJ18" s="247">
        <v>0</v>
      </c>
      <c r="AK18" s="247">
        <v>946011</v>
      </c>
      <c r="AL18" s="247">
        <v>0</v>
      </c>
      <c r="AM18" s="247">
        <v>0</v>
      </c>
      <c r="AN18" s="247">
        <v>0</v>
      </c>
      <c r="AO18" s="247">
        <v>436011</v>
      </c>
      <c r="AP18" s="247">
        <v>510000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40" customFormat="1" ht="21" customHeight="1">
      <c r="A19" s="47" t="s">
        <v>133</v>
      </c>
      <c r="B19" s="247">
        <v>18925802</v>
      </c>
      <c r="C19" s="247">
        <v>4418247</v>
      </c>
      <c r="D19" s="247">
        <v>326835</v>
      </c>
      <c r="E19" s="247">
        <v>1652753</v>
      </c>
      <c r="F19" s="247">
        <v>239764</v>
      </c>
      <c r="G19" s="247">
        <v>206391</v>
      </c>
      <c r="H19" s="247">
        <v>1992504</v>
      </c>
      <c r="I19" s="47" t="s">
        <v>133</v>
      </c>
      <c r="J19" s="247">
        <v>6943077</v>
      </c>
      <c r="K19" s="247">
        <v>6688805</v>
      </c>
      <c r="L19" s="247">
        <v>0</v>
      </c>
      <c r="M19" s="247">
        <v>254272</v>
      </c>
      <c r="N19" s="247">
        <v>1193913</v>
      </c>
      <c r="O19" s="247">
        <v>535550</v>
      </c>
      <c r="P19" s="247">
        <v>28265</v>
      </c>
      <c r="Q19" s="247">
        <v>435503</v>
      </c>
      <c r="R19" s="47" t="s">
        <v>133</v>
      </c>
      <c r="S19" s="247">
        <v>194595</v>
      </c>
      <c r="T19" s="247">
        <v>2350404</v>
      </c>
      <c r="U19" s="247">
        <v>87344</v>
      </c>
      <c r="V19" s="247">
        <v>229543</v>
      </c>
      <c r="W19" s="247">
        <v>1121372</v>
      </c>
      <c r="X19" s="247">
        <v>33421</v>
      </c>
      <c r="Y19" s="247">
        <v>878724</v>
      </c>
      <c r="Z19" s="47" t="s">
        <v>133</v>
      </c>
      <c r="AA19" s="247">
        <v>354701</v>
      </c>
      <c r="AB19" s="247">
        <v>36200</v>
      </c>
      <c r="AC19" s="247">
        <v>318501</v>
      </c>
      <c r="AD19" s="247">
        <v>2683260</v>
      </c>
      <c r="AE19" s="247">
        <v>2683260</v>
      </c>
      <c r="AF19" s="247">
        <v>0</v>
      </c>
      <c r="AG19" s="247">
        <v>550000</v>
      </c>
      <c r="AH19" s="47" t="s">
        <v>133</v>
      </c>
      <c r="AI19" s="247">
        <v>550000</v>
      </c>
      <c r="AJ19" s="247">
        <v>0</v>
      </c>
      <c r="AK19" s="247">
        <v>432200</v>
      </c>
      <c r="AL19" s="247">
        <v>0</v>
      </c>
      <c r="AM19" s="247">
        <v>42750</v>
      </c>
      <c r="AN19" s="247">
        <v>0</v>
      </c>
      <c r="AO19" s="247">
        <v>339450</v>
      </c>
      <c r="AP19" s="247">
        <v>50000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240" customFormat="1" ht="21" customHeight="1">
      <c r="A20" s="47" t="s">
        <v>134</v>
      </c>
      <c r="B20" s="247">
        <v>43148776</v>
      </c>
      <c r="C20" s="247">
        <v>7624942</v>
      </c>
      <c r="D20" s="247">
        <v>450343</v>
      </c>
      <c r="E20" s="247">
        <v>2220442</v>
      </c>
      <c r="F20" s="247">
        <v>420315</v>
      </c>
      <c r="G20" s="247">
        <v>323990</v>
      </c>
      <c r="H20" s="247">
        <v>4209852</v>
      </c>
      <c r="I20" s="47" t="s">
        <v>134</v>
      </c>
      <c r="J20" s="247">
        <v>15703981</v>
      </c>
      <c r="K20" s="247">
        <v>15208653</v>
      </c>
      <c r="L20" s="247">
        <v>0</v>
      </c>
      <c r="M20" s="247">
        <v>495328</v>
      </c>
      <c r="N20" s="247">
        <v>5827292</v>
      </c>
      <c r="O20" s="247">
        <v>2815636</v>
      </c>
      <c r="P20" s="247">
        <v>29268</v>
      </c>
      <c r="Q20" s="247">
        <v>2216030</v>
      </c>
      <c r="R20" s="47" t="s">
        <v>134</v>
      </c>
      <c r="S20" s="247">
        <v>766358</v>
      </c>
      <c r="T20" s="247">
        <v>7725221</v>
      </c>
      <c r="U20" s="247">
        <v>315504</v>
      </c>
      <c r="V20" s="247">
        <v>347786</v>
      </c>
      <c r="W20" s="247">
        <v>4973502</v>
      </c>
      <c r="X20" s="247">
        <v>101450</v>
      </c>
      <c r="Y20" s="247">
        <v>1986979</v>
      </c>
      <c r="Z20" s="47" t="s">
        <v>134</v>
      </c>
      <c r="AA20" s="247">
        <v>320964</v>
      </c>
      <c r="AB20" s="247">
        <v>48558</v>
      </c>
      <c r="AC20" s="247">
        <v>272406</v>
      </c>
      <c r="AD20" s="247">
        <v>4624290</v>
      </c>
      <c r="AE20" s="247">
        <v>4624290</v>
      </c>
      <c r="AF20" s="247">
        <v>0</v>
      </c>
      <c r="AG20" s="247">
        <v>363772</v>
      </c>
      <c r="AH20" s="47" t="s">
        <v>134</v>
      </c>
      <c r="AI20" s="247">
        <v>363772</v>
      </c>
      <c r="AJ20" s="247">
        <v>0</v>
      </c>
      <c r="AK20" s="247">
        <v>958314</v>
      </c>
      <c r="AL20" s="247">
        <v>28856</v>
      </c>
      <c r="AM20" s="247">
        <v>0</v>
      </c>
      <c r="AN20" s="247">
        <v>0</v>
      </c>
      <c r="AO20" s="247">
        <v>909458</v>
      </c>
      <c r="AP20" s="247">
        <v>20000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240" customFormat="1" ht="21" customHeight="1">
      <c r="A21" s="47" t="s">
        <v>135</v>
      </c>
      <c r="B21" s="247">
        <v>23918000</v>
      </c>
      <c r="C21" s="247">
        <v>4749131</v>
      </c>
      <c r="D21" s="247">
        <v>465604</v>
      </c>
      <c r="E21" s="247">
        <v>1546524</v>
      </c>
      <c r="F21" s="247">
        <v>254571</v>
      </c>
      <c r="G21" s="247">
        <v>254436</v>
      </c>
      <c r="H21" s="247">
        <v>2227996</v>
      </c>
      <c r="I21" s="47" t="s">
        <v>135</v>
      </c>
      <c r="J21" s="247">
        <v>7901649</v>
      </c>
      <c r="K21" s="247">
        <v>7721673</v>
      </c>
      <c r="L21" s="247">
        <v>0</v>
      </c>
      <c r="M21" s="247">
        <v>179976</v>
      </c>
      <c r="N21" s="247">
        <v>3352030</v>
      </c>
      <c r="O21" s="247">
        <v>448081</v>
      </c>
      <c r="P21" s="247">
        <v>1480701</v>
      </c>
      <c r="Q21" s="247">
        <v>1314843</v>
      </c>
      <c r="R21" s="47" t="s">
        <v>135</v>
      </c>
      <c r="S21" s="247">
        <v>108405</v>
      </c>
      <c r="T21" s="247">
        <v>3646627</v>
      </c>
      <c r="U21" s="247">
        <v>136518</v>
      </c>
      <c r="V21" s="247">
        <v>172972</v>
      </c>
      <c r="W21" s="247">
        <v>2829108</v>
      </c>
      <c r="X21" s="247">
        <v>15702</v>
      </c>
      <c r="Y21" s="247">
        <v>492327</v>
      </c>
      <c r="Z21" s="47" t="s">
        <v>135</v>
      </c>
      <c r="AA21" s="247">
        <v>394237</v>
      </c>
      <c r="AB21" s="247">
        <v>11037</v>
      </c>
      <c r="AC21" s="247">
        <v>383200</v>
      </c>
      <c r="AD21" s="247">
        <v>2972790</v>
      </c>
      <c r="AE21" s="247">
        <v>2972790</v>
      </c>
      <c r="AF21" s="247">
        <v>0</v>
      </c>
      <c r="AG21" s="247">
        <v>188255</v>
      </c>
      <c r="AH21" s="47" t="s">
        <v>135</v>
      </c>
      <c r="AI21" s="247">
        <v>188255</v>
      </c>
      <c r="AJ21" s="247">
        <v>0</v>
      </c>
      <c r="AK21" s="247">
        <v>713281</v>
      </c>
      <c r="AL21" s="247">
        <v>37500</v>
      </c>
      <c r="AM21" s="247">
        <v>0</v>
      </c>
      <c r="AN21" s="247">
        <v>0</v>
      </c>
      <c r="AO21" s="247">
        <v>445781</v>
      </c>
      <c r="AP21" s="247">
        <v>230000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240" customFormat="1" ht="21" customHeight="1">
      <c r="A22" s="47" t="s">
        <v>136</v>
      </c>
      <c r="B22" s="247">
        <v>29281181</v>
      </c>
      <c r="C22" s="247">
        <v>4586126</v>
      </c>
      <c r="D22" s="247">
        <v>300630</v>
      </c>
      <c r="E22" s="247">
        <v>1410834</v>
      </c>
      <c r="F22" s="247">
        <v>269881</v>
      </c>
      <c r="G22" s="247">
        <v>248034</v>
      </c>
      <c r="H22" s="247">
        <v>2356747</v>
      </c>
      <c r="I22" s="47" t="s">
        <v>136</v>
      </c>
      <c r="J22" s="247">
        <v>9184747</v>
      </c>
      <c r="K22" s="247">
        <v>8749233</v>
      </c>
      <c r="L22" s="247">
        <v>0</v>
      </c>
      <c r="M22" s="247">
        <v>435514</v>
      </c>
      <c r="N22" s="247">
        <v>4963571</v>
      </c>
      <c r="O22" s="247">
        <v>2743852</v>
      </c>
      <c r="P22" s="247">
        <v>81473</v>
      </c>
      <c r="Q22" s="247">
        <v>593026</v>
      </c>
      <c r="R22" s="47" t="s">
        <v>136</v>
      </c>
      <c r="S22" s="247">
        <v>1545220</v>
      </c>
      <c r="T22" s="247">
        <v>5146929</v>
      </c>
      <c r="U22" s="247">
        <v>211197</v>
      </c>
      <c r="V22" s="247">
        <v>501677</v>
      </c>
      <c r="W22" s="247">
        <v>3928465</v>
      </c>
      <c r="X22" s="247">
        <v>0</v>
      </c>
      <c r="Y22" s="247">
        <v>505590</v>
      </c>
      <c r="Z22" s="47" t="s">
        <v>136</v>
      </c>
      <c r="AA22" s="247">
        <v>277818</v>
      </c>
      <c r="AB22" s="247">
        <v>8070</v>
      </c>
      <c r="AC22" s="247">
        <v>269748</v>
      </c>
      <c r="AD22" s="247">
        <v>3450869</v>
      </c>
      <c r="AE22" s="247">
        <v>3450869</v>
      </c>
      <c r="AF22" s="247">
        <v>0</v>
      </c>
      <c r="AG22" s="247">
        <v>495953</v>
      </c>
      <c r="AH22" s="47" t="s">
        <v>136</v>
      </c>
      <c r="AI22" s="247">
        <v>495953</v>
      </c>
      <c r="AJ22" s="247">
        <v>0</v>
      </c>
      <c r="AK22" s="247">
        <v>1175168</v>
      </c>
      <c r="AL22" s="247">
        <v>79500</v>
      </c>
      <c r="AM22" s="247">
        <v>0</v>
      </c>
      <c r="AN22" s="247">
        <v>0</v>
      </c>
      <c r="AO22" s="247">
        <v>1015668</v>
      </c>
      <c r="AP22" s="247">
        <v>80000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40" customFormat="1" ht="21" customHeight="1">
      <c r="A23" s="47" t="s">
        <v>137</v>
      </c>
      <c r="B23" s="247">
        <v>24500000</v>
      </c>
      <c r="C23" s="247">
        <v>4498802</v>
      </c>
      <c r="D23" s="247">
        <v>539990</v>
      </c>
      <c r="E23" s="247">
        <v>1501721</v>
      </c>
      <c r="F23" s="247">
        <v>239354</v>
      </c>
      <c r="G23" s="247">
        <v>216051</v>
      </c>
      <c r="H23" s="247">
        <v>2001686</v>
      </c>
      <c r="I23" s="47" t="s">
        <v>137</v>
      </c>
      <c r="J23" s="247">
        <v>7459262</v>
      </c>
      <c r="K23" s="247">
        <v>7284343</v>
      </c>
      <c r="L23" s="247">
        <v>0</v>
      </c>
      <c r="M23" s="247">
        <v>174919</v>
      </c>
      <c r="N23" s="247">
        <v>3849271</v>
      </c>
      <c r="O23" s="247">
        <v>2349802</v>
      </c>
      <c r="P23" s="247">
        <v>34103</v>
      </c>
      <c r="Q23" s="247">
        <v>990180</v>
      </c>
      <c r="R23" s="47" t="s">
        <v>137</v>
      </c>
      <c r="S23" s="247">
        <v>475186</v>
      </c>
      <c r="T23" s="247">
        <v>4058510</v>
      </c>
      <c r="U23" s="247">
        <v>145916</v>
      </c>
      <c r="V23" s="247">
        <v>137045</v>
      </c>
      <c r="W23" s="247">
        <v>3219430</v>
      </c>
      <c r="X23" s="247">
        <v>27732</v>
      </c>
      <c r="Y23" s="247">
        <v>528387</v>
      </c>
      <c r="Z23" s="47" t="s">
        <v>137</v>
      </c>
      <c r="AA23" s="247">
        <v>120292</v>
      </c>
      <c r="AB23" s="247">
        <v>0</v>
      </c>
      <c r="AC23" s="247">
        <v>120292</v>
      </c>
      <c r="AD23" s="247">
        <v>3205665</v>
      </c>
      <c r="AE23" s="247">
        <v>3205665</v>
      </c>
      <c r="AF23" s="247">
        <v>0</v>
      </c>
      <c r="AG23" s="247">
        <v>388000</v>
      </c>
      <c r="AH23" s="47" t="s">
        <v>137</v>
      </c>
      <c r="AI23" s="247">
        <v>388000</v>
      </c>
      <c r="AJ23" s="247">
        <v>0</v>
      </c>
      <c r="AK23" s="247">
        <v>920198</v>
      </c>
      <c r="AL23" s="247">
        <v>21967</v>
      </c>
      <c r="AM23" s="247">
        <v>91500</v>
      </c>
      <c r="AN23" s="247">
        <v>0</v>
      </c>
      <c r="AO23" s="247">
        <v>706731</v>
      </c>
      <c r="AP23" s="247">
        <v>100000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240" customFormat="1" ht="21" customHeight="1">
      <c r="A24" s="47" t="s">
        <v>138</v>
      </c>
      <c r="B24" s="247">
        <v>35198000</v>
      </c>
      <c r="C24" s="247">
        <v>7328043</v>
      </c>
      <c r="D24" s="247">
        <v>560306</v>
      </c>
      <c r="E24" s="247">
        <v>3012881</v>
      </c>
      <c r="F24" s="247">
        <v>342207</v>
      </c>
      <c r="G24" s="247">
        <v>314181</v>
      </c>
      <c r="H24" s="247">
        <v>3098468</v>
      </c>
      <c r="I24" s="47" t="s">
        <v>138</v>
      </c>
      <c r="J24" s="247">
        <v>11594371</v>
      </c>
      <c r="K24" s="247">
        <v>10791932</v>
      </c>
      <c r="L24" s="247">
        <v>0</v>
      </c>
      <c r="M24" s="247">
        <v>802439</v>
      </c>
      <c r="N24" s="247">
        <v>4136828</v>
      </c>
      <c r="O24" s="247">
        <v>2088628</v>
      </c>
      <c r="P24" s="247">
        <v>279048</v>
      </c>
      <c r="Q24" s="247">
        <v>1268955</v>
      </c>
      <c r="R24" s="47" t="s">
        <v>138</v>
      </c>
      <c r="S24" s="247">
        <v>500197</v>
      </c>
      <c r="T24" s="247">
        <v>5599379</v>
      </c>
      <c r="U24" s="247">
        <v>141135</v>
      </c>
      <c r="V24" s="247">
        <v>438799</v>
      </c>
      <c r="W24" s="247">
        <v>2731614</v>
      </c>
      <c r="X24" s="247">
        <v>86342</v>
      </c>
      <c r="Y24" s="247">
        <v>2201489</v>
      </c>
      <c r="Z24" s="47" t="s">
        <v>138</v>
      </c>
      <c r="AA24" s="247">
        <v>496861</v>
      </c>
      <c r="AB24" s="247">
        <v>25806</v>
      </c>
      <c r="AC24" s="247">
        <v>471055</v>
      </c>
      <c r="AD24" s="247">
        <v>5116351</v>
      </c>
      <c r="AE24" s="247">
        <v>5116351</v>
      </c>
      <c r="AF24" s="247">
        <v>0</v>
      </c>
      <c r="AG24" s="247">
        <v>220000</v>
      </c>
      <c r="AH24" s="47" t="s">
        <v>138</v>
      </c>
      <c r="AI24" s="247">
        <v>220000</v>
      </c>
      <c r="AJ24" s="247">
        <v>0</v>
      </c>
      <c r="AK24" s="247">
        <v>706167</v>
      </c>
      <c r="AL24" s="247">
        <v>82306</v>
      </c>
      <c r="AM24" s="247">
        <v>0</v>
      </c>
      <c r="AN24" s="247">
        <v>0</v>
      </c>
      <c r="AO24" s="247">
        <v>573861</v>
      </c>
      <c r="AP24" s="247">
        <v>50000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240" customFormat="1" ht="21" customHeight="1">
      <c r="A25" s="47" t="s">
        <v>139</v>
      </c>
      <c r="B25" s="247">
        <v>19026687</v>
      </c>
      <c r="C25" s="247">
        <v>5280548</v>
      </c>
      <c r="D25" s="247">
        <v>1988620</v>
      </c>
      <c r="E25" s="247">
        <v>1455408</v>
      </c>
      <c r="F25" s="247">
        <v>204628</v>
      </c>
      <c r="G25" s="247">
        <v>195515</v>
      </c>
      <c r="H25" s="247">
        <v>1436377</v>
      </c>
      <c r="I25" s="47" t="s">
        <v>139</v>
      </c>
      <c r="J25" s="247">
        <v>4811350</v>
      </c>
      <c r="K25" s="247">
        <v>4597547</v>
      </c>
      <c r="L25" s="247">
        <v>0</v>
      </c>
      <c r="M25" s="247">
        <v>213803</v>
      </c>
      <c r="N25" s="247">
        <v>3328899</v>
      </c>
      <c r="O25" s="247">
        <v>1055894</v>
      </c>
      <c r="P25" s="247">
        <v>82575</v>
      </c>
      <c r="Q25" s="247">
        <v>1027517</v>
      </c>
      <c r="R25" s="47" t="s">
        <v>139</v>
      </c>
      <c r="S25" s="247">
        <v>1162913</v>
      </c>
      <c r="T25" s="247">
        <v>2414875</v>
      </c>
      <c r="U25" s="247">
        <v>82369</v>
      </c>
      <c r="V25" s="247">
        <v>402445</v>
      </c>
      <c r="W25" s="247">
        <v>1089842</v>
      </c>
      <c r="X25" s="247">
        <v>17024</v>
      </c>
      <c r="Y25" s="247">
        <v>823195</v>
      </c>
      <c r="Z25" s="47" t="s">
        <v>139</v>
      </c>
      <c r="AA25" s="247">
        <v>250309</v>
      </c>
      <c r="AB25" s="247">
        <v>1810</v>
      </c>
      <c r="AC25" s="247">
        <v>248499</v>
      </c>
      <c r="AD25" s="247">
        <v>2050780</v>
      </c>
      <c r="AE25" s="247">
        <v>2050780</v>
      </c>
      <c r="AF25" s="247">
        <v>0</v>
      </c>
      <c r="AG25" s="247">
        <v>100000</v>
      </c>
      <c r="AH25" s="47" t="s">
        <v>139</v>
      </c>
      <c r="AI25" s="247">
        <v>100000</v>
      </c>
      <c r="AJ25" s="247">
        <v>0</v>
      </c>
      <c r="AK25" s="247">
        <v>789926</v>
      </c>
      <c r="AL25" s="247">
        <v>1000</v>
      </c>
      <c r="AM25" s="247">
        <v>0</v>
      </c>
      <c r="AN25" s="247">
        <v>0</v>
      </c>
      <c r="AO25" s="247">
        <v>668926</v>
      </c>
      <c r="AP25" s="247">
        <v>120000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40" customFormat="1" ht="21" customHeight="1">
      <c r="A26" s="47" t="s">
        <v>140</v>
      </c>
      <c r="B26" s="247">
        <v>20042019</v>
      </c>
      <c r="C26" s="247">
        <v>4815776</v>
      </c>
      <c r="D26" s="247">
        <v>351590</v>
      </c>
      <c r="E26" s="247">
        <v>2123175</v>
      </c>
      <c r="F26" s="247">
        <v>264740</v>
      </c>
      <c r="G26" s="247">
        <v>206716</v>
      </c>
      <c r="H26" s="247">
        <v>1869555</v>
      </c>
      <c r="I26" s="47" t="s">
        <v>140</v>
      </c>
      <c r="J26" s="247">
        <v>5641737</v>
      </c>
      <c r="K26" s="247">
        <v>5413931</v>
      </c>
      <c r="L26" s="247">
        <v>0</v>
      </c>
      <c r="M26" s="247">
        <v>227806</v>
      </c>
      <c r="N26" s="247">
        <v>3038462</v>
      </c>
      <c r="O26" s="247">
        <v>688966</v>
      </c>
      <c r="P26" s="247">
        <v>35872</v>
      </c>
      <c r="Q26" s="247">
        <v>932770</v>
      </c>
      <c r="R26" s="47" t="s">
        <v>140</v>
      </c>
      <c r="S26" s="247">
        <v>1380854</v>
      </c>
      <c r="T26" s="247">
        <v>2364610</v>
      </c>
      <c r="U26" s="247">
        <v>101800</v>
      </c>
      <c r="V26" s="247">
        <v>229012</v>
      </c>
      <c r="W26" s="247">
        <v>1571245</v>
      </c>
      <c r="X26" s="247">
        <v>32011</v>
      </c>
      <c r="Y26" s="247">
        <v>430542</v>
      </c>
      <c r="Z26" s="47" t="s">
        <v>140</v>
      </c>
      <c r="AA26" s="247">
        <v>1458610</v>
      </c>
      <c r="AB26" s="247">
        <v>1015496</v>
      </c>
      <c r="AC26" s="247">
        <v>443114</v>
      </c>
      <c r="AD26" s="247">
        <v>2222197</v>
      </c>
      <c r="AE26" s="247">
        <v>2222197</v>
      </c>
      <c r="AF26" s="247">
        <v>0</v>
      </c>
      <c r="AG26" s="247">
        <v>122200</v>
      </c>
      <c r="AH26" s="47" t="s">
        <v>140</v>
      </c>
      <c r="AI26" s="247">
        <v>122200</v>
      </c>
      <c r="AJ26" s="247">
        <v>0</v>
      </c>
      <c r="AK26" s="247">
        <v>378427</v>
      </c>
      <c r="AL26" s="247">
        <v>0</v>
      </c>
      <c r="AM26" s="247">
        <v>0</v>
      </c>
      <c r="AN26" s="247">
        <v>0</v>
      </c>
      <c r="AO26" s="247">
        <v>318427</v>
      </c>
      <c r="AP26" s="247">
        <v>60000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40" customFormat="1" ht="21" customHeight="1">
      <c r="A27" s="47" t="s">
        <v>141</v>
      </c>
      <c r="B27" s="247">
        <v>9224906</v>
      </c>
      <c r="C27" s="247">
        <v>2350200</v>
      </c>
      <c r="D27" s="247">
        <v>216548</v>
      </c>
      <c r="E27" s="247">
        <v>676838</v>
      </c>
      <c r="F27" s="247">
        <v>123516</v>
      </c>
      <c r="G27" s="247">
        <v>151181</v>
      </c>
      <c r="H27" s="247">
        <v>1182117</v>
      </c>
      <c r="I27" s="47" t="s">
        <v>141</v>
      </c>
      <c r="J27" s="247">
        <v>2245376</v>
      </c>
      <c r="K27" s="247">
        <v>1863109</v>
      </c>
      <c r="L27" s="247">
        <v>73412</v>
      </c>
      <c r="M27" s="247">
        <v>308855</v>
      </c>
      <c r="N27" s="247">
        <v>1629970</v>
      </c>
      <c r="O27" s="247">
        <v>551428</v>
      </c>
      <c r="P27" s="247">
        <v>395764</v>
      </c>
      <c r="Q27" s="247">
        <v>350952</v>
      </c>
      <c r="R27" s="47" t="s">
        <v>141</v>
      </c>
      <c r="S27" s="247">
        <v>331826</v>
      </c>
      <c r="T27" s="247">
        <v>1417603</v>
      </c>
      <c r="U27" s="247">
        <v>51909</v>
      </c>
      <c r="V27" s="247">
        <v>115457</v>
      </c>
      <c r="W27" s="247">
        <v>851231</v>
      </c>
      <c r="X27" s="247">
        <v>17558</v>
      </c>
      <c r="Y27" s="247">
        <v>381448</v>
      </c>
      <c r="Z27" s="47" t="s">
        <v>141</v>
      </c>
      <c r="AA27" s="247">
        <v>402944</v>
      </c>
      <c r="AB27" s="247">
        <v>13235</v>
      </c>
      <c r="AC27" s="247">
        <v>389709</v>
      </c>
      <c r="AD27" s="247">
        <v>872611</v>
      </c>
      <c r="AE27" s="247">
        <v>872611</v>
      </c>
      <c r="AF27" s="247">
        <v>0</v>
      </c>
      <c r="AG27" s="247">
        <v>16740</v>
      </c>
      <c r="AH27" s="47" t="s">
        <v>141</v>
      </c>
      <c r="AI27" s="247">
        <v>16740</v>
      </c>
      <c r="AJ27" s="247">
        <v>0</v>
      </c>
      <c r="AK27" s="247">
        <v>289462</v>
      </c>
      <c r="AL27" s="247">
        <v>58500</v>
      </c>
      <c r="AM27" s="247">
        <v>0</v>
      </c>
      <c r="AN27" s="247">
        <v>0</v>
      </c>
      <c r="AO27" s="247">
        <v>183962</v>
      </c>
      <c r="AP27" s="247">
        <v>47000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240" customFormat="1" ht="21" customHeight="1">
      <c r="A28" s="47" t="s">
        <v>142</v>
      </c>
      <c r="B28" s="247">
        <v>17711948</v>
      </c>
      <c r="C28" s="247">
        <v>4268063</v>
      </c>
      <c r="D28" s="247">
        <v>388880</v>
      </c>
      <c r="E28" s="247">
        <v>1603745</v>
      </c>
      <c r="F28" s="247">
        <v>285734</v>
      </c>
      <c r="G28" s="247">
        <v>206258</v>
      </c>
      <c r="H28" s="247">
        <v>1783446</v>
      </c>
      <c r="I28" s="47" t="s">
        <v>142</v>
      </c>
      <c r="J28" s="247">
        <v>5307156</v>
      </c>
      <c r="K28" s="247">
        <v>5084362</v>
      </c>
      <c r="L28" s="247">
        <v>0</v>
      </c>
      <c r="M28" s="247">
        <v>222794</v>
      </c>
      <c r="N28" s="247">
        <v>2067747</v>
      </c>
      <c r="O28" s="247">
        <v>218795</v>
      </c>
      <c r="P28" s="247">
        <v>179010</v>
      </c>
      <c r="Q28" s="247">
        <v>1174112</v>
      </c>
      <c r="R28" s="47" t="s">
        <v>142</v>
      </c>
      <c r="S28" s="247">
        <v>495830</v>
      </c>
      <c r="T28" s="247">
        <v>2680491</v>
      </c>
      <c r="U28" s="247">
        <v>364579</v>
      </c>
      <c r="V28" s="247">
        <v>225301</v>
      </c>
      <c r="W28" s="247">
        <v>1764505</v>
      </c>
      <c r="X28" s="247">
        <v>15081</v>
      </c>
      <c r="Y28" s="247">
        <v>311025</v>
      </c>
      <c r="Z28" s="47" t="s">
        <v>142</v>
      </c>
      <c r="AA28" s="247">
        <v>904717</v>
      </c>
      <c r="AB28" s="247">
        <v>10546</v>
      </c>
      <c r="AC28" s="247">
        <v>894171</v>
      </c>
      <c r="AD28" s="247">
        <v>2004124</v>
      </c>
      <c r="AE28" s="247">
        <v>2004124</v>
      </c>
      <c r="AF28" s="247">
        <v>0</v>
      </c>
      <c r="AG28" s="247">
        <v>177000</v>
      </c>
      <c r="AH28" s="47" t="s">
        <v>142</v>
      </c>
      <c r="AI28" s="247">
        <v>177000</v>
      </c>
      <c r="AJ28" s="247">
        <v>0</v>
      </c>
      <c r="AK28" s="247">
        <v>302650</v>
      </c>
      <c r="AL28" s="247">
        <v>0</v>
      </c>
      <c r="AM28" s="247">
        <v>0</v>
      </c>
      <c r="AN28" s="247">
        <v>0</v>
      </c>
      <c r="AO28" s="247">
        <v>282650</v>
      </c>
      <c r="AP28" s="247">
        <v>20000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240" customFormat="1" ht="21" customHeight="1">
      <c r="A29" s="47" t="s">
        <v>143</v>
      </c>
      <c r="B29" s="247">
        <v>20386100</v>
      </c>
      <c r="C29" s="247">
        <v>3518071</v>
      </c>
      <c r="D29" s="247">
        <v>301670</v>
      </c>
      <c r="E29" s="247">
        <v>1299167</v>
      </c>
      <c r="F29" s="247">
        <v>253527</v>
      </c>
      <c r="G29" s="247">
        <v>189109</v>
      </c>
      <c r="H29" s="247">
        <v>1474598</v>
      </c>
      <c r="I29" s="47" t="s">
        <v>143</v>
      </c>
      <c r="J29" s="247">
        <v>6632121</v>
      </c>
      <c r="K29" s="247">
        <v>6011196</v>
      </c>
      <c r="L29" s="247">
        <v>0</v>
      </c>
      <c r="M29" s="247">
        <v>620925</v>
      </c>
      <c r="N29" s="247">
        <v>2506594</v>
      </c>
      <c r="O29" s="247">
        <v>303395</v>
      </c>
      <c r="P29" s="247">
        <v>332445</v>
      </c>
      <c r="Q29" s="247">
        <v>1195927</v>
      </c>
      <c r="R29" s="47" t="s">
        <v>143</v>
      </c>
      <c r="S29" s="247">
        <v>674827</v>
      </c>
      <c r="T29" s="247">
        <v>2761189</v>
      </c>
      <c r="U29" s="247">
        <v>73860</v>
      </c>
      <c r="V29" s="247">
        <v>132344</v>
      </c>
      <c r="W29" s="247">
        <v>2063189</v>
      </c>
      <c r="X29" s="247">
        <v>60748</v>
      </c>
      <c r="Y29" s="247">
        <v>431048</v>
      </c>
      <c r="Z29" s="47" t="s">
        <v>143</v>
      </c>
      <c r="AA29" s="247">
        <v>1480673</v>
      </c>
      <c r="AB29" s="247">
        <v>42766</v>
      </c>
      <c r="AC29" s="247">
        <v>1437907</v>
      </c>
      <c r="AD29" s="247">
        <v>2473450</v>
      </c>
      <c r="AE29" s="247">
        <v>2473450</v>
      </c>
      <c r="AF29" s="247">
        <v>0</v>
      </c>
      <c r="AG29" s="247">
        <v>210000</v>
      </c>
      <c r="AH29" s="47" t="s">
        <v>143</v>
      </c>
      <c r="AI29" s="247">
        <v>210000</v>
      </c>
      <c r="AJ29" s="247">
        <v>0</v>
      </c>
      <c r="AK29" s="247">
        <v>804002</v>
      </c>
      <c r="AL29" s="247">
        <v>0</v>
      </c>
      <c r="AM29" s="247">
        <v>0</v>
      </c>
      <c r="AN29" s="247">
        <v>0</v>
      </c>
      <c r="AO29" s="247">
        <v>348002</v>
      </c>
      <c r="AP29" s="247">
        <v>456000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240" customFormat="1" ht="21" customHeight="1">
      <c r="A30" s="47" t="s">
        <v>144</v>
      </c>
      <c r="B30" s="247">
        <v>13137337</v>
      </c>
      <c r="C30" s="247">
        <v>3032722</v>
      </c>
      <c r="D30" s="247">
        <v>305065</v>
      </c>
      <c r="E30" s="247">
        <v>1066368</v>
      </c>
      <c r="F30" s="247">
        <v>223006</v>
      </c>
      <c r="G30" s="247">
        <v>169296</v>
      </c>
      <c r="H30" s="247">
        <v>1268987</v>
      </c>
      <c r="I30" s="47" t="s">
        <v>144</v>
      </c>
      <c r="J30" s="247">
        <v>4163731</v>
      </c>
      <c r="K30" s="247">
        <v>3874579</v>
      </c>
      <c r="L30" s="247">
        <v>0</v>
      </c>
      <c r="M30" s="247">
        <v>289152</v>
      </c>
      <c r="N30" s="247">
        <v>1746393</v>
      </c>
      <c r="O30" s="247">
        <v>39323</v>
      </c>
      <c r="P30" s="247">
        <v>76273</v>
      </c>
      <c r="Q30" s="247">
        <v>1378754</v>
      </c>
      <c r="R30" s="47" t="s">
        <v>144</v>
      </c>
      <c r="S30" s="247">
        <v>252043</v>
      </c>
      <c r="T30" s="247">
        <v>1668408</v>
      </c>
      <c r="U30" s="247">
        <v>56713</v>
      </c>
      <c r="V30" s="247">
        <v>106022</v>
      </c>
      <c r="W30" s="247">
        <v>1238080</v>
      </c>
      <c r="X30" s="247">
        <v>27024</v>
      </c>
      <c r="Y30" s="247">
        <v>240569</v>
      </c>
      <c r="Z30" s="47" t="s">
        <v>144</v>
      </c>
      <c r="AA30" s="247">
        <v>636044</v>
      </c>
      <c r="AB30" s="247">
        <v>15824</v>
      </c>
      <c r="AC30" s="247">
        <v>620220</v>
      </c>
      <c r="AD30" s="247">
        <v>1596550</v>
      </c>
      <c r="AE30" s="247">
        <v>1596550</v>
      </c>
      <c r="AF30" s="247">
        <v>0</v>
      </c>
      <c r="AG30" s="247">
        <v>11489</v>
      </c>
      <c r="AH30" s="47" t="s">
        <v>144</v>
      </c>
      <c r="AI30" s="247">
        <v>11489</v>
      </c>
      <c r="AJ30" s="247">
        <v>0</v>
      </c>
      <c r="AK30" s="247">
        <v>282000</v>
      </c>
      <c r="AL30" s="247">
        <v>0</v>
      </c>
      <c r="AM30" s="247">
        <v>0</v>
      </c>
      <c r="AN30" s="247">
        <v>0</v>
      </c>
      <c r="AO30" s="247">
        <v>267000</v>
      </c>
      <c r="AP30" s="247">
        <v>15000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40" customFormat="1" ht="21" customHeight="1">
      <c r="A31" s="47" t="s">
        <v>145</v>
      </c>
      <c r="B31" s="247">
        <v>12904336</v>
      </c>
      <c r="C31" s="247">
        <v>2167654</v>
      </c>
      <c r="D31" s="247">
        <v>524452</v>
      </c>
      <c r="E31" s="247">
        <v>805452</v>
      </c>
      <c r="F31" s="247">
        <v>57049</v>
      </c>
      <c r="G31" s="247">
        <v>194150</v>
      </c>
      <c r="H31" s="247">
        <v>586551</v>
      </c>
      <c r="I31" s="47" t="s">
        <v>145</v>
      </c>
      <c r="J31" s="247">
        <v>2981388</v>
      </c>
      <c r="K31" s="247">
        <v>2280199</v>
      </c>
      <c r="L31" s="247">
        <v>0</v>
      </c>
      <c r="M31" s="247">
        <v>701189</v>
      </c>
      <c r="N31" s="247">
        <v>4753320</v>
      </c>
      <c r="O31" s="247">
        <v>1453605</v>
      </c>
      <c r="P31" s="247">
        <v>307118</v>
      </c>
      <c r="Q31" s="247">
        <v>2155664</v>
      </c>
      <c r="R31" s="47" t="s">
        <v>145</v>
      </c>
      <c r="S31" s="247">
        <v>836933</v>
      </c>
      <c r="T31" s="247">
        <v>1398703</v>
      </c>
      <c r="U31" s="247">
        <v>34672</v>
      </c>
      <c r="V31" s="247">
        <v>37383</v>
      </c>
      <c r="W31" s="247">
        <v>745851</v>
      </c>
      <c r="X31" s="247">
        <v>124182</v>
      </c>
      <c r="Y31" s="247">
        <v>456615</v>
      </c>
      <c r="Z31" s="47" t="s">
        <v>145</v>
      </c>
      <c r="AA31" s="247">
        <v>787985</v>
      </c>
      <c r="AB31" s="247">
        <v>32072</v>
      </c>
      <c r="AC31" s="247">
        <v>755913</v>
      </c>
      <c r="AD31" s="247">
        <v>526696</v>
      </c>
      <c r="AE31" s="247">
        <v>526696</v>
      </c>
      <c r="AF31" s="247">
        <v>0</v>
      </c>
      <c r="AG31" s="247">
        <v>0</v>
      </c>
      <c r="AH31" s="47" t="s">
        <v>145</v>
      </c>
      <c r="AI31" s="247">
        <v>0</v>
      </c>
      <c r="AJ31" s="247">
        <v>0</v>
      </c>
      <c r="AK31" s="247">
        <v>288590</v>
      </c>
      <c r="AL31" s="247">
        <v>0</v>
      </c>
      <c r="AM31" s="247">
        <v>85313</v>
      </c>
      <c r="AN31" s="247">
        <v>0</v>
      </c>
      <c r="AO31" s="247">
        <v>153277</v>
      </c>
      <c r="AP31" s="247">
        <v>50000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40" customFormat="1" ht="21" customHeight="1">
      <c r="A32" s="47" t="s">
        <v>209</v>
      </c>
      <c r="B32" s="247">
        <v>3574052</v>
      </c>
      <c r="C32" s="247">
        <v>698410</v>
      </c>
      <c r="D32" s="247">
        <v>252921</v>
      </c>
      <c r="E32" s="247">
        <v>196411</v>
      </c>
      <c r="F32" s="247">
        <v>27483</v>
      </c>
      <c r="G32" s="247">
        <v>63697</v>
      </c>
      <c r="H32" s="247">
        <v>157898</v>
      </c>
      <c r="I32" s="47" t="s">
        <v>209</v>
      </c>
      <c r="J32" s="247">
        <v>830416</v>
      </c>
      <c r="K32" s="247">
        <v>701712</v>
      </c>
      <c r="L32" s="247">
        <v>0</v>
      </c>
      <c r="M32" s="247">
        <v>128704</v>
      </c>
      <c r="N32" s="247">
        <v>1557930</v>
      </c>
      <c r="O32" s="247">
        <v>319621</v>
      </c>
      <c r="P32" s="247">
        <v>5487</v>
      </c>
      <c r="Q32" s="247">
        <v>398708</v>
      </c>
      <c r="R32" s="47" t="s">
        <v>209</v>
      </c>
      <c r="S32" s="247">
        <v>834114</v>
      </c>
      <c r="T32" s="247">
        <v>298047</v>
      </c>
      <c r="U32" s="247">
        <v>1879</v>
      </c>
      <c r="V32" s="247">
        <v>9874</v>
      </c>
      <c r="W32" s="247">
        <v>92331</v>
      </c>
      <c r="X32" s="247">
        <v>0</v>
      </c>
      <c r="Y32" s="247">
        <v>193963</v>
      </c>
      <c r="Z32" s="47" t="s">
        <v>209</v>
      </c>
      <c r="AA32" s="247">
        <v>70208</v>
      </c>
      <c r="AB32" s="247">
        <v>0</v>
      </c>
      <c r="AC32" s="247">
        <v>70208</v>
      </c>
      <c r="AD32" s="247">
        <v>44270</v>
      </c>
      <c r="AE32" s="247">
        <v>44270</v>
      </c>
      <c r="AF32" s="247">
        <v>0</v>
      </c>
      <c r="AG32" s="247">
        <v>600</v>
      </c>
      <c r="AH32" s="47" t="s">
        <v>209</v>
      </c>
      <c r="AI32" s="247">
        <v>600</v>
      </c>
      <c r="AJ32" s="247">
        <v>0</v>
      </c>
      <c r="AK32" s="247">
        <v>74171</v>
      </c>
      <c r="AL32" s="247">
        <v>3000</v>
      </c>
      <c r="AM32" s="247">
        <v>0</v>
      </c>
      <c r="AN32" s="247">
        <v>0</v>
      </c>
      <c r="AO32" s="247">
        <v>56171</v>
      </c>
      <c r="AP32" s="247">
        <v>15000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40" customFormat="1" ht="19.5" customHeight="1">
      <c r="A33" s="241" t="s">
        <v>314</v>
      </c>
      <c r="B33" s="247"/>
      <c r="C33" s="247"/>
      <c r="D33" s="247"/>
      <c r="E33" s="247"/>
      <c r="F33" s="247"/>
      <c r="G33" s="247"/>
      <c r="H33" s="247"/>
      <c r="I33" s="241" t="s">
        <v>314</v>
      </c>
      <c r="J33" s="247"/>
      <c r="K33" s="247"/>
      <c r="L33" s="247"/>
      <c r="M33" s="247"/>
      <c r="N33" s="247"/>
      <c r="O33" s="247"/>
      <c r="P33" s="247"/>
      <c r="Q33" s="247"/>
      <c r="R33" s="241" t="s">
        <v>314</v>
      </c>
      <c r="S33" s="247"/>
      <c r="T33" s="247"/>
      <c r="U33" s="247"/>
      <c r="V33" s="247"/>
      <c r="W33" s="247"/>
      <c r="X33" s="247"/>
      <c r="Y33" s="247"/>
      <c r="Z33" s="241" t="s">
        <v>314</v>
      </c>
      <c r="AA33" s="247"/>
      <c r="AB33" s="247"/>
      <c r="AC33" s="247"/>
      <c r="AD33" s="247"/>
      <c r="AE33" s="247"/>
      <c r="AF33" s="247"/>
      <c r="AG33" s="247"/>
      <c r="AH33" s="241" t="s">
        <v>314</v>
      </c>
      <c r="AI33" s="247"/>
      <c r="AJ33" s="247"/>
      <c r="AK33" s="247"/>
      <c r="AL33" s="247"/>
      <c r="AM33" s="247"/>
      <c r="AN33" s="247"/>
      <c r="AO33" s="247"/>
      <c r="AP33" s="247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9" customFormat="1" ht="21" customHeight="1">
      <c r="A34" s="245" t="s">
        <v>27</v>
      </c>
      <c r="B34" s="246">
        <v>906511130</v>
      </c>
      <c r="C34" s="246">
        <v>187620637</v>
      </c>
      <c r="D34" s="246">
        <v>12442962</v>
      </c>
      <c r="E34" s="246">
        <v>75543014</v>
      </c>
      <c r="F34" s="246">
        <v>9655713</v>
      </c>
      <c r="G34" s="246">
        <v>7380535</v>
      </c>
      <c r="H34" s="246">
        <v>82598413</v>
      </c>
      <c r="I34" s="245" t="s">
        <v>27</v>
      </c>
      <c r="J34" s="246">
        <v>355895802</v>
      </c>
      <c r="K34" s="246">
        <v>337125207</v>
      </c>
      <c r="L34" s="246">
        <v>70550</v>
      </c>
      <c r="M34" s="246">
        <v>18700045</v>
      </c>
      <c r="N34" s="246">
        <v>58585140</v>
      </c>
      <c r="O34" s="246">
        <v>14705987</v>
      </c>
      <c r="P34" s="246">
        <v>6762405</v>
      </c>
      <c r="Q34" s="246">
        <v>27913222</v>
      </c>
      <c r="R34" s="245" t="s">
        <v>27</v>
      </c>
      <c r="S34" s="246">
        <v>9203526</v>
      </c>
      <c r="T34" s="246">
        <v>172536507</v>
      </c>
      <c r="U34" s="246">
        <v>21007269</v>
      </c>
      <c r="V34" s="246">
        <v>19447590</v>
      </c>
      <c r="W34" s="246">
        <v>105366366</v>
      </c>
      <c r="X34" s="246">
        <v>1357493</v>
      </c>
      <c r="Y34" s="246">
        <v>25357789</v>
      </c>
      <c r="Z34" s="245" t="s">
        <v>27</v>
      </c>
      <c r="AA34" s="246">
        <v>46263493</v>
      </c>
      <c r="AB34" s="246">
        <v>5066354</v>
      </c>
      <c r="AC34" s="246">
        <v>41197139</v>
      </c>
      <c r="AD34" s="246">
        <v>62973431</v>
      </c>
      <c r="AE34" s="246">
        <v>62973431</v>
      </c>
      <c r="AF34" s="246">
        <v>0</v>
      </c>
      <c r="AG34" s="246">
        <v>9015284</v>
      </c>
      <c r="AH34" s="245" t="s">
        <v>27</v>
      </c>
      <c r="AI34" s="246">
        <v>9009179</v>
      </c>
      <c r="AJ34" s="246">
        <v>6105</v>
      </c>
      <c r="AK34" s="246">
        <v>13620836</v>
      </c>
      <c r="AL34" s="246">
        <v>319979</v>
      </c>
      <c r="AM34" s="246">
        <v>219563</v>
      </c>
      <c r="AN34" s="246">
        <v>0</v>
      </c>
      <c r="AO34" s="246">
        <v>9460761</v>
      </c>
      <c r="AP34" s="246">
        <v>3620533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</row>
    <row r="35" spans="1:54" s="49" customFormat="1" ht="21" customHeight="1">
      <c r="A35" s="245" t="s">
        <v>520</v>
      </c>
      <c r="B35" s="246">
        <v>631362960</v>
      </c>
      <c r="C35" s="246">
        <v>126271458</v>
      </c>
      <c r="D35" s="246">
        <v>6657688</v>
      </c>
      <c r="E35" s="246">
        <v>54668429</v>
      </c>
      <c r="F35" s="246">
        <v>6089886</v>
      </c>
      <c r="G35" s="246">
        <v>4208504</v>
      </c>
      <c r="H35" s="246">
        <v>54646951</v>
      </c>
      <c r="I35" s="245" t="s">
        <v>520</v>
      </c>
      <c r="J35" s="246">
        <v>257488068</v>
      </c>
      <c r="K35" s="246">
        <v>242411945</v>
      </c>
      <c r="L35" s="246">
        <v>0</v>
      </c>
      <c r="M35" s="246">
        <v>15076123</v>
      </c>
      <c r="N35" s="246">
        <v>45625742</v>
      </c>
      <c r="O35" s="246">
        <v>8754171</v>
      </c>
      <c r="P35" s="246">
        <v>5487874</v>
      </c>
      <c r="Q35" s="246">
        <v>25739618</v>
      </c>
      <c r="R35" s="245" t="s">
        <v>520</v>
      </c>
      <c r="S35" s="246">
        <v>5644079</v>
      </c>
      <c r="T35" s="246">
        <v>124328007</v>
      </c>
      <c r="U35" s="246">
        <v>18997438</v>
      </c>
      <c r="V35" s="246">
        <v>16065803</v>
      </c>
      <c r="W35" s="246">
        <v>74041553</v>
      </c>
      <c r="X35" s="246">
        <v>715771</v>
      </c>
      <c r="Y35" s="246">
        <v>14507442</v>
      </c>
      <c r="Z35" s="245" t="s">
        <v>520</v>
      </c>
      <c r="AA35" s="246">
        <v>40271025</v>
      </c>
      <c r="AB35" s="246">
        <v>4772477</v>
      </c>
      <c r="AC35" s="246">
        <v>35498548</v>
      </c>
      <c r="AD35" s="246">
        <v>24082305</v>
      </c>
      <c r="AE35" s="246">
        <v>24082305</v>
      </c>
      <c r="AF35" s="246">
        <v>0</v>
      </c>
      <c r="AG35" s="246">
        <v>5562448</v>
      </c>
      <c r="AH35" s="245" t="s">
        <v>520</v>
      </c>
      <c r="AI35" s="246">
        <v>5556343</v>
      </c>
      <c r="AJ35" s="246">
        <v>6105</v>
      </c>
      <c r="AK35" s="246">
        <v>7733907</v>
      </c>
      <c r="AL35" s="246">
        <v>0</v>
      </c>
      <c r="AM35" s="246">
        <v>0</v>
      </c>
      <c r="AN35" s="246">
        <v>0</v>
      </c>
      <c r="AO35" s="246">
        <v>5535574</v>
      </c>
      <c r="AP35" s="246">
        <v>2198333</v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</row>
    <row r="36" spans="1:42" ht="21" customHeight="1">
      <c r="A36" s="47" t="s">
        <v>521</v>
      </c>
      <c r="B36" s="247">
        <v>125923182</v>
      </c>
      <c r="C36" s="247">
        <v>27406067</v>
      </c>
      <c r="D36" s="247">
        <v>1208086</v>
      </c>
      <c r="E36" s="247">
        <v>13641565</v>
      </c>
      <c r="F36" s="247">
        <v>1133597</v>
      </c>
      <c r="G36" s="247">
        <v>635948</v>
      </c>
      <c r="H36" s="247">
        <v>10786871</v>
      </c>
      <c r="I36" s="47" t="s">
        <v>521</v>
      </c>
      <c r="J36" s="247">
        <v>52314705</v>
      </c>
      <c r="K36" s="247">
        <v>50328800</v>
      </c>
      <c r="L36" s="247">
        <v>0</v>
      </c>
      <c r="M36" s="247">
        <v>1985905</v>
      </c>
      <c r="N36" s="247">
        <v>6488466</v>
      </c>
      <c r="O36" s="247">
        <v>1593470</v>
      </c>
      <c r="P36" s="247">
        <v>555623</v>
      </c>
      <c r="Q36" s="247">
        <v>3503399</v>
      </c>
      <c r="R36" s="47" t="s">
        <v>521</v>
      </c>
      <c r="S36" s="247">
        <v>835974</v>
      </c>
      <c r="T36" s="247">
        <v>23041759</v>
      </c>
      <c r="U36" s="247">
        <v>1546585</v>
      </c>
      <c r="V36" s="247">
        <v>1252537</v>
      </c>
      <c r="W36" s="247">
        <v>18391593</v>
      </c>
      <c r="X36" s="247">
        <v>129561</v>
      </c>
      <c r="Y36" s="247">
        <v>1721483</v>
      </c>
      <c r="Z36" s="47" t="s">
        <v>521</v>
      </c>
      <c r="AA36" s="247">
        <v>10022572</v>
      </c>
      <c r="AB36" s="247">
        <v>841477</v>
      </c>
      <c r="AC36" s="247">
        <v>9181095</v>
      </c>
      <c r="AD36" s="247">
        <v>3408952</v>
      </c>
      <c r="AE36" s="247">
        <v>3408952</v>
      </c>
      <c r="AF36" s="247">
        <v>0</v>
      </c>
      <c r="AG36" s="247">
        <v>957169</v>
      </c>
      <c r="AH36" s="47" t="s">
        <v>521</v>
      </c>
      <c r="AI36" s="247">
        <v>957169</v>
      </c>
      <c r="AJ36" s="247">
        <v>0</v>
      </c>
      <c r="AK36" s="247">
        <v>2283492</v>
      </c>
      <c r="AL36" s="247">
        <v>0</v>
      </c>
      <c r="AM36" s="247">
        <v>0</v>
      </c>
      <c r="AN36" s="247">
        <v>0</v>
      </c>
      <c r="AO36" s="247">
        <v>1883492</v>
      </c>
      <c r="AP36" s="247">
        <v>400000</v>
      </c>
    </row>
    <row r="37" spans="1:42" ht="21" customHeight="1">
      <c r="A37" s="47" t="s">
        <v>522</v>
      </c>
      <c r="B37" s="247">
        <v>141875185</v>
      </c>
      <c r="C37" s="247">
        <v>25197926</v>
      </c>
      <c r="D37" s="247">
        <v>1860197</v>
      </c>
      <c r="E37" s="247">
        <v>8602526</v>
      </c>
      <c r="F37" s="247">
        <v>1603704</v>
      </c>
      <c r="G37" s="247">
        <v>793232</v>
      </c>
      <c r="H37" s="247">
        <v>12338267</v>
      </c>
      <c r="I37" s="47" t="s">
        <v>522</v>
      </c>
      <c r="J37" s="247">
        <v>52925655</v>
      </c>
      <c r="K37" s="247">
        <v>47808870</v>
      </c>
      <c r="L37" s="247">
        <v>0</v>
      </c>
      <c r="M37" s="247">
        <v>5116785</v>
      </c>
      <c r="N37" s="247">
        <v>15574511</v>
      </c>
      <c r="O37" s="247">
        <v>2208679</v>
      </c>
      <c r="P37" s="247">
        <v>1196402</v>
      </c>
      <c r="Q37" s="247">
        <v>10930235</v>
      </c>
      <c r="R37" s="47" t="s">
        <v>522</v>
      </c>
      <c r="S37" s="247">
        <v>1239195</v>
      </c>
      <c r="T37" s="247">
        <v>29731782</v>
      </c>
      <c r="U37" s="247">
        <v>7003192</v>
      </c>
      <c r="V37" s="247">
        <v>9977481</v>
      </c>
      <c r="W37" s="247">
        <v>7659885</v>
      </c>
      <c r="X37" s="247">
        <v>367434</v>
      </c>
      <c r="Y37" s="247">
        <v>4723790</v>
      </c>
      <c r="Z37" s="47" t="s">
        <v>522</v>
      </c>
      <c r="AA37" s="247">
        <v>10323211</v>
      </c>
      <c r="AB37" s="247">
        <v>1624211</v>
      </c>
      <c r="AC37" s="247">
        <v>8699000</v>
      </c>
      <c r="AD37" s="247">
        <v>5402397</v>
      </c>
      <c r="AE37" s="247">
        <v>5402397</v>
      </c>
      <c r="AF37" s="247">
        <v>0</v>
      </c>
      <c r="AG37" s="247">
        <v>889703</v>
      </c>
      <c r="AH37" s="47" t="s">
        <v>522</v>
      </c>
      <c r="AI37" s="247">
        <v>886448</v>
      </c>
      <c r="AJ37" s="247">
        <v>3255</v>
      </c>
      <c r="AK37" s="247">
        <v>1830000</v>
      </c>
      <c r="AL37" s="247">
        <v>0</v>
      </c>
      <c r="AM37" s="247">
        <v>0</v>
      </c>
      <c r="AN37" s="247">
        <v>0</v>
      </c>
      <c r="AO37" s="247">
        <v>1115000</v>
      </c>
      <c r="AP37" s="247">
        <v>715000</v>
      </c>
    </row>
    <row r="38" spans="1:42" ht="21" customHeight="1">
      <c r="A38" s="47" t="s">
        <v>272</v>
      </c>
      <c r="B38" s="247">
        <v>82137390</v>
      </c>
      <c r="C38" s="247">
        <v>16341149</v>
      </c>
      <c r="D38" s="247">
        <v>865925</v>
      </c>
      <c r="E38" s="247">
        <v>8032721</v>
      </c>
      <c r="F38" s="247">
        <v>724321</v>
      </c>
      <c r="G38" s="247">
        <v>625629</v>
      </c>
      <c r="H38" s="247">
        <v>6092553</v>
      </c>
      <c r="I38" s="47" t="s">
        <v>272</v>
      </c>
      <c r="J38" s="247">
        <v>34750886</v>
      </c>
      <c r="K38" s="247">
        <v>32297361</v>
      </c>
      <c r="L38" s="247">
        <v>0</v>
      </c>
      <c r="M38" s="247">
        <v>2453525</v>
      </c>
      <c r="N38" s="247">
        <v>6097160</v>
      </c>
      <c r="O38" s="247">
        <v>1758295</v>
      </c>
      <c r="P38" s="247">
        <v>1675357</v>
      </c>
      <c r="Q38" s="247">
        <v>1838105</v>
      </c>
      <c r="R38" s="47" t="s">
        <v>272</v>
      </c>
      <c r="S38" s="247">
        <v>825403</v>
      </c>
      <c r="T38" s="247">
        <v>17449246</v>
      </c>
      <c r="U38" s="247">
        <v>1268673</v>
      </c>
      <c r="V38" s="247">
        <v>821454</v>
      </c>
      <c r="W38" s="247">
        <v>14097718</v>
      </c>
      <c r="X38" s="247">
        <v>0</v>
      </c>
      <c r="Y38" s="247">
        <v>1261401</v>
      </c>
      <c r="Z38" s="47" t="s">
        <v>272</v>
      </c>
      <c r="AA38" s="247">
        <v>5156496</v>
      </c>
      <c r="AB38" s="247">
        <v>730343</v>
      </c>
      <c r="AC38" s="247">
        <v>4426153</v>
      </c>
      <c r="AD38" s="247">
        <v>1531320</v>
      </c>
      <c r="AE38" s="247">
        <v>1531320</v>
      </c>
      <c r="AF38" s="247">
        <v>0</v>
      </c>
      <c r="AG38" s="247">
        <v>231540</v>
      </c>
      <c r="AH38" s="47" t="s">
        <v>272</v>
      </c>
      <c r="AI38" s="247">
        <v>231540</v>
      </c>
      <c r="AJ38" s="247">
        <v>0</v>
      </c>
      <c r="AK38" s="247">
        <v>579593</v>
      </c>
      <c r="AL38" s="247">
        <v>0</v>
      </c>
      <c r="AM38" s="247">
        <v>0</v>
      </c>
      <c r="AN38" s="247">
        <v>0</v>
      </c>
      <c r="AO38" s="247">
        <v>329593</v>
      </c>
      <c r="AP38" s="247">
        <v>250000</v>
      </c>
    </row>
    <row r="39" spans="1:42" ht="21" customHeight="1">
      <c r="A39" s="47" t="s">
        <v>206</v>
      </c>
      <c r="B39" s="247">
        <v>104996099</v>
      </c>
      <c r="C39" s="247">
        <v>21568952</v>
      </c>
      <c r="D39" s="247">
        <v>1277547</v>
      </c>
      <c r="E39" s="247">
        <v>8733432</v>
      </c>
      <c r="F39" s="247">
        <v>990224</v>
      </c>
      <c r="G39" s="247">
        <v>748108</v>
      </c>
      <c r="H39" s="247">
        <v>9819641</v>
      </c>
      <c r="I39" s="47" t="s">
        <v>206</v>
      </c>
      <c r="J39" s="247">
        <v>46966661</v>
      </c>
      <c r="K39" s="247">
        <v>45100425</v>
      </c>
      <c r="L39" s="247">
        <v>0</v>
      </c>
      <c r="M39" s="247">
        <v>1866236</v>
      </c>
      <c r="N39" s="247">
        <v>7471968</v>
      </c>
      <c r="O39" s="247">
        <v>1100606</v>
      </c>
      <c r="P39" s="247">
        <v>1514438</v>
      </c>
      <c r="Q39" s="247">
        <v>3885896</v>
      </c>
      <c r="R39" s="47" t="s">
        <v>206</v>
      </c>
      <c r="S39" s="247">
        <v>971028</v>
      </c>
      <c r="T39" s="247">
        <v>18202507</v>
      </c>
      <c r="U39" s="247">
        <v>820180</v>
      </c>
      <c r="V39" s="247">
        <v>1983311</v>
      </c>
      <c r="W39" s="247">
        <v>11598171</v>
      </c>
      <c r="X39" s="247">
        <v>25544</v>
      </c>
      <c r="Y39" s="247">
        <v>3775301</v>
      </c>
      <c r="Z39" s="47" t="s">
        <v>206</v>
      </c>
      <c r="AA39" s="247">
        <v>5881700</v>
      </c>
      <c r="AB39" s="247">
        <v>615180</v>
      </c>
      <c r="AC39" s="247">
        <v>5266520</v>
      </c>
      <c r="AD39" s="247">
        <v>3179311</v>
      </c>
      <c r="AE39" s="247">
        <v>3179311</v>
      </c>
      <c r="AF39" s="247">
        <v>0</v>
      </c>
      <c r="AG39" s="247">
        <v>600000</v>
      </c>
      <c r="AH39" s="47" t="s">
        <v>206</v>
      </c>
      <c r="AI39" s="247">
        <v>600000</v>
      </c>
      <c r="AJ39" s="247">
        <v>0</v>
      </c>
      <c r="AK39" s="247">
        <v>1125000</v>
      </c>
      <c r="AL39" s="247">
        <v>0</v>
      </c>
      <c r="AM39" s="247">
        <v>0</v>
      </c>
      <c r="AN39" s="247">
        <v>0</v>
      </c>
      <c r="AO39" s="247">
        <v>825000</v>
      </c>
      <c r="AP39" s="247">
        <v>300000</v>
      </c>
    </row>
    <row r="40" spans="1:42" ht="21" customHeight="1">
      <c r="A40" s="47" t="s">
        <v>207</v>
      </c>
      <c r="B40" s="247">
        <v>67428884</v>
      </c>
      <c r="C40" s="247">
        <v>14515671</v>
      </c>
      <c r="D40" s="247">
        <v>607890</v>
      </c>
      <c r="E40" s="247">
        <v>6613272</v>
      </c>
      <c r="F40" s="247">
        <v>631069</v>
      </c>
      <c r="G40" s="247">
        <v>640844</v>
      </c>
      <c r="H40" s="247">
        <v>6022596</v>
      </c>
      <c r="I40" s="47" t="s">
        <v>207</v>
      </c>
      <c r="J40" s="247">
        <v>27909929</v>
      </c>
      <c r="K40" s="247">
        <v>26443691</v>
      </c>
      <c r="L40" s="247">
        <v>0</v>
      </c>
      <c r="M40" s="247">
        <v>1466238</v>
      </c>
      <c r="N40" s="247">
        <v>4866242</v>
      </c>
      <c r="O40" s="247">
        <v>1426962</v>
      </c>
      <c r="P40" s="247">
        <v>506721</v>
      </c>
      <c r="Q40" s="247">
        <v>2032407</v>
      </c>
      <c r="R40" s="47" t="s">
        <v>207</v>
      </c>
      <c r="S40" s="247">
        <v>900152</v>
      </c>
      <c r="T40" s="247">
        <v>11718014</v>
      </c>
      <c r="U40" s="247">
        <v>665352</v>
      </c>
      <c r="V40" s="247">
        <v>790130</v>
      </c>
      <c r="W40" s="247">
        <v>9059242</v>
      </c>
      <c r="X40" s="247">
        <v>93189</v>
      </c>
      <c r="Y40" s="247">
        <v>1110101</v>
      </c>
      <c r="Z40" s="47" t="s">
        <v>207</v>
      </c>
      <c r="AA40" s="247">
        <v>3346715</v>
      </c>
      <c r="AB40" s="247">
        <v>537597</v>
      </c>
      <c r="AC40" s="247">
        <v>2809118</v>
      </c>
      <c r="AD40" s="247">
        <v>3637588</v>
      </c>
      <c r="AE40" s="247">
        <v>3637588</v>
      </c>
      <c r="AF40" s="247">
        <v>0</v>
      </c>
      <c r="AG40" s="247">
        <v>638725</v>
      </c>
      <c r="AH40" s="47" t="s">
        <v>207</v>
      </c>
      <c r="AI40" s="247">
        <v>638725</v>
      </c>
      <c r="AJ40" s="247">
        <v>0</v>
      </c>
      <c r="AK40" s="247">
        <v>796000</v>
      </c>
      <c r="AL40" s="247">
        <v>0</v>
      </c>
      <c r="AM40" s="247">
        <v>0</v>
      </c>
      <c r="AN40" s="247">
        <v>0</v>
      </c>
      <c r="AO40" s="247">
        <v>396000</v>
      </c>
      <c r="AP40" s="247">
        <v>400000</v>
      </c>
    </row>
    <row r="41" spans="1:42" ht="21" customHeight="1">
      <c r="A41" s="47" t="s">
        <v>523</v>
      </c>
      <c r="B41" s="247">
        <v>109002220</v>
      </c>
      <c r="C41" s="247">
        <v>21241693</v>
      </c>
      <c r="D41" s="247">
        <v>838043</v>
      </c>
      <c r="E41" s="247">
        <v>9044913</v>
      </c>
      <c r="F41" s="247">
        <v>1006971</v>
      </c>
      <c r="G41" s="247">
        <v>764743</v>
      </c>
      <c r="H41" s="247">
        <v>9587023</v>
      </c>
      <c r="I41" s="47" t="s">
        <v>523</v>
      </c>
      <c r="J41" s="247">
        <v>42620232</v>
      </c>
      <c r="K41" s="247">
        <v>40432798</v>
      </c>
      <c r="L41" s="247">
        <v>0</v>
      </c>
      <c r="M41" s="247">
        <v>2187434</v>
      </c>
      <c r="N41" s="247">
        <v>5127395</v>
      </c>
      <c r="O41" s="247">
        <v>666159</v>
      </c>
      <c r="P41" s="247">
        <v>39333</v>
      </c>
      <c r="Q41" s="247">
        <v>3549576</v>
      </c>
      <c r="R41" s="47" t="s">
        <v>523</v>
      </c>
      <c r="S41" s="247">
        <v>872327</v>
      </c>
      <c r="T41" s="247">
        <v>24184699</v>
      </c>
      <c r="U41" s="247">
        <v>7693456</v>
      </c>
      <c r="V41" s="247">
        <v>1240890</v>
      </c>
      <c r="W41" s="247">
        <v>13234944</v>
      </c>
      <c r="X41" s="247">
        <v>100043</v>
      </c>
      <c r="Y41" s="247">
        <v>1915366</v>
      </c>
      <c r="Z41" s="47" t="s">
        <v>523</v>
      </c>
      <c r="AA41" s="247">
        <v>5540331</v>
      </c>
      <c r="AB41" s="247">
        <v>423669</v>
      </c>
      <c r="AC41" s="247">
        <v>5116662</v>
      </c>
      <c r="AD41" s="247">
        <v>6922737</v>
      </c>
      <c r="AE41" s="247">
        <v>6922737</v>
      </c>
      <c r="AF41" s="247">
        <v>0</v>
      </c>
      <c r="AG41" s="247">
        <v>2245311</v>
      </c>
      <c r="AH41" s="47" t="s">
        <v>523</v>
      </c>
      <c r="AI41" s="247">
        <v>2242461</v>
      </c>
      <c r="AJ41" s="247">
        <v>2850</v>
      </c>
      <c r="AK41" s="247">
        <v>1119822</v>
      </c>
      <c r="AL41" s="247">
        <v>0</v>
      </c>
      <c r="AM41" s="247">
        <v>0</v>
      </c>
      <c r="AN41" s="247">
        <v>0</v>
      </c>
      <c r="AO41" s="247">
        <v>986489</v>
      </c>
      <c r="AP41" s="247">
        <v>133333</v>
      </c>
    </row>
    <row r="42" spans="1:42" s="48" customFormat="1" ht="21" customHeight="1">
      <c r="A42" s="248" t="s">
        <v>524</v>
      </c>
      <c r="B42" s="246">
        <v>275148170</v>
      </c>
      <c r="C42" s="246">
        <v>61349179</v>
      </c>
      <c r="D42" s="246">
        <v>5785274</v>
      </c>
      <c r="E42" s="246">
        <v>20874585</v>
      </c>
      <c r="F42" s="246">
        <v>3565827</v>
      </c>
      <c r="G42" s="246">
        <v>3172031</v>
      </c>
      <c r="H42" s="246">
        <v>27951462</v>
      </c>
      <c r="I42" s="248" t="s">
        <v>524</v>
      </c>
      <c r="J42" s="246">
        <v>98407734</v>
      </c>
      <c r="K42" s="246">
        <v>94713262</v>
      </c>
      <c r="L42" s="246">
        <v>70550</v>
      </c>
      <c r="M42" s="246">
        <v>3623922</v>
      </c>
      <c r="N42" s="246">
        <v>12959398</v>
      </c>
      <c r="O42" s="246">
        <v>5951816</v>
      </c>
      <c r="P42" s="246">
        <v>1274531</v>
      </c>
      <c r="Q42" s="246">
        <v>2173604</v>
      </c>
      <c r="R42" s="248" t="s">
        <v>524</v>
      </c>
      <c r="S42" s="246">
        <v>3559447</v>
      </c>
      <c r="T42" s="246">
        <v>48208500</v>
      </c>
      <c r="U42" s="246">
        <v>2009831</v>
      </c>
      <c r="V42" s="246">
        <v>3381787</v>
      </c>
      <c r="W42" s="246">
        <v>31324813</v>
      </c>
      <c r="X42" s="246">
        <v>641722</v>
      </c>
      <c r="Y42" s="246">
        <v>10850347</v>
      </c>
      <c r="Z42" s="248" t="s">
        <v>524</v>
      </c>
      <c r="AA42" s="246">
        <v>5992468</v>
      </c>
      <c r="AB42" s="246">
        <v>293877</v>
      </c>
      <c r="AC42" s="246">
        <v>5698591</v>
      </c>
      <c r="AD42" s="246">
        <v>38891126</v>
      </c>
      <c r="AE42" s="246">
        <v>38891126</v>
      </c>
      <c r="AF42" s="246">
        <v>0</v>
      </c>
      <c r="AG42" s="246">
        <v>3452836</v>
      </c>
      <c r="AH42" s="248" t="s">
        <v>524</v>
      </c>
      <c r="AI42" s="246">
        <v>3452836</v>
      </c>
      <c r="AJ42" s="246">
        <v>0</v>
      </c>
      <c r="AK42" s="246">
        <v>5886929</v>
      </c>
      <c r="AL42" s="246">
        <v>319979</v>
      </c>
      <c r="AM42" s="246">
        <v>219563</v>
      </c>
      <c r="AN42" s="246">
        <v>0</v>
      </c>
      <c r="AO42" s="246">
        <v>3925187</v>
      </c>
      <c r="AP42" s="246">
        <v>1422200</v>
      </c>
    </row>
    <row r="43" spans="1:42" ht="21" customHeight="1">
      <c r="A43" s="47" t="s">
        <v>131</v>
      </c>
      <c r="B43" s="247">
        <v>17504654</v>
      </c>
      <c r="C43" s="247">
        <v>3566616</v>
      </c>
      <c r="D43" s="247">
        <v>281339</v>
      </c>
      <c r="E43" s="247">
        <v>1104427</v>
      </c>
      <c r="F43" s="247">
        <v>207597</v>
      </c>
      <c r="G43" s="247">
        <v>178690</v>
      </c>
      <c r="H43" s="247">
        <v>1794563</v>
      </c>
      <c r="I43" s="47" t="s">
        <v>131</v>
      </c>
      <c r="J43" s="247">
        <v>6610591</v>
      </c>
      <c r="K43" s="247">
        <v>6185033</v>
      </c>
      <c r="L43" s="247">
        <v>0</v>
      </c>
      <c r="M43" s="247">
        <v>425558</v>
      </c>
      <c r="N43" s="247">
        <v>1069786</v>
      </c>
      <c r="O43" s="247">
        <v>551084</v>
      </c>
      <c r="P43" s="247">
        <v>126218</v>
      </c>
      <c r="Q43" s="247">
        <v>135620</v>
      </c>
      <c r="R43" s="47" t="s">
        <v>131</v>
      </c>
      <c r="S43" s="247">
        <v>256864</v>
      </c>
      <c r="T43" s="247">
        <v>2817645</v>
      </c>
      <c r="U43" s="247">
        <v>110780</v>
      </c>
      <c r="V43" s="247">
        <v>173065</v>
      </c>
      <c r="W43" s="247">
        <v>1553651</v>
      </c>
      <c r="X43" s="247">
        <v>50030</v>
      </c>
      <c r="Y43" s="247">
        <v>930119</v>
      </c>
      <c r="Z43" s="47" t="s">
        <v>131</v>
      </c>
      <c r="AA43" s="247">
        <v>509064</v>
      </c>
      <c r="AB43" s="247">
        <v>97133</v>
      </c>
      <c r="AC43" s="247">
        <v>411931</v>
      </c>
      <c r="AD43" s="247">
        <v>2339239</v>
      </c>
      <c r="AE43" s="247">
        <v>2339239</v>
      </c>
      <c r="AF43" s="247">
        <v>0</v>
      </c>
      <c r="AG43" s="247">
        <v>193704</v>
      </c>
      <c r="AH43" s="47" t="s">
        <v>131</v>
      </c>
      <c r="AI43" s="247">
        <v>193704</v>
      </c>
      <c r="AJ43" s="247">
        <v>0</v>
      </c>
      <c r="AK43" s="247">
        <v>398009</v>
      </c>
      <c r="AL43" s="247">
        <v>10350</v>
      </c>
      <c r="AM43" s="247">
        <v>0</v>
      </c>
      <c r="AN43" s="247">
        <v>0</v>
      </c>
      <c r="AO43" s="247">
        <v>278459</v>
      </c>
      <c r="AP43" s="247">
        <v>109200</v>
      </c>
    </row>
    <row r="44" spans="1:42" ht="21" customHeight="1">
      <c r="A44" s="47" t="s">
        <v>132</v>
      </c>
      <c r="B44" s="247">
        <v>18496985</v>
      </c>
      <c r="C44" s="247">
        <v>3647094</v>
      </c>
      <c r="D44" s="247">
        <v>305391</v>
      </c>
      <c r="E44" s="247">
        <v>1406093</v>
      </c>
      <c r="F44" s="247">
        <v>245581</v>
      </c>
      <c r="G44" s="247">
        <v>201508</v>
      </c>
      <c r="H44" s="247">
        <v>1488521</v>
      </c>
      <c r="I44" s="47" t="s">
        <v>132</v>
      </c>
      <c r="J44" s="247">
        <v>7456288</v>
      </c>
      <c r="K44" s="247">
        <v>7318142</v>
      </c>
      <c r="L44" s="247">
        <v>0</v>
      </c>
      <c r="M44" s="247">
        <v>138146</v>
      </c>
      <c r="N44" s="247">
        <v>464645</v>
      </c>
      <c r="O44" s="247">
        <v>212785</v>
      </c>
      <c r="P44" s="247">
        <v>44340</v>
      </c>
      <c r="Q44" s="247">
        <v>108399</v>
      </c>
      <c r="R44" s="47" t="s">
        <v>132</v>
      </c>
      <c r="S44" s="247">
        <v>99121</v>
      </c>
      <c r="T44" s="247">
        <v>2696105</v>
      </c>
      <c r="U44" s="247">
        <v>93656</v>
      </c>
      <c r="V44" s="247">
        <v>123242</v>
      </c>
      <c r="W44" s="247">
        <v>2064899</v>
      </c>
      <c r="X44" s="247">
        <v>35379</v>
      </c>
      <c r="Y44" s="247">
        <v>378929</v>
      </c>
      <c r="Z44" s="47" t="s">
        <v>132</v>
      </c>
      <c r="AA44" s="247">
        <v>393752</v>
      </c>
      <c r="AB44" s="247">
        <v>0</v>
      </c>
      <c r="AC44" s="247">
        <v>393752</v>
      </c>
      <c r="AD44" s="247">
        <v>2707984</v>
      </c>
      <c r="AE44" s="247">
        <v>2707984</v>
      </c>
      <c r="AF44" s="247">
        <v>0</v>
      </c>
      <c r="AG44" s="247">
        <v>415123</v>
      </c>
      <c r="AH44" s="47" t="s">
        <v>132</v>
      </c>
      <c r="AI44" s="247">
        <v>415123</v>
      </c>
      <c r="AJ44" s="247">
        <v>0</v>
      </c>
      <c r="AK44" s="247">
        <v>715994</v>
      </c>
      <c r="AL44" s="247">
        <v>0</v>
      </c>
      <c r="AM44" s="247">
        <v>0</v>
      </c>
      <c r="AN44" s="247">
        <v>0</v>
      </c>
      <c r="AO44" s="247">
        <v>205994</v>
      </c>
      <c r="AP44" s="247">
        <v>510000</v>
      </c>
    </row>
    <row r="45" spans="1:42" ht="21" customHeight="1">
      <c r="A45" s="47" t="s">
        <v>133</v>
      </c>
      <c r="B45" s="247">
        <v>17118636</v>
      </c>
      <c r="C45" s="247">
        <v>4204984</v>
      </c>
      <c r="D45" s="247">
        <v>319413</v>
      </c>
      <c r="E45" s="247">
        <v>1539940</v>
      </c>
      <c r="F45" s="247">
        <v>236529</v>
      </c>
      <c r="G45" s="247">
        <v>195311</v>
      </c>
      <c r="H45" s="247">
        <v>1913791</v>
      </c>
      <c r="I45" s="47" t="s">
        <v>133</v>
      </c>
      <c r="J45" s="247">
        <v>6658725</v>
      </c>
      <c r="K45" s="247">
        <v>6445690</v>
      </c>
      <c r="L45" s="247">
        <v>0</v>
      </c>
      <c r="M45" s="247">
        <v>213035</v>
      </c>
      <c r="N45" s="247">
        <v>367876</v>
      </c>
      <c r="O45" s="247">
        <v>237076</v>
      </c>
      <c r="P45" s="247">
        <v>28265</v>
      </c>
      <c r="Q45" s="247">
        <v>38876</v>
      </c>
      <c r="R45" s="47" t="s">
        <v>133</v>
      </c>
      <c r="S45" s="247">
        <v>63659</v>
      </c>
      <c r="T45" s="247">
        <v>2301188</v>
      </c>
      <c r="U45" s="247">
        <v>87344</v>
      </c>
      <c r="V45" s="247">
        <v>229543</v>
      </c>
      <c r="W45" s="247">
        <v>1119812</v>
      </c>
      <c r="X45" s="247">
        <v>33409</v>
      </c>
      <c r="Y45" s="247">
        <v>831080</v>
      </c>
      <c r="Z45" s="47" t="s">
        <v>133</v>
      </c>
      <c r="AA45" s="247">
        <v>109703</v>
      </c>
      <c r="AB45" s="247">
        <v>5659</v>
      </c>
      <c r="AC45" s="247">
        <v>104044</v>
      </c>
      <c r="AD45" s="247">
        <v>2683260</v>
      </c>
      <c r="AE45" s="247">
        <v>2683260</v>
      </c>
      <c r="AF45" s="247">
        <v>0</v>
      </c>
      <c r="AG45" s="247">
        <v>550000</v>
      </c>
      <c r="AH45" s="47" t="s">
        <v>133</v>
      </c>
      <c r="AI45" s="247">
        <v>550000</v>
      </c>
      <c r="AJ45" s="247">
        <v>0</v>
      </c>
      <c r="AK45" s="247">
        <v>242900</v>
      </c>
      <c r="AL45" s="247">
        <v>0</v>
      </c>
      <c r="AM45" s="247">
        <v>42750</v>
      </c>
      <c r="AN45" s="247">
        <v>0</v>
      </c>
      <c r="AO45" s="247">
        <v>150150</v>
      </c>
      <c r="AP45" s="247">
        <v>50000</v>
      </c>
    </row>
    <row r="46" spans="1:42" ht="21" customHeight="1">
      <c r="A46" s="47" t="s">
        <v>134</v>
      </c>
      <c r="B46" s="247">
        <v>36600877</v>
      </c>
      <c r="C46" s="247">
        <v>7094575</v>
      </c>
      <c r="D46" s="247">
        <v>396389</v>
      </c>
      <c r="E46" s="247">
        <v>2022233</v>
      </c>
      <c r="F46" s="247">
        <v>412290</v>
      </c>
      <c r="G46" s="247">
        <v>296490</v>
      </c>
      <c r="H46" s="247">
        <v>3967173</v>
      </c>
      <c r="I46" s="47" t="s">
        <v>134</v>
      </c>
      <c r="J46" s="247">
        <v>14808150</v>
      </c>
      <c r="K46" s="247">
        <v>14518360</v>
      </c>
      <c r="L46" s="247">
        <v>0</v>
      </c>
      <c r="M46" s="247">
        <v>289790</v>
      </c>
      <c r="N46" s="247">
        <v>1237832</v>
      </c>
      <c r="O46" s="247">
        <v>703299</v>
      </c>
      <c r="P46" s="247">
        <v>29268</v>
      </c>
      <c r="Q46" s="247">
        <v>157982</v>
      </c>
      <c r="R46" s="47" t="s">
        <v>134</v>
      </c>
      <c r="S46" s="247">
        <v>347283</v>
      </c>
      <c r="T46" s="247">
        <v>7631596</v>
      </c>
      <c r="U46" s="247">
        <v>315504</v>
      </c>
      <c r="V46" s="247">
        <v>347786</v>
      </c>
      <c r="W46" s="247">
        <v>4948430</v>
      </c>
      <c r="X46" s="247">
        <v>101450</v>
      </c>
      <c r="Y46" s="247">
        <v>1918426</v>
      </c>
      <c r="Z46" s="47" t="s">
        <v>134</v>
      </c>
      <c r="AA46" s="247">
        <v>274348</v>
      </c>
      <c r="AB46" s="247">
        <v>41558</v>
      </c>
      <c r="AC46" s="247">
        <v>232790</v>
      </c>
      <c r="AD46" s="247">
        <v>4624290</v>
      </c>
      <c r="AE46" s="247">
        <v>4624290</v>
      </c>
      <c r="AF46" s="247">
        <v>0</v>
      </c>
      <c r="AG46" s="247">
        <v>363772</v>
      </c>
      <c r="AH46" s="47" t="s">
        <v>134</v>
      </c>
      <c r="AI46" s="247">
        <v>363772</v>
      </c>
      <c r="AJ46" s="247">
        <v>0</v>
      </c>
      <c r="AK46" s="247">
        <v>566314</v>
      </c>
      <c r="AL46" s="247">
        <v>28856</v>
      </c>
      <c r="AM46" s="247">
        <v>0</v>
      </c>
      <c r="AN46" s="247">
        <v>0</v>
      </c>
      <c r="AO46" s="247">
        <v>517458</v>
      </c>
      <c r="AP46" s="247">
        <v>20000</v>
      </c>
    </row>
    <row r="47" spans="1:42" ht="21" customHeight="1">
      <c r="A47" s="47" t="s">
        <v>135</v>
      </c>
      <c r="B47" s="247">
        <v>20260602</v>
      </c>
      <c r="C47" s="247">
        <v>4454655</v>
      </c>
      <c r="D47" s="247">
        <v>355869</v>
      </c>
      <c r="E47" s="247">
        <v>1435863</v>
      </c>
      <c r="F47" s="247">
        <v>252107</v>
      </c>
      <c r="G47" s="247">
        <v>249811</v>
      </c>
      <c r="H47" s="247">
        <v>2161005</v>
      </c>
      <c r="I47" s="47" t="s">
        <v>135</v>
      </c>
      <c r="J47" s="247">
        <v>7720738</v>
      </c>
      <c r="K47" s="247">
        <v>7590603</v>
      </c>
      <c r="L47" s="247">
        <v>0</v>
      </c>
      <c r="M47" s="247">
        <v>130135</v>
      </c>
      <c r="N47" s="247">
        <v>473960</v>
      </c>
      <c r="O47" s="247">
        <v>231424</v>
      </c>
      <c r="P47" s="247">
        <v>131167</v>
      </c>
      <c r="Q47" s="247">
        <v>9924</v>
      </c>
      <c r="R47" s="47" t="s">
        <v>135</v>
      </c>
      <c r="S47" s="247">
        <v>101445</v>
      </c>
      <c r="T47" s="247">
        <v>3635714</v>
      </c>
      <c r="U47" s="247">
        <v>136518</v>
      </c>
      <c r="V47" s="247">
        <v>172972</v>
      </c>
      <c r="W47" s="247">
        <v>2829108</v>
      </c>
      <c r="X47" s="247">
        <v>15702</v>
      </c>
      <c r="Y47" s="247">
        <v>481414</v>
      </c>
      <c r="Z47" s="47" t="s">
        <v>135</v>
      </c>
      <c r="AA47" s="247">
        <v>340389</v>
      </c>
      <c r="AB47" s="247">
        <v>11037</v>
      </c>
      <c r="AC47" s="247">
        <v>329352</v>
      </c>
      <c r="AD47" s="247">
        <v>2972790</v>
      </c>
      <c r="AE47" s="247">
        <v>2972790</v>
      </c>
      <c r="AF47" s="247">
        <v>0</v>
      </c>
      <c r="AG47" s="247">
        <v>188255</v>
      </c>
      <c r="AH47" s="47" t="s">
        <v>135</v>
      </c>
      <c r="AI47" s="247">
        <v>188255</v>
      </c>
      <c r="AJ47" s="247">
        <v>0</v>
      </c>
      <c r="AK47" s="247">
        <v>474101</v>
      </c>
      <c r="AL47" s="247">
        <v>37500</v>
      </c>
      <c r="AM47" s="247">
        <v>0</v>
      </c>
      <c r="AN47" s="247">
        <v>0</v>
      </c>
      <c r="AO47" s="247">
        <v>206601</v>
      </c>
      <c r="AP47" s="247">
        <v>230000</v>
      </c>
    </row>
    <row r="48" spans="1:42" ht="21" customHeight="1">
      <c r="A48" s="47" t="s">
        <v>136</v>
      </c>
      <c r="B48" s="247">
        <v>24230789</v>
      </c>
      <c r="C48" s="247">
        <v>4380005</v>
      </c>
      <c r="D48" s="247">
        <v>296525</v>
      </c>
      <c r="E48" s="247">
        <v>1303227</v>
      </c>
      <c r="F48" s="247">
        <v>267628</v>
      </c>
      <c r="G48" s="247">
        <v>238054</v>
      </c>
      <c r="H48" s="247">
        <v>2274571</v>
      </c>
      <c r="I48" s="47" t="s">
        <v>136</v>
      </c>
      <c r="J48" s="247">
        <v>8708123</v>
      </c>
      <c r="K48" s="247">
        <v>8394654</v>
      </c>
      <c r="L48" s="247">
        <v>0</v>
      </c>
      <c r="M48" s="247">
        <v>313469</v>
      </c>
      <c r="N48" s="247">
        <v>1077473</v>
      </c>
      <c r="O48" s="247">
        <v>908441</v>
      </c>
      <c r="P48" s="247">
        <v>76564</v>
      </c>
      <c r="Q48" s="247">
        <v>30674</v>
      </c>
      <c r="R48" s="47" t="s">
        <v>136</v>
      </c>
      <c r="S48" s="247">
        <v>61794</v>
      </c>
      <c r="T48" s="247">
        <v>5094958</v>
      </c>
      <c r="U48" s="247">
        <v>211197</v>
      </c>
      <c r="V48" s="247">
        <v>501677</v>
      </c>
      <c r="W48" s="247">
        <v>3883316</v>
      </c>
      <c r="X48" s="247">
        <v>0</v>
      </c>
      <c r="Y48" s="247">
        <v>498768</v>
      </c>
      <c r="Z48" s="47" t="s">
        <v>136</v>
      </c>
      <c r="AA48" s="247">
        <v>221063</v>
      </c>
      <c r="AB48" s="247">
        <v>8070</v>
      </c>
      <c r="AC48" s="247">
        <v>212993</v>
      </c>
      <c r="AD48" s="247">
        <v>3450869</v>
      </c>
      <c r="AE48" s="247">
        <v>3450869</v>
      </c>
      <c r="AF48" s="247">
        <v>0</v>
      </c>
      <c r="AG48" s="247">
        <v>495953</v>
      </c>
      <c r="AH48" s="47" t="s">
        <v>136</v>
      </c>
      <c r="AI48" s="247">
        <v>495953</v>
      </c>
      <c r="AJ48" s="247">
        <v>0</v>
      </c>
      <c r="AK48" s="247">
        <v>802345</v>
      </c>
      <c r="AL48" s="247">
        <v>79500</v>
      </c>
      <c r="AM48" s="247">
        <v>0</v>
      </c>
      <c r="AN48" s="247">
        <v>0</v>
      </c>
      <c r="AO48" s="247">
        <v>722845</v>
      </c>
      <c r="AP48" s="247">
        <v>0</v>
      </c>
    </row>
    <row r="49" spans="1:42" ht="21" customHeight="1">
      <c r="A49" s="47" t="s">
        <v>137</v>
      </c>
      <c r="B49" s="247">
        <v>20146861</v>
      </c>
      <c r="C49" s="247">
        <v>4129620</v>
      </c>
      <c r="D49" s="247">
        <v>390043</v>
      </c>
      <c r="E49" s="247">
        <v>1340018</v>
      </c>
      <c r="F49" s="247">
        <v>233766</v>
      </c>
      <c r="G49" s="247">
        <v>209076</v>
      </c>
      <c r="H49" s="247">
        <v>1956717</v>
      </c>
      <c r="I49" s="47" t="s">
        <v>137</v>
      </c>
      <c r="J49" s="247">
        <v>7057806</v>
      </c>
      <c r="K49" s="247">
        <v>6935545</v>
      </c>
      <c r="L49" s="247">
        <v>0</v>
      </c>
      <c r="M49" s="247">
        <v>122261</v>
      </c>
      <c r="N49" s="247">
        <v>723777</v>
      </c>
      <c r="O49" s="247">
        <v>276171</v>
      </c>
      <c r="P49" s="247">
        <v>32003</v>
      </c>
      <c r="Q49" s="247">
        <v>86589</v>
      </c>
      <c r="R49" s="47" t="s">
        <v>137</v>
      </c>
      <c r="S49" s="247">
        <v>329014</v>
      </c>
      <c r="T49" s="247">
        <v>3973439</v>
      </c>
      <c r="U49" s="247">
        <v>145916</v>
      </c>
      <c r="V49" s="247">
        <v>137045</v>
      </c>
      <c r="W49" s="247">
        <v>3142533</v>
      </c>
      <c r="X49" s="247">
        <v>27732</v>
      </c>
      <c r="Y49" s="247">
        <v>520213</v>
      </c>
      <c r="Z49" s="47" t="s">
        <v>137</v>
      </c>
      <c r="AA49" s="247">
        <v>93356</v>
      </c>
      <c r="AB49" s="247">
        <v>0</v>
      </c>
      <c r="AC49" s="247">
        <v>93356</v>
      </c>
      <c r="AD49" s="247">
        <v>3205665</v>
      </c>
      <c r="AE49" s="247">
        <v>3205665</v>
      </c>
      <c r="AF49" s="247">
        <v>0</v>
      </c>
      <c r="AG49" s="247">
        <v>388000</v>
      </c>
      <c r="AH49" s="47" t="s">
        <v>137</v>
      </c>
      <c r="AI49" s="247">
        <v>388000</v>
      </c>
      <c r="AJ49" s="247">
        <v>0</v>
      </c>
      <c r="AK49" s="247">
        <v>575198</v>
      </c>
      <c r="AL49" s="247">
        <v>21967</v>
      </c>
      <c r="AM49" s="247">
        <v>91500</v>
      </c>
      <c r="AN49" s="247">
        <v>0</v>
      </c>
      <c r="AO49" s="247">
        <v>461731</v>
      </c>
      <c r="AP49" s="247">
        <v>0</v>
      </c>
    </row>
    <row r="50" spans="1:42" ht="21" customHeight="1">
      <c r="A50" s="47" t="s">
        <v>138</v>
      </c>
      <c r="B50" s="247">
        <v>30073622</v>
      </c>
      <c r="C50" s="247">
        <v>6885686</v>
      </c>
      <c r="D50" s="247">
        <v>516424</v>
      </c>
      <c r="E50" s="247">
        <v>2787990</v>
      </c>
      <c r="F50" s="247">
        <v>340398</v>
      </c>
      <c r="G50" s="247">
        <v>307806</v>
      </c>
      <c r="H50" s="247">
        <v>2933068</v>
      </c>
      <c r="I50" s="47" t="s">
        <v>138</v>
      </c>
      <c r="J50" s="247">
        <v>10516588</v>
      </c>
      <c r="K50" s="247">
        <v>10240292</v>
      </c>
      <c r="L50" s="247">
        <v>0</v>
      </c>
      <c r="M50" s="247">
        <v>276296</v>
      </c>
      <c r="N50" s="247">
        <v>1058165</v>
      </c>
      <c r="O50" s="247">
        <v>572867</v>
      </c>
      <c r="P50" s="247">
        <v>126208</v>
      </c>
      <c r="Q50" s="247">
        <v>144598</v>
      </c>
      <c r="R50" s="47" t="s">
        <v>138</v>
      </c>
      <c r="S50" s="247">
        <v>214492</v>
      </c>
      <c r="T50" s="247">
        <v>5538534</v>
      </c>
      <c r="U50" s="247">
        <v>141135</v>
      </c>
      <c r="V50" s="247">
        <v>438799</v>
      </c>
      <c r="W50" s="247">
        <v>2715307</v>
      </c>
      <c r="X50" s="247">
        <v>85092</v>
      </c>
      <c r="Y50" s="247">
        <v>2158201</v>
      </c>
      <c r="Z50" s="47" t="s">
        <v>138</v>
      </c>
      <c r="AA50" s="247">
        <v>387131</v>
      </c>
      <c r="AB50" s="247">
        <v>25806</v>
      </c>
      <c r="AC50" s="247">
        <v>361325</v>
      </c>
      <c r="AD50" s="247">
        <v>5116351</v>
      </c>
      <c r="AE50" s="247">
        <v>5116351</v>
      </c>
      <c r="AF50" s="247">
        <v>0</v>
      </c>
      <c r="AG50" s="247">
        <v>220000</v>
      </c>
      <c r="AH50" s="47" t="s">
        <v>138</v>
      </c>
      <c r="AI50" s="247">
        <v>220000</v>
      </c>
      <c r="AJ50" s="247">
        <v>0</v>
      </c>
      <c r="AK50" s="247">
        <v>351167</v>
      </c>
      <c r="AL50" s="247">
        <v>82306</v>
      </c>
      <c r="AM50" s="247">
        <v>0</v>
      </c>
      <c r="AN50" s="247">
        <v>0</v>
      </c>
      <c r="AO50" s="247">
        <v>218861</v>
      </c>
      <c r="AP50" s="247">
        <v>50000</v>
      </c>
    </row>
    <row r="51" spans="1:42" ht="21" customHeight="1">
      <c r="A51" s="47" t="s">
        <v>139</v>
      </c>
      <c r="B51" s="247">
        <v>14214750</v>
      </c>
      <c r="C51" s="247">
        <v>3883187</v>
      </c>
      <c r="D51" s="247">
        <v>805079</v>
      </c>
      <c r="E51" s="247">
        <v>1335108</v>
      </c>
      <c r="F51" s="247">
        <v>180351</v>
      </c>
      <c r="G51" s="247">
        <v>185515</v>
      </c>
      <c r="H51" s="247">
        <v>1377134</v>
      </c>
      <c r="I51" s="47" t="s">
        <v>139</v>
      </c>
      <c r="J51" s="247">
        <v>4478751</v>
      </c>
      <c r="K51" s="247">
        <v>4368266</v>
      </c>
      <c r="L51" s="247">
        <v>0</v>
      </c>
      <c r="M51" s="247">
        <v>110485</v>
      </c>
      <c r="N51" s="247">
        <v>698345</v>
      </c>
      <c r="O51" s="247">
        <v>359154</v>
      </c>
      <c r="P51" s="247">
        <v>82575</v>
      </c>
      <c r="Q51" s="247">
        <v>68283</v>
      </c>
      <c r="R51" s="47" t="s">
        <v>139</v>
      </c>
      <c r="S51" s="247">
        <v>188333</v>
      </c>
      <c r="T51" s="247">
        <v>2302199</v>
      </c>
      <c r="U51" s="247">
        <v>82369</v>
      </c>
      <c r="V51" s="247">
        <v>402445</v>
      </c>
      <c r="W51" s="247">
        <v>1005844</v>
      </c>
      <c r="X51" s="247">
        <v>17024</v>
      </c>
      <c r="Y51" s="247">
        <v>794517</v>
      </c>
      <c r="Z51" s="47" t="s">
        <v>139</v>
      </c>
      <c r="AA51" s="247">
        <v>222562</v>
      </c>
      <c r="AB51" s="247">
        <v>1810</v>
      </c>
      <c r="AC51" s="247">
        <v>220752</v>
      </c>
      <c r="AD51" s="247">
        <v>2050780</v>
      </c>
      <c r="AE51" s="247">
        <v>2050780</v>
      </c>
      <c r="AF51" s="247">
        <v>0</v>
      </c>
      <c r="AG51" s="247">
        <v>100000</v>
      </c>
      <c r="AH51" s="47" t="s">
        <v>139</v>
      </c>
      <c r="AI51" s="247">
        <v>100000</v>
      </c>
      <c r="AJ51" s="247">
        <v>0</v>
      </c>
      <c r="AK51" s="247">
        <v>478926</v>
      </c>
      <c r="AL51" s="247">
        <v>1000</v>
      </c>
      <c r="AM51" s="247">
        <v>0</v>
      </c>
      <c r="AN51" s="247">
        <v>0</v>
      </c>
      <c r="AO51" s="247">
        <v>477926</v>
      </c>
      <c r="AP51" s="247">
        <v>0</v>
      </c>
    </row>
    <row r="52" spans="1:42" ht="21" customHeight="1">
      <c r="A52" s="47" t="s">
        <v>140</v>
      </c>
      <c r="B52" s="247">
        <v>15508307</v>
      </c>
      <c r="C52" s="247">
        <v>4215822</v>
      </c>
      <c r="D52" s="247">
        <v>347574</v>
      </c>
      <c r="E52" s="247">
        <v>1585910</v>
      </c>
      <c r="F52" s="247">
        <v>262711</v>
      </c>
      <c r="G52" s="247">
        <v>193263</v>
      </c>
      <c r="H52" s="247">
        <v>1826364</v>
      </c>
      <c r="I52" s="47" t="s">
        <v>140</v>
      </c>
      <c r="J52" s="247">
        <v>5379012</v>
      </c>
      <c r="K52" s="247">
        <v>5200574</v>
      </c>
      <c r="L52" s="247">
        <v>0</v>
      </c>
      <c r="M52" s="247">
        <v>178438</v>
      </c>
      <c r="N52" s="247">
        <v>756863</v>
      </c>
      <c r="O52" s="247">
        <v>285750</v>
      </c>
      <c r="P52" s="247">
        <v>34072</v>
      </c>
      <c r="Q52" s="247">
        <v>62268</v>
      </c>
      <c r="R52" s="47" t="s">
        <v>140</v>
      </c>
      <c r="S52" s="247">
        <v>374773</v>
      </c>
      <c r="T52" s="247">
        <v>2319938</v>
      </c>
      <c r="U52" s="247">
        <v>101800</v>
      </c>
      <c r="V52" s="247">
        <v>228832</v>
      </c>
      <c r="W52" s="247">
        <v>1540509</v>
      </c>
      <c r="X52" s="247">
        <v>32011</v>
      </c>
      <c r="Y52" s="247">
        <v>416786</v>
      </c>
      <c r="Z52" s="47" t="s">
        <v>140</v>
      </c>
      <c r="AA52" s="247">
        <v>304275</v>
      </c>
      <c r="AB52" s="247">
        <v>14461</v>
      </c>
      <c r="AC52" s="247">
        <v>289814</v>
      </c>
      <c r="AD52" s="247">
        <v>2222197</v>
      </c>
      <c r="AE52" s="247">
        <v>2222197</v>
      </c>
      <c r="AF52" s="247">
        <v>0</v>
      </c>
      <c r="AG52" s="247">
        <v>122200</v>
      </c>
      <c r="AH52" s="47" t="s">
        <v>140</v>
      </c>
      <c r="AI52" s="247">
        <v>122200</v>
      </c>
      <c r="AJ52" s="247">
        <v>0</v>
      </c>
      <c r="AK52" s="247">
        <v>188000</v>
      </c>
      <c r="AL52" s="247">
        <v>0</v>
      </c>
      <c r="AM52" s="247">
        <v>0</v>
      </c>
      <c r="AN52" s="247">
        <v>0</v>
      </c>
      <c r="AO52" s="247">
        <v>128000</v>
      </c>
      <c r="AP52" s="247">
        <v>60000</v>
      </c>
    </row>
    <row r="53" spans="1:42" ht="21" customHeight="1">
      <c r="A53" s="47" t="s">
        <v>141</v>
      </c>
      <c r="B53" s="247">
        <v>7680894</v>
      </c>
      <c r="C53" s="247">
        <v>2229360</v>
      </c>
      <c r="D53" s="247">
        <v>194881</v>
      </c>
      <c r="E53" s="247">
        <v>621827</v>
      </c>
      <c r="F53" s="247">
        <v>119467</v>
      </c>
      <c r="G53" s="247">
        <v>145741</v>
      </c>
      <c r="H53" s="247">
        <v>1147444</v>
      </c>
      <c r="I53" s="47" t="s">
        <v>141</v>
      </c>
      <c r="J53" s="247">
        <v>2004791</v>
      </c>
      <c r="K53" s="247">
        <v>1789671</v>
      </c>
      <c r="L53" s="247">
        <v>70550</v>
      </c>
      <c r="M53" s="247">
        <v>144570</v>
      </c>
      <c r="N53" s="247">
        <v>713770</v>
      </c>
      <c r="O53" s="247">
        <v>315924</v>
      </c>
      <c r="P53" s="247">
        <v>66020</v>
      </c>
      <c r="Q53" s="247">
        <v>0</v>
      </c>
      <c r="R53" s="47" t="s">
        <v>141</v>
      </c>
      <c r="S53" s="247">
        <v>331826</v>
      </c>
      <c r="T53" s="247">
        <v>1400274</v>
      </c>
      <c r="U53" s="247">
        <v>51909</v>
      </c>
      <c r="V53" s="247">
        <v>115457</v>
      </c>
      <c r="W53" s="247">
        <v>837439</v>
      </c>
      <c r="X53" s="247">
        <v>17558</v>
      </c>
      <c r="Y53" s="247">
        <v>377911</v>
      </c>
      <c r="Z53" s="47" t="s">
        <v>141</v>
      </c>
      <c r="AA53" s="247">
        <v>246986</v>
      </c>
      <c r="AB53" s="247">
        <v>12235</v>
      </c>
      <c r="AC53" s="247">
        <v>234751</v>
      </c>
      <c r="AD53" s="247">
        <v>872611</v>
      </c>
      <c r="AE53" s="247">
        <v>872611</v>
      </c>
      <c r="AF53" s="247">
        <v>0</v>
      </c>
      <c r="AG53" s="247">
        <v>16740</v>
      </c>
      <c r="AH53" s="47" t="s">
        <v>141</v>
      </c>
      <c r="AI53" s="247">
        <v>16740</v>
      </c>
      <c r="AJ53" s="247">
        <v>0</v>
      </c>
      <c r="AK53" s="247">
        <v>196362</v>
      </c>
      <c r="AL53" s="247">
        <v>58500</v>
      </c>
      <c r="AM53" s="247">
        <v>0</v>
      </c>
      <c r="AN53" s="247">
        <v>0</v>
      </c>
      <c r="AO53" s="247">
        <v>90862</v>
      </c>
      <c r="AP53" s="247">
        <v>47000</v>
      </c>
    </row>
    <row r="54" spans="1:42" ht="21" customHeight="1">
      <c r="A54" s="47" t="s">
        <v>142</v>
      </c>
      <c r="B54" s="247">
        <v>15154093</v>
      </c>
      <c r="C54" s="247">
        <v>3971275</v>
      </c>
      <c r="D54" s="247">
        <v>344659</v>
      </c>
      <c r="E54" s="247">
        <v>1412073</v>
      </c>
      <c r="F54" s="247">
        <v>279730</v>
      </c>
      <c r="G54" s="247">
        <v>194432</v>
      </c>
      <c r="H54" s="247">
        <v>1740381</v>
      </c>
      <c r="I54" s="47" t="s">
        <v>142</v>
      </c>
      <c r="J54" s="247">
        <v>4747016</v>
      </c>
      <c r="K54" s="247">
        <v>4556512</v>
      </c>
      <c r="L54" s="247">
        <v>0</v>
      </c>
      <c r="M54" s="247">
        <v>190504</v>
      </c>
      <c r="N54" s="247">
        <v>622344</v>
      </c>
      <c r="O54" s="247">
        <v>146202</v>
      </c>
      <c r="P54" s="247">
        <v>69330</v>
      </c>
      <c r="Q54" s="247">
        <v>256956</v>
      </c>
      <c r="R54" s="47" t="s">
        <v>142</v>
      </c>
      <c r="S54" s="247">
        <v>149856</v>
      </c>
      <c r="T54" s="247">
        <v>2644304</v>
      </c>
      <c r="U54" s="247">
        <v>364579</v>
      </c>
      <c r="V54" s="247">
        <v>225301</v>
      </c>
      <c r="W54" s="247">
        <v>1732238</v>
      </c>
      <c r="X54" s="247">
        <v>15081</v>
      </c>
      <c r="Y54" s="247">
        <v>307105</v>
      </c>
      <c r="Z54" s="47" t="s">
        <v>142</v>
      </c>
      <c r="AA54" s="247">
        <v>863380</v>
      </c>
      <c r="AB54" s="247">
        <v>10446</v>
      </c>
      <c r="AC54" s="247">
        <v>852934</v>
      </c>
      <c r="AD54" s="247">
        <v>2004124</v>
      </c>
      <c r="AE54" s="247">
        <v>2004124</v>
      </c>
      <c r="AF54" s="247">
        <v>0</v>
      </c>
      <c r="AG54" s="247">
        <v>177000</v>
      </c>
      <c r="AH54" s="47" t="s">
        <v>142</v>
      </c>
      <c r="AI54" s="247">
        <v>177000</v>
      </c>
      <c r="AJ54" s="247">
        <v>0</v>
      </c>
      <c r="AK54" s="247">
        <v>124650</v>
      </c>
      <c r="AL54" s="247">
        <v>0</v>
      </c>
      <c r="AM54" s="247">
        <v>0</v>
      </c>
      <c r="AN54" s="247">
        <v>0</v>
      </c>
      <c r="AO54" s="247">
        <v>104650</v>
      </c>
      <c r="AP54" s="247">
        <v>20000</v>
      </c>
    </row>
    <row r="55" spans="1:42" ht="21" customHeight="1">
      <c r="A55" s="47" t="s">
        <v>143</v>
      </c>
      <c r="B55" s="247">
        <v>16490178</v>
      </c>
      <c r="C55" s="247">
        <v>3279205</v>
      </c>
      <c r="D55" s="247">
        <v>287553</v>
      </c>
      <c r="E55" s="247">
        <v>1142162</v>
      </c>
      <c r="F55" s="247">
        <v>243609</v>
      </c>
      <c r="G55" s="247">
        <v>187441</v>
      </c>
      <c r="H55" s="247">
        <v>1418440</v>
      </c>
      <c r="I55" s="47" t="s">
        <v>143</v>
      </c>
      <c r="J55" s="247">
        <v>5677577</v>
      </c>
      <c r="K55" s="247">
        <v>5291907</v>
      </c>
      <c r="L55" s="247">
        <v>0</v>
      </c>
      <c r="M55" s="247">
        <v>385670</v>
      </c>
      <c r="N55" s="247">
        <v>755096</v>
      </c>
      <c r="O55" s="247">
        <v>82275</v>
      </c>
      <c r="P55" s="247">
        <v>79410</v>
      </c>
      <c r="Q55" s="247">
        <v>271694</v>
      </c>
      <c r="R55" s="47" t="s">
        <v>143</v>
      </c>
      <c r="S55" s="247">
        <v>321717</v>
      </c>
      <c r="T55" s="247">
        <v>2693231</v>
      </c>
      <c r="U55" s="247">
        <v>73860</v>
      </c>
      <c r="V55" s="247">
        <v>132344</v>
      </c>
      <c r="W55" s="247">
        <v>2013005</v>
      </c>
      <c r="X55" s="247">
        <v>60248</v>
      </c>
      <c r="Y55" s="247">
        <v>413774</v>
      </c>
      <c r="Z55" s="47" t="s">
        <v>143</v>
      </c>
      <c r="AA55" s="247">
        <v>1002617</v>
      </c>
      <c r="AB55" s="247">
        <v>42766</v>
      </c>
      <c r="AC55" s="247">
        <v>959851</v>
      </c>
      <c r="AD55" s="247">
        <v>2473450</v>
      </c>
      <c r="AE55" s="247">
        <v>2473450</v>
      </c>
      <c r="AF55" s="247">
        <v>0</v>
      </c>
      <c r="AG55" s="247">
        <v>210000</v>
      </c>
      <c r="AH55" s="47" t="s">
        <v>143</v>
      </c>
      <c r="AI55" s="247">
        <v>210000</v>
      </c>
      <c r="AJ55" s="247">
        <v>0</v>
      </c>
      <c r="AK55" s="247">
        <v>399002</v>
      </c>
      <c r="AL55" s="247">
        <v>0</v>
      </c>
      <c r="AM55" s="247">
        <v>0</v>
      </c>
      <c r="AN55" s="247">
        <v>0</v>
      </c>
      <c r="AO55" s="247">
        <v>143002</v>
      </c>
      <c r="AP55" s="247">
        <v>256000</v>
      </c>
    </row>
    <row r="56" spans="1:42" ht="21" customHeight="1">
      <c r="A56" s="47" t="s">
        <v>144</v>
      </c>
      <c r="B56" s="247">
        <v>10909239</v>
      </c>
      <c r="C56" s="247">
        <v>2825363</v>
      </c>
      <c r="D56" s="247">
        <v>243397</v>
      </c>
      <c r="E56" s="247">
        <v>977546</v>
      </c>
      <c r="F56" s="247">
        <v>201496</v>
      </c>
      <c r="G56" s="247">
        <v>166296</v>
      </c>
      <c r="H56" s="247">
        <v>1236628</v>
      </c>
      <c r="I56" s="47" t="s">
        <v>144</v>
      </c>
      <c r="J56" s="247">
        <v>3626786</v>
      </c>
      <c r="K56" s="247">
        <v>3441558</v>
      </c>
      <c r="L56" s="247">
        <v>0</v>
      </c>
      <c r="M56" s="247">
        <v>185228</v>
      </c>
      <c r="N56" s="247">
        <v>415209</v>
      </c>
      <c r="O56" s="247">
        <v>39323</v>
      </c>
      <c r="P56" s="247">
        <v>76273</v>
      </c>
      <c r="Q56" s="247">
        <v>145663</v>
      </c>
      <c r="R56" s="47" t="s">
        <v>144</v>
      </c>
      <c r="S56" s="247">
        <v>153950</v>
      </c>
      <c r="T56" s="247">
        <v>1638382</v>
      </c>
      <c r="U56" s="247">
        <v>56713</v>
      </c>
      <c r="V56" s="247">
        <v>106022</v>
      </c>
      <c r="W56" s="247">
        <v>1216311</v>
      </c>
      <c r="X56" s="247">
        <v>27024</v>
      </c>
      <c r="Y56" s="247">
        <v>232312</v>
      </c>
      <c r="Z56" s="47" t="s">
        <v>144</v>
      </c>
      <c r="AA56" s="247">
        <v>615460</v>
      </c>
      <c r="AB56" s="247">
        <v>15824</v>
      </c>
      <c r="AC56" s="247">
        <v>599636</v>
      </c>
      <c r="AD56" s="247">
        <v>1596550</v>
      </c>
      <c r="AE56" s="247">
        <v>1596550</v>
      </c>
      <c r="AF56" s="247">
        <v>0</v>
      </c>
      <c r="AG56" s="247">
        <v>11489</v>
      </c>
      <c r="AH56" s="47" t="s">
        <v>144</v>
      </c>
      <c r="AI56" s="247">
        <v>11489</v>
      </c>
      <c r="AJ56" s="247">
        <v>0</v>
      </c>
      <c r="AK56" s="247">
        <v>180000</v>
      </c>
      <c r="AL56" s="247">
        <v>0</v>
      </c>
      <c r="AM56" s="247">
        <v>0</v>
      </c>
      <c r="AN56" s="247">
        <v>0</v>
      </c>
      <c r="AO56" s="247">
        <v>165000</v>
      </c>
      <c r="AP56" s="247">
        <v>15000</v>
      </c>
    </row>
    <row r="57" spans="1:42" ht="21" customHeight="1">
      <c r="A57" s="47" t="s">
        <v>145</v>
      </c>
      <c r="B57" s="247">
        <v>8492099</v>
      </c>
      <c r="C57" s="247">
        <v>1969689</v>
      </c>
      <c r="D57" s="247">
        <v>486484</v>
      </c>
      <c r="E57" s="247">
        <v>704866</v>
      </c>
      <c r="F57" s="247">
        <v>55915</v>
      </c>
      <c r="G57" s="247">
        <v>159450</v>
      </c>
      <c r="H57" s="247">
        <v>562974</v>
      </c>
      <c r="I57" s="47" t="s">
        <v>145</v>
      </c>
      <c r="J57" s="247">
        <v>2301668</v>
      </c>
      <c r="K57" s="247">
        <v>1886446</v>
      </c>
      <c r="L57" s="247">
        <v>0</v>
      </c>
      <c r="M57" s="247">
        <v>415222</v>
      </c>
      <c r="N57" s="247">
        <v>1927316</v>
      </c>
      <c r="O57" s="247">
        <v>886466</v>
      </c>
      <c r="P57" s="247">
        <v>267331</v>
      </c>
      <c r="Q57" s="247">
        <v>265198</v>
      </c>
      <c r="R57" s="47" t="s">
        <v>145</v>
      </c>
      <c r="S57" s="247">
        <v>508321</v>
      </c>
      <c r="T57" s="247">
        <v>1249951</v>
      </c>
      <c r="U57" s="247">
        <v>34672</v>
      </c>
      <c r="V57" s="247">
        <v>37383</v>
      </c>
      <c r="W57" s="247">
        <v>638082</v>
      </c>
      <c r="X57" s="247">
        <v>123982</v>
      </c>
      <c r="Y57" s="247">
        <v>415832</v>
      </c>
      <c r="Z57" s="47" t="s">
        <v>145</v>
      </c>
      <c r="AA57" s="247">
        <v>353189</v>
      </c>
      <c r="AB57" s="247">
        <v>7072</v>
      </c>
      <c r="AC57" s="247">
        <v>346117</v>
      </c>
      <c r="AD57" s="247">
        <v>526696</v>
      </c>
      <c r="AE57" s="247">
        <v>526696</v>
      </c>
      <c r="AF57" s="247">
        <v>0</v>
      </c>
      <c r="AG57" s="247">
        <v>0</v>
      </c>
      <c r="AH57" s="47" t="s">
        <v>145</v>
      </c>
      <c r="AI57" s="247">
        <v>0</v>
      </c>
      <c r="AJ57" s="247">
        <v>0</v>
      </c>
      <c r="AK57" s="247">
        <v>163590</v>
      </c>
      <c r="AL57" s="247">
        <v>0</v>
      </c>
      <c r="AM57" s="247">
        <v>85313</v>
      </c>
      <c r="AN57" s="247">
        <v>0</v>
      </c>
      <c r="AO57" s="247">
        <v>28277</v>
      </c>
      <c r="AP57" s="247">
        <v>50000</v>
      </c>
    </row>
    <row r="58" spans="1:42" ht="21" customHeight="1">
      <c r="A58" s="47" t="s">
        <v>209</v>
      </c>
      <c r="B58" s="247">
        <v>2265584</v>
      </c>
      <c r="C58" s="247">
        <v>612043</v>
      </c>
      <c r="D58" s="247">
        <v>214254</v>
      </c>
      <c r="E58" s="247">
        <v>155302</v>
      </c>
      <c r="F58" s="247">
        <v>26652</v>
      </c>
      <c r="G58" s="247">
        <v>63147</v>
      </c>
      <c r="H58" s="247">
        <v>152688</v>
      </c>
      <c r="I58" s="47" t="s">
        <v>209</v>
      </c>
      <c r="J58" s="247">
        <v>655124</v>
      </c>
      <c r="K58" s="247">
        <v>550009</v>
      </c>
      <c r="L58" s="247">
        <v>0</v>
      </c>
      <c r="M58" s="247">
        <v>105115</v>
      </c>
      <c r="N58" s="247">
        <v>596941</v>
      </c>
      <c r="O58" s="247">
        <v>143575</v>
      </c>
      <c r="P58" s="247">
        <v>5487</v>
      </c>
      <c r="Q58" s="247">
        <v>390880</v>
      </c>
      <c r="R58" s="47" t="s">
        <v>209</v>
      </c>
      <c r="S58" s="247">
        <v>56999</v>
      </c>
      <c r="T58" s="247">
        <v>271042</v>
      </c>
      <c r="U58" s="247">
        <v>1879</v>
      </c>
      <c r="V58" s="247">
        <v>9874</v>
      </c>
      <c r="W58" s="247">
        <v>84329</v>
      </c>
      <c r="X58" s="247">
        <v>0</v>
      </c>
      <c r="Y58" s="247">
        <v>174960</v>
      </c>
      <c r="Z58" s="47" t="s">
        <v>209</v>
      </c>
      <c r="AA58" s="247">
        <v>55193</v>
      </c>
      <c r="AB58" s="247">
        <v>0</v>
      </c>
      <c r="AC58" s="247">
        <v>55193</v>
      </c>
      <c r="AD58" s="247">
        <v>44270</v>
      </c>
      <c r="AE58" s="247">
        <v>44270</v>
      </c>
      <c r="AF58" s="247">
        <v>0</v>
      </c>
      <c r="AG58" s="247">
        <v>600</v>
      </c>
      <c r="AH58" s="47" t="s">
        <v>209</v>
      </c>
      <c r="AI58" s="247">
        <v>600</v>
      </c>
      <c r="AJ58" s="247">
        <v>0</v>
      </c>
      <c r="AK58" s="247">
        <v>30371</v>
      </c>
      <c r="AL58" s="247">
        <v>0</v>
      </c>
      <c r="AM58" s="247">
        <v>0</v>
      </c>
      <c r="AN58" s="247">
        <v>0</v>
      </c>
      <c r="AO58" s="247">
        <v>25371</v>
      </c>
      <c r="AP58" s="247">
        <v>5000</v>
      </c>
    </row>
    <row r="59" spans="1:42" ht="19.5" customHeight="1">
      <c r="A59" s="249" t="s">
        <v>315</v>
      </c>
      <c r="B59" s="250"/>
      <c r="C59" s="250"/>
      <c r="D59" s="250"/>
      <c r="E59" s="250"/>
      <c r="F59" s="250"/>
      <c r="G59" s="250"/>
      <c r="H59" s="250"/>
      <c r="I59" s="249" t="s">
        <v>315</v>
      </c>
      <c r="J59" s="250"/>
      <c r="K59" s="250"/>
      <c r="L59" s="250"/>
      <c r="M59" s="250"/>
      <c r="N59" s="250"/>
      <c r="O59" s="250"/>
      <c r="P59" s="250"/>
      <c r="Q59" s="250"/>
      <c r="R59" s="249" t="s">
        <v>315</v>
      </c>
      <c r="S59" s="250"/>
      <c r="T59" s="250"/>
      <c r="U59" s="250"/>
      <c r="V59" s="250"/>
      <c r="W59" s="250"/>
      <c r="X59" s="250"/>
      <c r="Y59" s="250"/>
      <c r="Z59" s="249" t="s">
        <v>315</v>
      </c>
      <c r="AA59" s="250"/>
      <c r="AB59" s="250"/>
      <c r="AC59" s="250"/>
      <c r="AD59" s="250"/>
      <c r="AE59" s="250"/>
      <c r="AF59" s="250"/>
      <c r="AG59" s="250"/>
      <c r="AH59" s="249" t="s">
        <v>315</v>
      </c>
      <c r="AI59" s="250"/>
      <c r="AJ59" s="250"/>
      <c r="AK59" s="250"/>
      <c r="AL59" s="250"/>
      <c r="AM59" s="250"/>
      <c r="AN59" s="250"/>
      <c r="AO59" s="250"/>
      <c r="AP59" s="250"/>
    </row>
    <row r="60" spans="1:42" s="48" customFormat="1" ht="21" customHeight="1">
      <c r="A60" s="245" t="s">
        <v>27</v>
      </c>
      <c r="B60" s="246">
        <v>216618580</v>
      </c>
      <c r="C60" s="246">
        <v>18883353</v>
      </c>
      <c r="D60" s="246">
        <v>2489428</v>
      </c>
      <c r="E60" s="246">
        <v>12006797</v>
      </c>
      <c r="F60" s="246">
        <v>201334</v>
      </c>
      <c r="G60" s="246">
        <v>266819</v>
      </c>
      <c r="H60" s="246">
        <v>3918975</v>
      </c>
      <c r="I60" s="245" t="s">
        <v>27</v>
      </c>
      <c r="J60" s="246">
        <v>36261799</v>
      </c>
      <c r="K60" s="246">
        <v>23392125</v>
      </c>
      <c r="L60" s="246">
        <v>2862</v>
      </c>
      <c r="M60" s="246">
        <v>12866812</v>
      </c>
      <c r="N60" s="246">
        <v>125126266</v>
      </c>
      <c r="O60" s="246">
        <v>33581693</v>
      </c>
      <c r="P60" s="246">
        <v>11670332</v>
      </c>
      <c r="Q60" s="246">
        <v>70467376</v>
      </c>
      <c r="R60" s="245" t="s">
        <v>27</v>
      </c>
      <c r="S60" s="246">
        <v>9406865</v>
      </c>
      <c r="T60" s="246">
        <v>4243926</v>
      </c>
      <c r="U60" s="246">
        <v>0</v>
      </c>
      <c r="V60" s="246">
        <v>180</v>
      </c>
      <c r="W60" s="246">
        <v>3324912</v>
      </c>
      <c r="X60" s="246">
        <v>102948</v>
      </c>
      <c r="Y60" s="246">
        <v>815886</v>
      </c>
      <c r="Z60" s="245" t="s">
        <v>27</v>
      </c>
      <c r="AA60" s="246">
        <v>20976936</v>
      </c>
      <c r="AB60" s="246">
        <v>6497771</v>
      </c>
      <c r="AC60" s="246">
        <v>14479165</v>
      </c>
      <c r="AD60" s="246">
        <v>0</v>
      </c>
      <c r="AE60" s="246">
        <v>0</v>
      </c>
      <c r="AF60" s="246">
        <v>0</v>
      </c>
      <c r="AG60" s="246">
        <v>0</v>
      </c>
      <c r="AH60" s="245" t="s">
        <v>27</v>
      </c>
      <c r="AI60" s="246">
        <v>0</v>
      </c>
      <c r="AJ60" s="246">
        <v>0</v>
      </c>
      <c r="AK60" s="246">
        <v>11126300</v>
      </c>
      <c r="AL60" s="246">
        <v>3000</v>
      </c>
      <c r="AM60" s="246">
        <v>0</v>
      </c>
      <c r="AN60" s="246">
        <v>0</v>
      </c>
      <c r="AO60" s="246">
        <v>9896633</v>
      </c>
      <c r="AP60" s="246">
        <v>1226667</v>
      </c>
    </row>
    <row r="61" spans="1:42" s="48" customFormat="1" ht="21" customHeight="1">
      <c r="A61" s="245" t="s">
        <v>520</v>
      </c>
      <c r="B61" s="246">
        <v>156987635</v>
      </c>
      <c r="C61" s="246">
        <v>13061562</v>
      </c>
      <c r="D61" s="246">
        <v>626856</v>
      </c>
      <c r="E61" s="246">
        <v>9427086</v>
      </c>
      <c r="F61" s="246">
        <v>97057</v>
      </c>
      <c r="G61" s="246">
        <v>115122</v>
      </c>
      <c r="H61" s="246">
        <v>2795441</v>
      </c>
      <c r="I61" s="245" t="s">
        <v>520</v>
      </c>
      <c r="J61" s="246">
        <v>27459118</v>
      </c>
      <c r="K61" s="246">
        <v>16874870</v>
      </c>
      <c r="L61" s="246">
        <v>0</v>
      </c>
      <c r="M61" s="246">
        <v>10584248</v>
      </c>
      <c r="N61" s="246">
        <v>89382146</v>
      </c>
      <c r="O61" s="246">
        <v>22612419</v>
      </c>
      <c r="P61" s="246">
        <v>9290045</v>
      </c>
      <c r="Q61" s="246">
        <v>55505315</v>
      </c>
      <c r="R61" s="245" t="s">
        <v>520</v>
      </c>
      <c r="S61" s="246">
        <v>1974367</v>
      </c>
      <c r="T61" s="246">
        <v>3286876</v>
      </c>
      <c r="U61" s="246">
        <v>0</v>
      </c>
      <c r="V61" s="246">
        <v>0</v>
      </c>
      <c r="W61" s="246">
        <v>2753178</v>
      </c>
      <c r="X61" s="246">
        <v>100986</v>
      </c>
      <c r="Y61" s="246">
        <v>432712</v>
      </c>
      <c r="Z61" s="245" t="s">
        <v>520</v>
      </c>
      <c r="AA61" s="246">
        <v>16451264</v>
      </c>
      <c r="AB61" s="246">
        <v>4552250</v>
      </c>
      <c r="AC61" s="246">
        <v>11899014</v>
      </c>
      <c r="AD61" s="246">
        <v>0</v>
      </c>
      <c r="AE61" s="246">
        <v>0</v>
      </c>
      <c r="AF61" s="246">
        <v>0</v>
      </c>
      <c r="AG61" s="246">
        <v>0</v>
      </c>
      <c r="AH61" s="245" t="s">
        <v>520</v>
      </c>
      <c r="AI61" s="246">
        <v>0</v>
      </c>
      <c r="AJ61" s="246">
        <v>0</v>
      </c>
      <c r="AK61" s="246">
        <v>7346669</v>
      </c>
      <c r="AL61" s="246">
        <v>0</v>
      </c>
      <c r="AM61" s="246">
        <v>0</v>
      </c>
      <c r="AN61" s="246">
        <v>0</v>
      </c>
      <c r="AO61" s="246">
        <v>6630002</v>
      </c>
      <c r="AP61" s="246">
        <v>716667</v>
      </c>
    </row>
    <row r="62" spans="1:42" ht="21" customHeight="1">
      <c r="A62" s="47" t="s">
        <v>521</v>
      </c>
      <c r="B62" s="247">
        <v>36115775</v>
      </c>
      <c r="C62" s="247">
        <v>3429620</v>
      </c>
      <c r="D62" s="247">
        <v>92417</v>
      </c>
      <c r="E62" s="247">
        <v>2924607</v>
      </c>
      <c r="F62" s="247">
        <v>6979</v>
      </c>
      <c r="G62" s="247">
        <v>16790</v>
      </c>
      <c r="H62" s="247">
        <v>388827</v>
      </c>
      <c r="I62" s="47" t="s">
        <v>521</v>
      </c>
      <c r="J62" s="247">
        <v>4384734</v>
      </c>
      <c r="K62" s="247">
        <v>3355525</v>
      </c>
      <c r="L62" s="247">
        <v>0</v>
      </c>
      <c r="M62" s="247">
        <v>1029209</v>
      </c>
      <c r="N62" s="247">
        <v>21426528</v>
      </c>
      <c r="O62" s="247">
        <v>2877269</v>
      </c>
      <c r="P62" s="247">
        <v>2065489</v>
      </c>
      <c r="Q62" s="247">
        <v>16248570</v>
      </c>
      <c r="R62" s="47" t="s">
        <v>521</v>
      </c>
      <c r="S62" s="247">
        <v>235200</v>
      </c>
      <c r="T62" s="247">
        <v>503813</v>
      </c>
      <c r="U62" s="247">
        <v>0</v>
      </c>
      <c r="V62" s="247">
        <v>0</v>
      </c>
      <c r="W62" s="247">
        <v>425807</v>
      </c>
      <c r="X62" s="247">
        <v>815</v>
      </c>
      <c r="Y62" s="247">
        <v>77191</v>
      </c>
      <c r="Z62" s="47" t="s">
        <v>521</v>
      </c>
      <c r="AA62" s="247">
        <v>4929080</v>
      </c>
      <c r="AB62" s="247">
        <v>296263</v>
      </c>
      <c r="AC62" s="247">
        <v>4632817</v>
      </c>
      <c r="AD62" s="247">
        <v>0</v>
      </c>
      <c r="AE62" s="247">
        <v>0</v>
      </c>
      <c r="AF62" s="247">
        <v>0</v>
      </c>
      <c r="AG62" s="247">
        <v>0</v>
      </c>
      <c r="AH62" s="47" t="s">
        <v>521</v>
      </c>
      <c r="AI62" s="247">
        <v>0</v>
      </c>
      <c r="AJ62" s="247">
        <v>0</v>
      </c>
      <c r="AK62" s="247">
        <v>1442000</v>
      </c>
      <c r="AL62" s="247">
        <v>0</v>
      </c>
      <c r="AM62" s="247">
        <v>0</v>
      </c>
      <c r="AN62" s="247">
        <v>0</v>
      </c>
      <c r="AO62" s="247">
        <v>1442000</v>
      </c>
      <c r="AP62" s="247">
        <v>0</v>
      </c>
    </row>
    <row r="63" spans="1:42" ht="21" customHeight="1">
      <c r="A63" s="47" t="s">
        <v>522</v>
      </c>
      <c r="B63" s="247">
        <v>30676337</v>
      </c>
      <c r="C63" s="247">
        <v>2252441</v>
      </c>
      <c r="D63" s="247">
        <v>236679</v>
      </c>
      <c r="E63" s="247">
        <v>791559</v>
      </c>
      <c r="F63" s="247">
        <v>24931</v>
      </c>
      <c r="G63" s="247">
        <v>25507</v>
      </c>
      <c r="H63" s="247">
        <v>1173765</v>
      </c>
      <c r="I63" s="47" t="s">
        <v>522</v>
      </c>
      <c r="J63" s="247">
        <v>6775563</v>
      </c>
      <c r="K63" s="247">
        <v>5033781</v>
      </c>
      <c r="L63" s="247">
        <v>0</v>
      </c>
      <c r="M63" s="247">
        <v>1741782</v>
      </c>
      <c r="N63" s="247">
        <v>14813581</v>
      </c>
      <c r="O63" s="247">
        <v>6065701</v>
      </c>
      <c r="P63" s="247">
        <v>236035</v>
      </c>
      <c r="Q63" s="247">
        <v>8492331</v>
      </c>
      <c r="R63" s="47" t="s">
        <v>522</v>
      </c>
      <c r="S63" s="247">
        <v>19514</v>
      </c>
      <c r="T63" s="247">
        <v>1344456</v>
      </c>
      <c r="U63" s="247">
        <v>0</v>
      </c>
      <c r="V63" s="247">
        <v>0</v>
      </c>
      <c r="W63" s="247">
        <v>1150546</v>
      </c>
      <c r="X63" s="247">
        <v>92578</v>
      </c>
      <c r="Y63" s="247">
        <v>101332</v>
      </c>
      <c r="Z63" s="47" t="s">
        <v>522</v>
      </c>
      <c r="AA63" s="247">
        <v>4740296</v>
      </c>
      <c r="AB63" s="247">
        <v>3305221</v>
      </c>
      <c r="AC63" s="247">
        <v>1435075</v>
      </c>
      <c r="AD63" s="247">
        <v>0</v>
      </c>
      <c r="AE63" s="247">
        <v>0</v>
      </c>
      <c r="AF63" s="247">
        <v>0</v>
      </c>
      <c r="AG63" s="247">
        <v>0</v>
      </c>
      <c r="AH63" s="47" t="s">
        <v>522</v>
      </c>
      <c r="AI63" s="247">
        <v>0</v>
      </c>
      <c r="AJ63" s="247">
        <v>0</v>
      </c>
      <c r="AK63" s="247">
        <v>750000</v>
      </c>
      <c r="AL63" s="247">
        <v>0</v>
      </c>
      <c r="AM63" s="247">
        <v>0</v>
      </c>
      <c r="AN63" s="247">
        <v>0</v>
      </c>
      <c r="AO63" s="247">
        <v>500000</v>
      </c>
      <c r="AP63" s="247">
        <v>250000</v>
      </c>
    </row>
    <row r="64" spans="1:42" ht="21" customHeight="1">
      <c r="A64" s="47" t="s">
        <v>272</v>
      </c>
      <c r="B64" s="247">
        <v>27916994</v>
      </c>
      <c r="C64" s="247">
        <v>3039586</v>
      </c>
      <c r="D64" s="247">
        <v>92563</v>
      </c>
      <c r="E64" s="247">
        <v>2355639</v>
      </c>
      <c r="F64" s="247">
        <v>6942</v>
      </c>
      <c r="G64" s="247">
        <v>18571</v>
      </c>
      <c r="H64" s="247">
        <v>565871</v>
      </c>
      <c r="I64" s="47" t="s">
        <v>272</v>
      </c>
      <c r="J64" s="247">
        <v>6713534</v>
      </c>
      <c r="K64" s="247">
        <v>3783129</v>
      </c>
      <c r="L64" s="247">
        <v>0</v>
      </c>
      <c r="M64" s="247">
        <v>2930405</v>
      </c>
      <c r="N64" s="247">
        <v>15763972</v>
      </c>
      <c r="O64" s="247">
        <v>3328092</v>
      </c>
      <c r="P64" s="247">
        <v>5359170</v>
      </c>
      <c r="Q64" s="247">
        <v>6766691</v>
      </c>
      <c r="R64" s="47" t="s">
        <v>272</v>
      </c>
      <c r="S64" s="247">
        <v>310019</v>
      </c>
      <c r="T64" s="247">
        <v>712344</v>
      </c>
      <c r="U64" s="247">
        <v>0</v>
      </c>
      <c r="V64" s="247">
        <v>0</v>
      </c>
      <c r="W64" s="247">
        <v>694629</v>
      </c>
      <c r="X64" s="247">
        <v>0</v>
      </c>
      <c r="Y64" s="247">
        <v>17715</v>
      </c>
      <c r="Z64" s="47" t="s">
        <v>272</v>
      </c>
      <c r="AA64" s="247">
        <v>577368</v>
      </c>
      <c r="AB64" s="247">
        <v>174499</v>
      </c>
      <c r="AC64" s="247">
        <v>402869</v>
      </c>
      <c r="AD64" s="247">
        <v>0</v>
      </c>
      <c r="AE64" s="247">
        <v>0</v>
      </c>
      <c r="AF64" s="247">
        <v>0</v>
      </c>
      <c r="AG64" s="247">
        <v>0</v>
      </c>
      <c r="AH64" s="47" t="s">
        <v>272</v>
      </c>
      <c r="AI64" s="247">
        <v>0</v>
      </c>
      <c r="AJ64" s="247">
        <v>0</v>
      </c>
      <c r="AK64" s="247">
        <v>1110190</v>
      </c>
      <c r="AL64" s="247">
        <v>0</v>
      </c>
      <c r="AM64" s="247">
        <v>0</v>
      </c>
      <c r="AN64" s="247">
        <v>0</v>
      </c>
      <c r="AO64" s="247">
        <v>1110190</v>
      </c>
      <c r="AP64" s="247">
        <v>0</v>
      </c>
    </row>
    <row r="65" spans="1:42" ht="21" customHeight="1">
      <c r="A65" s="47" t="s">
        <v>206</v>
      </c>
      <c r="B65" s="247">
        <v>24687144</v>
      </c>
      <c r="C65" s="247">
        <v>1602333</v>
      </c>
      <c r="D65" s="247">
        <v>64290</v>
      </c>
      <c r="E65" s="247">
        <v>1265871</v>
      </c>
      <c r="F65" s="247">
        <v>13480</v>
      </c>
      <c r="G65" s="247">
        <v>3500</v>
      </c>
      <c r="H65" s="247">
        <v>255192</v>
      </c>
      <c r="I65" s="47" t="s">
        <v>206</v>
      </c>
      <c r="J65" s="247">
        <v>4677474</v>
      </c>
      <c r="K65" s="247">
        <v>2865529</v>
      </c>
      <c r="L65" s="247">
        <v>0</v>
      </c>
      <c r="M65" s="247">
        <v>1811945</v>
      </c>
      <c r="N65" s="247">
        <v>13853596</v>
      </c>
      <c r="O65" s="247">
        <v>1875623</v>
      </c>
      <c r="P65" s="247">
        <v>1588521</v>
      </c>
      <c r="Q65" s="247">
        <v>9780026</v>
      </c>
      <c r="R65" s="47" t="s">
        <v>206</v>
      </c>
      <c r="S65" s="247">
        <v>609426</v>
      </c>
      <c r="T65" s="247">
        <v>344301</v>
      </c>
      <c r="U65" s="247">
        <v>0</v>
      </c>
      <c r="V65" s="247">
        <v>0</v>
      </c>
      <c r="W65" s="247">
        <v>277975</v>
      </c>
      <c r="X65" s="247">
        <v>2960</v>
      </c>
      <c r="Y65" s="247">
        <v>63366</v>
      </c>
      <c r="Z65" s="47" t="s">
        <v>206</v>
      </c>
      <c r="AA65" s="247">
        <v>2854440</v>
      </c>
      <c r="AB65" s="247">
        <v>547188</v>
      </c>
      <c r="AC65" s="247">
        <v>2307252</v>
      </c>
      <c r="AD65" s="247">
        <v>0</v>
      </c>
      <c r="AE65" s="247">
        <v>0</v>
      </c>
      <c r="AF65" s="247">
        <v>0</v>
      </c>
      <c r="AG65" s="247">
        <v>0</v>
      </c>
      <c r="AH65" s="47" t="s">
        <v>206</v>
      </c>
      <c r="AI65" s="247">
        <v>0</v>
      </c>
      <c r="AJ65" s="247">
        <v>0</v>
      </c>
      <c r="AK65" s="247">
        <v>1355000</v>
      </c>
      <c r="AL65" s="247">
        <v>0</v>
      </c>
      <c r="AM65" s="247">
        <v>0</v>
      </c>
      <c r="AN65" s="247">
        <v>0</v>
      </c>
      <c r="AO65" s="247">
        <v>1155000</v>
      </c>
      <c r="AP65" s="247">
        <v>200000</v>
      </c>
    </row>
    <row r="66" spans="1:42" ht="21" customHeight="1">
      <c r="A66" s="47" t="s">
        <v>207</v>
      </c>
      <c r="B66" s="247">
        <v>17428203</v>
      </c>
      <c r="C66" s="247">
        <v>1210389</v>
      </c>
      <c r="D66" s="247">
        <v>70791</v>
      </c>
      <c r="E66" s="247">
        <v>806711</v>
      </c>
      <c r="F66" s="247">
        <v>25292</v>
      </c>
      <c r="G66" s="247">
        <v>19504</v>
      </c>
      <c r="H66" s="247">
        <v>288091</v>
      </c>
      <c r="I66" s="47" t="s">
        <v>207</v>
      </c>
      <c r="J66" s="247">
        <v>3002743</v>
      </c>
      <c r="K66" s="247">
        <v>860465</v>
      </c>
      <c r="L66" s="247">
        <v>0</v>
      </c>
      <c r="M66" s="247">
        <v>2142278</v>
      </c>
      <c r="N66" s="247">
        <v>11459931</v>
      </c>
      <c r="O66" s="247">
        <v>5619824</v>
      </c>
      <c r="P66" s="247">
        <v>23700</v>
      </c>
      <c r="Q66" s="247">
        <v>5526849</v>
      </c>
      <c r="R66" s="47" t="s">
        <v>207</v>
      </c>
      <c r="S66" s="247">
        <v>289558</v>
      </c>
      <c r="T66" s="247">
        <v>144555</v>
      </c>
      <c r="U66" s="247">
        <v>0</v>
      </c>
      <c r="V66" s="247">
        <v>0</v>
      </c>
      <c r="W66" s="247">
        <v>111015</v>
      </c>
      <c r="X66" s="247">
        <v>2211</v>
      </c>
      <c r="Y66" s="247">
        <v>31329</v>
      </c>
      <c r="Z66" s="47" t="s">
        <v>207</v>
      </c>
      <c r="AA66" s="247">
        <v>351473</v>
      </c>
      <c r="AB66" s="247">
        <v>194089</v>
      </c>
      <c r="AC66" s="247">
        <v>157384</v>
      </c>
      <c r="AD66" s="247">
        <v>0</v>
      </c>
      <c r="AE66" s="247">
        <v>0</v>
      </c>
      <c r="AF66" s="247">
        <v>0</v>
      </c>
      <c r="AG66" s="247">
        <v>0</v>
      </c>
      <c r="AH66" s="47" t="s">
        <v>207</v>
      </c>
      <c r="AI66" s="247">
        <v>0</v>
      </c>
      <c r="AJ66" s="247">
        <v>0</v>
      </c>
      <c r="AK66" s="247">
        <v>1259112</v>
      </c>
      <c r="AL66" s="247">
        <v>0</v>
      </c>
      <c r="AM66" s="247">
        <v>0</v>
      </c>
      <c r="AN66" s="247">
        <v>0</v>
      </c>
      <c r="AO66" s="247">
        <v>1259112</v>
      </c>
      <c r="AP66" s="247">
        <v>0</v>
      </c>
    </row>
    <row r="67" spans="1:42" ht="21" customHeight="1">
      <c r="A67" s="47" t="s">
        <v>523</v>
      </c>
      <c r="B67" s="247">
        <v>20163182</v>
      </c>
      <c r="C67" s="247">
        <v>1527193</v>
      </c>
      <c r="D67" s="247">
        <v>70116</v>
      </c>
      <c r="E67" s="247">
        <v>1282699</v>
      </c>
      <c r="F67" s="247">
        <v>19433</v>
      </c>
      <c r="G67" s="247">
        <v>31250</v>
      </c>
      <c r="H67" s="247">
        <v>123695</v>
      </c>
      <c r="I67" s="47" t="s">
        <v>523</v>
      </c>
      <c r="J67" s="247">
        <v>1905070</v>
      </c>
      <c r="K67" s="247">
        <v>976441</v>
      </c>
      <c r="L67" s="247">
        <v>0</v>
      </c>
      <c r="M67" s="247">
        <v>928629</v>
      </c>
      <c r="N67" s="247">
        <v>12064538</v>
      </c>
      <c r="O67" s="247">
        <v>2845910</v>
      </c>
      <c r="P67" s="247">
        <v>17130</v>
      </c>
      <c r="Q67" s="247">
        <v>8690848</v>
      </c>
      <c r="R67" s="47" t="s">
        <v>523</v>
      </c>
      <c r="S67" s="247">
        <v>510650</v>
      </c>
      <c r="T67" s="247">
        <v>237407</v>
      </c>
      <c r="U67" s="247">
        <v>0</v>
      </c>
      <c r="V67" s="247">
        <v>0</v>
      </c>
      <c r="W67" s="247">
        <v>93206</v>
      </c>
      <c r="X67" s="247">
        <v>2422</v>
      </c>
      <c r="Y67" s="247">
        <v>141779</v>
      </c>
      <c r="Z67" s="47" t="s">
        <v>523</v>
      </c>
      <c r="AA67" s="247">
        <v>2998607</v>
      </c>
      <c r="AB67" s="247">
        <v>34990</v>
      </c>
      <c r="AC67" s="247">
        <v>2963617</v>
      </c>
      <c r="AD67" s="247">
        <v>0</v>
      </c>
      <c r="AE67" s="247">
        <v>0</v>
      </c>
      <c r="AF67" s="247">
        <v>0</v>
      </c>
      <c r="AG67" s="247">
        <v>0</v>
      </c>
      <c r="AH67" s="47" t="s">
        <v>523</v>
      </c>
      <c r="AI67" s="247">
        <v>0</v>
      </c>
      <c r="AJ67" s="247">
        <v>0</v>
      </c>
      <c r="AK67" s="247">
        <v>1430367</v>
      </c>
      <c r="AL67" s="247">
        <v>0</v>
      </c>
      <c r="AM67" s="247">
        <v>0</v>
      </c>
      <c r="AN67" s="247">
        <v>0</v>
      </c>
      <c r="AO67" s="247">
        <v>1163700</v>
      </c>
      <c r="AP67" s="247">
        <v>266667</v>
      </c>
    </row>
    <row r="68" spans="1:42" s="48" customFormat="1" ht="21" customHeight="1">
      <c r="A68" s="248" t="s">
        <v>524</v>
      </c>
      <c r="B68" s="246">
        <v>59630945</v>
      </c>
      <c r="C68" s="246">
        <v>5821791</v>
      </c>
      <c r="D68" s="246">
        <v>1862572</v>
      </c>
      <c r="E68" s="246">
        <v>2579711</v>
      </c>
      <c r="F68" s="246">
        <v>104277</v>
      </c>
      <c r="G68" s="246">
        <v>151697</v>
      </c>
      <c r="H68" s="246">
        <v>1123534</v>
      </c>
      <c r="I68" s="248" t="s">
        <v>524</v>
      </c>
      <c r="J68" s="246">
        <v>8802681</v>
      </c>
      <c r="K68" s="246">
        <v>6517255</v>
      </c>
      <c r="L68" s="246">
        <v>2862</v>
      </c>
      <c r="M68" s="246">
        <v>2282564</v>
      </c>
      <c r="N68" s="246">
        <v>35744120</v>
      </c>
      <c r="O68" s="246">
        <v>10969274</v>
      </c>
      <c r="P68" s="246">
        <v>2380287</v>
      </c>
      <c r="Q68" s="246">
        <v>14962061</v>
      </c>
      <c r="R68" s="248" t="s">
        <v>524</v>
      </c>
      <c r="S68" s="246">
        <v>7432498</v>
      </c>
      <c r="T68" s="246">
        <v>957050</v>
      </c>
      <c r="U68" s="246">
        <v>0</v>
      </c>
      <c r="V68" s="246">
        <v>180</v>
      </c>
      <c r="W68" s="246">
        <v>571734</v>
      </c>
      <c r="X68" s="246">
        <v>1962</v>
      </c>
      <c r="Y68" s="246">
        <v>383174</v>
      </c>
      <c r="Z68" s="248" t="s">
        <v>524</v>
      </c>
      <c r="AA68" s="246">
        <v>4525672</v>
      </c>
      <c r="AB68" s="246">
        <v>1945521</v>
      </c>
      <c r="AC68" s="246">
        <v>2580151</v>
      </c>
      <c r="AD68" s="246">
        <v>0</v>
      </c>
      <c r="AE68" s="246">
        <v>0</v>
      </c>
      <c r="AF68" s="246">
        <v>0</v>
      </c>
      <c r="AG68" s="246">
        <v>0</v>
      </c>
      <c r="AH68" s="248" t="s">
        <v>524</v>
      </c>
      <c r="AI68" s="246">
        <v>0</v>
      </c>
      <c r="AJ68" s="246">
        <v>0</v>
      </c>
      <c r="AK68" s="246">
        <v>3779631</v>
      </c>
      <c r="AL68" s="246">
        <v>3000</v>
      </c>
      <c r="AM68" s="246">
        <v>0</v>
      </c>
      <c r="AN68" s="246">
        <v>0</v>
      </c>
      <c r="AO68" s="246">
        <v>3266631</v>
      </c>
      <c r="AP68" s="246">
        <v>510000</v>
      </c>
    </row>
    <row r="69" spans="1:42" ht="21" customHeight="1">
      <c r="A69" s="47" t="s">
        <v>131</v>
      </c>
      <c r="B69" s="247">
        <v>3293647</v>
      </c>
      <c r="C69" s="247">
        <v>339936</v>
      </c>
      <c r="D69" s="247">
        <v>40576</v>
      </c>
      <c r="E69" s="247">
        <v>222688</v>
      </c>
      <c r="F69" s="247">
        <v>5878</v>
      </c>
      <c r="G69" s="247">
        <v>1100</v>
      </c>
      <c r="H69" s="247">
        <v>69694</v>
      </c>
      <c r="I69" s="47" t="s">
        <v>131</v>
      </c>
      <c r="J69" s="247">
        <v>566519</v>
      </c>
      <c r="K69" s="247">
        <v>531554</v>
      </c>
      <c r="L69" s="247">
        <v>0</v>
      </c>
      <c r="M69" s="247">
        <v>34965</v>
      </c>
      <c r="N69" s="247">
        <v>1193694</v>
      </c>
      <c r="O69" s="247">
        <v>350641</v>
      </c>
      <c r="P69" s="247">
        <v>136858</v>
      </c>
      <c r="Q69" s="247">
        <v>518366</v>
      </c>
      <c r="R69" s="47" t="s">
        <v>131</v>
      </c>
      <c r="S69" s="247">
        <v>187829</v>
      </c>
      <c r="T69" s="247">
        <v>79573</v>
      </c>
      <c r="U69" s="247">
        <v>0</v>
      </c>
      <c r="V69" s="247">
        <v>0</v>
      </c>
      <c r="W69" s="247">
        <v>18576</v>
      </c>
      <c r="X69" s="247">
        <v>0</v>
      </c>
      <c r="Y69" s="247">
        <v>60997</v>
      </c>
      <c r="Z69" s="47" t="s">
        <v>131</v>
      </c>
      <c r="AA69" s="247">
        <v>905941</v>
      </c>
      <c r="AB69" s="247">
        <v>880845</v>
      </c>
      <c r="AC69" s="247">
        <v>25096</v>
      </c>
      <c r="AD69" s="247">
        <v>0</v>
      </c>
      <c r="AE69" s="247">
        <v>0</v>
      </c>
      <c r="AF69" s="247">
        <v>0</v>
      </c>
      <c r="AG69" s="247">
        <v>0</v>
      </c>
      <c r="AH69" s="47" t="s">
        <v>131</v>
      </c>
      <c r="AI69" s="247">
        <v>0</v>
      </c>
      <c r="AJ69" s="247">
        <v>0</v>
      </c>
      <c r="AK69" s="247">
        <v>207984</v>
      </c>
      <c r="AL69" s="247">
        <v>0</v>
      </c>
      <c r="AM69" s="247">
        <v>0</v>
      </c>
      <c r="AN69" s="247">
        <v>0</v>
      </c>
      <c r="AO69" s="247">
        <v>207984</v>
      </c>
      <c r="AP69" s="247">
        <v>0</v>
      </c>
    </row>
    <row r="70" spans="1:42" ht="21" customHeight="1">
      <c r="A70" s="47" t="s">
        <v>132</v>
      </c>
      <c r="B70" s="247">
        <v>4504685</v>
      </c>
      <c r="C70" s="247">
        <v>280589</v>
      </c>
      <c r="D70" s="247">
        <v>47086</v>
      </c>
      <c r="E70" s="247">
        <v>149369</v>
      </c>
      <c r="F70" s="247">
        <v>5273</v>
      </c>
      <c r="G70" s="247">
        <v>3425</v>
      </c>
      <c r="H70" s="247">
        <v>75436</v>
      </c>
      <c r="I70" s="47" t="s">
        <v>132</v>
      </c>
      <c r="J70" s="247">
        <v>1176655</v>
      </c>
      <c r="K70" s="247">
        <v>924514</v>
      </c>
      <c r="L70" s="247">
        <v>0</v>
      </c>
      <c r="M70" s="247">
        <v>252141</v>
      </c>
      <c r="N70" s="247">
        <v>2023173</v>
      </c>
      <c r="O70" s="247">
        <v>194004</v>
      </c>
      <c r="P70" s="247">
        <v>0</v>
      </c>
      <c r="Q70" s="247">
        <v>940339</v>
      </c>
      <c r="R70" s="47" t="s">
        <v>132</v>
      </c>
      <c r="S70" s="247">
        <v>888830</v>
      </c>
      <c r="T70" s="247">
        <v>41231</v>
      </c>
      <c r="U70" s="247">
        <v>0</v>
      </c>
      <c r="V70" s="247">
        <v>0</v>
      </c>
      <c r="W70" s="247">
        <v>39656</v>
      </c>
      <c r="X70" s="247">
        <v>0</v>
      </c>
      <c r="Y70" s="247">
        <v>1575</v>
      </c>
      <c r="Z70" s="47" t="s">
        <v>132</v>
      </c>
      <c r="AA70" s="247">
        <v>753020</v>
      </c>
      <c r="AB70" s="247">
        <v>0</v>
      </c>
      <c r="AC70" s="247">
        <v>753020</v>
      </c>
      <c r="AD70" s="247">
        <v>0</v>
      </c>
      <c r="AE70" s="247">
        <v>0</v>
      </c>
      <c r="AF70" s="247">
        <v>0</v>
      </c>
      <c r="AG70" s="247">
        <v>0</v>
      </c>
      <c r="AH70" s="47" t="s">
        <v>132</v>
      </c>
      <c r="AI70" s="247">
        <v>0</v>
      </c>
      <c r="AJ70" s="247">
        <v>0</v>
      </c>
      <c r="AK70" s="247">
        <v>230017</v>
      </c>
      <c r="AL70" s="247">
        <v>0</v>
      </c>
      <c r="AM70" s="247">
        <v>0</v>
      </c>
      <c r="AN70" s="247">
        <v>0</v>
      </c>
      <c r="AO70" s="247">
        <v>230017</v>
      </c>
      <c r="AP70" s="247">
        <v>0</v>
      </c>
    </row>
    <row r="71" spans="1:42" ht="21" customHeight="1">
      <c r="A71" s="47" t="s">
        <v>133</v>
      </c>
      <c r="B71" s="247">
        <v>1807166</v>
      </c>
      <c r="C71" s="247">
        <v>213263</v>
      </c>
      <c r="D71" s="247">
        <v>7422</v>
      </c>
      <c r="E71" s="247">
        <v>112813</v>
      </c>
      <c r="F71" s="247">
        <v>3235</v>
      </c>
      <c r="G71" s="247">
        <v>11080</v>
      </c>
      <c r="H71" s="247">
        <v>78713</v>
      </c>
      <c r="I71" s="47" t="s">
        <v>133</v>
      </c>
      <c r="J71" s="247">
        <v>284352</v>
      </c>
      <c r="K71" s="247">
        <v>243115</v>
      </c>
      <c r="L71" s="247">
        <v>0</v>
      </c>
      <c r="M71" s="247">
        <v>41237</v>
      </c>
      <c r="N71" s="247">
        <v>826037</v>
      </c>
      <c r="O71" s="247">
        <v>298474</v>
      </c>
      <c r="P71" s="247">
        <v>0</v>
      </c>
      <c r="Q71" s="247">
        <v>396627</v>
      </c>
      <c r="R71" s="47" t="s">
        <v>133</v>
      </c>
      <c r="S71" s="247">
        <v>130936</v>
      </c>
      <c r="T71" s="247">
        <v>49216</v>
      </c>
      <c r="U71" s="247">
        <v>0</v>
      </c>
      <c r="V71" s="247">
        <v>0</v>
      </c>
      <c r="W71" s="247">
        <v>1560</v>
      </c>
      <c r="X71" s="247">
        <v>12</v>
      </c>
      <c r="Y71" s="247">
        <v>47644</v>
      </c>
      <c r="Z71" s="47" t="s">
        <v>133</v>
      </c>
      <c r="AA71" s="247">
        <v>244998</v>
      </c>
      <c r="AB71" s="247">
        <v>30541</v>
      </c>
      <c r="AC71" s="247">
        <v>214457</v>
      </c>
      <c r="AD71" s="247">
        <v>0</v>
      </c>
      <c r="AE71" s="247">
        <v>0</v>
      </c>
      <c r="AF71" s="247">
        <v>0</v>
      </c>
      <c r="AG71" s="247">
        <v>0</v>
      </c>
      <c r="AH71" s="47" t="s">
        <v>133</v>
      </c>
      <c r="AI71" s="247">
        <v>0</v>
      </c>
      <c r="AJ71" s="247">
        <v>0</v>
      </c>
      <c r="AK71" s="247">
        <v>189300</v>
      </c>
      <c r="AL71" s="247">
        <v>0</v>
      </c>
      <c r="AM71" s="247">
        <v>0</v>
      </c>
      <c r="AN71" s="247">
        <v>0</v>
      </c>
      <c r="AO71" s="247">
        <v>189300</v>
      </c>
      <c r="AP71" s="247">
        <v>0</v>
      </c>
    </row>
    <row r="72" spans="1:42" ht="21" customHeight="1">
      <c r="A72" s="47" t="s">
        <v>134</v>
      </c>
      <c r="B72" s="247">
        <v>6547899</v>
      </c>
      <c r="C72" s="247">
        <v>530367</v>
      </c>
      <c r="D72" s="247">
        <v>53954</v>
      </c>
      <c r="E72" s="247">
        <v>198209</v>
      </c>
      <c r="F72" s="247">
        <v>8025</v>
      </c>
      <c r="G72" s="247">
        <v>27500</v>
      </c>
      <c r="H72" s="247">
        <v>242679</v>
      </c>
      <c r="I72" s="47" t="s">
        <v>134</v>
      </c>
      <c r="J72" s="247">
        <v>895831</v>
      </c>
      <c r="K72" s="247">
        <v>690293</v>
      </c>
      <c r="L72" s="247">
        <v>0</v>
      </c>
      <c r="M72" s="247">
        <v>205538</v>
      </c>
      <c r="N72" s="247">
        <v>4589460</v>
      </c>
      <c r="O72" s="247">
        <v>2112337</v>
      </c>
      <c r="P72" s="247">
        <v>0</v>
      </c>
      <c r="Q72" s="247">
        <v>2058048</v>
      </c>
      <c r="R72" s="47" t="s">
        <v>134</v>
      </c>
      <c r="S72" s="247">
        <v>419075</v>
      </c>
      <c r="T72" s="247">
        <v>93625</v>
      </c>
      <c r="U72" s="247">
        <v>0</v>
      </c>
      <c r="V72" s="247">
        <v>0</v>
      </c>
      <c r="W72" s="247">
        <v>25072</v>
      </c>
      <c r="X72" s="247">
        <v>0</v>
      </c>
      <c r="Y72" s="247">
        <v>68553</v>
      </c>
      <c r="Z72" s="47" t="s">
        <v>134</v>
      </c>
      <c r="AA72" s="247">
        <v>46616</v>
      </c>
      <c r="AB72" s="247">
        <v>7000</v>
      </c>
      <c r="AC72" s="247">
        <v>39616</v>
      </c>
      <c r="AD72" s="247">
        <v>0</v>
      </c>
      <c r="AE72" s="247">
        <v>0</v>
      </c>
      <c r="AF72" s="247">
        <v>0</v>
      </c>
      <c r="AG72" s="247">
        <v>0</v>
      </c>
      <c r="AH72" s="47" t="s">
        <v>134</v>
      </c>
      <c r="AI72" s="247">
        <v>0</v>
      </c>
      <c r="AJ72" s="247">
        <v>0</v>
      </c>
      <c r="AK72" s="247">
        <v>392000</v>
      </c>
      <c r="AL72" s="247">
        <v>0</v>
      </c>
      <c r="AM72" s="247">
        <v>0</v>
      </c>
      <c r="AN72" s="247">
        <v>0</v>
      </c>
      <c r="AO72" s="247">
        <v>392000</v>
      </c>
      <c r="AP72" s="247">
        <v>0</v>
      </c>
    </row>
    <row r="73" spans="1:42" ht="21" customHeight="1">
      <c r="A73" s="47" t="s">
        <v>135</v>
      </c>
      <c r="B73" s="247">
        <v>3657398</v>
      </c>
      <c r="C73" s="247">
        <v>294476</v>
      </c>
      <c r="D73" s="247">
        <v>109735</v>
      </c>
      <c r="E73" s="247">
        <v>110661</v>
      </c>
      <c r="F73" s="247">
        <v>2464</v>
      </c>
      <c r="G73" s="247">
        <v>4625</v>
      </c>
      <c r="H73" s="247">
        <v>66991</v>
      </c>
      <c r="I73" s="47" t="s">
        <v>135</v>
      </c>
      <c r="J73" s="247">
        <v>180911</v>
      </c>
      <c r="K73" s="247">
        <v>131070</v>
      </c>
      <c r="L73" s="247">
        <v>0</v>
      </c>
      <c r="M73" s="247">
        <v>49841</v>
      </c>
      <c r="N73" s="247">
        <v>2878070</v>
      </c>
      <c r="O73" s="247">
        <v>216657</v>
      </c>
      <c r="P73" s="247">
        <v>1349534</v>
      </c>
      <c r="Q73" s="247">
        <v>1304919</v>
      </c>
      <c r="R73" s="47" t="s">
        <v>135</v>
      </c>
      <c r="S73" s="247">
        <v>6960</v>
      </c>
      <c r="T73" s="247">
        <v>10913</v>
      </c>
      <c r="U73" s="247">
        <v>0</v>
      </c>
      <c r="V73" s="247">
        <v>0</v>
      </c>
      <c r="W73" s="247">
        <v>0</v>
      </c>
      <c r="X73" s="247">
        <v>0</v>
      </c>
      <c r="Y73" s="247">
        <v>10913</v>
      </c>
      <c r="Z73" s="47" t="s">
        <v>135</v>
      </c>
      <c r="AA73" s="247">
        <v>53848</v>
      </c>
      <c r="AB73" s="247">
        <v>0</v>
      </c>
      <c r="AC73" s="247">
        <v>53848</v>
      </c>
      <c r="AD73" s="247">
        <v>0</v>
      </c>
      <c r="AE73" s="247">
        <v>0</v>
      </c>
      <c r="AF73" s="247">
        <v>0</v>
      </c>
      <c r="AG73" s="247">
        <v>0</v>
      </c>
      <c r="AH73" s="47" t="s">
        <v>135</v>
      </c>
      <c r="AI73" s="247">
        <v>0</v>
      </c>
      <c r="AJ73" s="247">
        <v>0</v>
      </c>
      <c r="AK73" s="247">
        <v>239180</v>
      </c>
      <c r="AL73" s="247">
        <v>0</v>
      </c>
      <c r="AM73" s="247">
        <v>0</v>
      </c>
      <c r="AN73" s="247">
        <v>0</v>
      </c>
      <c r="AO73" s="247">
        <v>239180</v>
      </c>
      <c r="AP73" s="247">
        <v>0</v>
      </c>
    </row>
    <row r="74" spans="1:42" ht="21" customHeight="1">
      <c r="A74" s="47" t="s">
        <v>136</v>
      </c>
      <c r="B74" s="247">
        <v>5050392</v>
      </c>
      <c r="C74" s="247">
        <v>206121</v>
      </c>
      <c r="D74" s="247">
        <v>4105</v>
      </c>
      <c r="E74" s="247">
        <v>107607</v>
      </c>
      <c r="F74" s="247">
        <v>2253</v>
      </c>
      <c r="G74" s="247">
        <v>9980</v>
      </c>
      <c r="H74" s="247">
        <v>82176</v>
      </c>
      <c r="I74" s="47" t="s">
        <v>136</v>
      </c>
      <c r="J74" s="247">
        <v>476624</v>
      </c>
      <c r="K74" s="247">
        <v>354579</v>
      </c>
      <c r="L74" s="247">
        <v>0</v>
      </c>
      <c r="M74" s="247">
        <v>122045</v>
      </c>
      <c r="N74" s="247">
        <v>3886098</v>
      </c>
      <c r="O74" s="247">
        <v>1835411</v>
      </c>
      <c r="P74" s="247">
        <v>4909</v>
      </c>
      <c r="Q74" s="247">
        <v>562352</v>
      </c>
      <c r="R74" s="47" t="s">
        <v>136</v>
      </c>
      <c r="S74" s="247">
        <v>1483426</v>
      </c>
      <c r="T74" s="247">
        <v>51971</v>
      </c>
      <c r="U74" s="247">
        <v>0</v>
      </c>
      <c r="V74" s="247">
        <v>0</v>
      </c>
      <c r="W74" s="247">
        <v>45149</v>
      </c>
      <c r="X74" s="247">
        <v>0</v>
      </c>
      <c r="Y74" s="247">
        <v>6822</v>
      </c>
      <c r="Z74" s="47" t="s">
        <v>136</v>
      </c>
      <c r="AA74" s="247">
        <v>56755</v>
      </c>
      <c r="AB74" s="247">
        <v>0</v>
      </c>
      <c r="AC74" s="247">
        <v>56755</v>
      </c>
      <c r="AD74" s="247">
        <v>0</v>
      </c>
      <c r="AE74" s="247">
        <v>0</v>
      </c>
      <c r="AF74" s="247">
        <v>0</v>
      </c>
      <c r="AG74" s="247">
        <v>0</v>
      </c>
      <c r="AH74" s="47" t="s">
        <v>136</v>
      </c>
      <c r="AI74" s="247">
        <v>0</v>
      </c>
      <c r="AJ74" s="247">
        <v>0</v>
      </c>
      <c r="AK74" s="247">
        <v>372823</v>
      </c>
      <c r="AL74" s="247">
        <v>0</v>
      </c>
      <c r="AM74" s="247">
        <v>0</v>
      </c>
      <c r="AN74" s="247">
        <v>0</v>
      </c>
      <c r="AO74" s="247">
        <v>292823</v>
      </c>
      <c r="AP74" s="247">
        <v>80000</v>
      </c>
    </row>
    <row r="75" spans="1:42" ht="21" customHeight="1">
      <c r="A75" s="47" t="s">
        <v>137</v>
      </c>
      <c r="B75" s="247">
        <v>4353139</v>
      </c>
      <c r="C75" s="247">
        <v>369182</v>
      </c>
      <c r="D75" s="247">
        <v>149947</v>
      </c>
      <c r="E75" s="247">
        <v>161703</v>
      </c>
      <c r="F75" s="247">
        <v>5588</v>
      </c>
      <c r="G75" s="247">
        <v>6975</v>
      </c>
      <c r="H75" s="247">
        <v>44969</v>
      </c>
      <c r="I75" s="47" t="s">
        <v>137</v>
      </c>
      <c r="J75" s="247">
        <v>401456</v>
      </c>
      <c r="K75" s="247">
        <v>348798</v>
      </c>
      <c r="L75" s="247">
        <v>0</v>
      </c>
      <c r="M75" s="247">
        <v>52658</v>
      </c>
      <c r="N75" s="247">
        <v>3125494</v>
      </c>
      <c r="O75" s="247">
        <v>2073631</v>
      </c>
      <c r="P75" s="247">
        <v>2100</v>
      </c>
      <c r="Q75" s="247">
        <v>903591</v>
      </c>
      <c r="R75" s="47" t="s">
        <v>137</v>
      </c>
      <c r="S75" s="247">
        <v>146172</v>
      </c>
      <c r="T75" s="247">
        <v>85071</v>
      </c>
      <c r="U75" s="247">
        <v>0</v>
      </c>
      <c r="V75" s="247">
        <v>0</v>
      </c>
      <c r="W75" s="247">
        <v>76897</v>
      </c>
      <c r="X75" s="247">
        <v>0</v>
      </c>
      <c r="Y75" s="247">
        <v>8174</v>
      </c>
      <c r="Z75" s="47" t="s">
        <v>137</v>
      </c>
      <c r="AA75" s="247">
        <v>26936</v>
      </c>
      <c r="AB75" s="247">
        <v>0</v>
      </c>
      <c r="AC75" s="247">
        <v>26936</v>
      </c>
      <c r="AD75" s="247">
        <v>0</v>
      </c>
      <c r="AE75" s="247">
        <v>0</v>
      </c>
      <c r="AF75" s="247">
        <v>0</v>
      </c>
      <c r="AG75" s="247">
        <v>0</v>
      </c>
      <c r="AH75" s="47" t="s">
        <v>137</v>
      </c>
      <c r="AI75" s="247">
        <v>0</v>
      </c>
      <c r="AJ75" s="247">
        <v>0</v>
      </c>
      <c r="AK75" s="247">
        <v>345000</v>
      </c>
      <c r="AL75" s="247">
        <v>0</v>
      </c>
      <c r="AM75" s="247">
        <v>0</v>
      </c>
      <c r="AN75" s="247">
        <v>0</v>
      </c>
      <c r="AO75" s="247">
        <v>245000</v>
      </c>
      <c r="AP75" s="247">
        <v>100000</v>
      </c>
    </row>
    <row r="76" spans="1:42" ht="21" customHeight="1">
      <c r="A76" s="47" t="s">
        <v>138</v>
      </c>
      <c r="B76" s="247">
        <v>5124378</v>
      </c>
      <c r="C76" s="247">
        <v>442357</v>
      </c>
      <c r="D76" s="247">
        <v>43882</v>
      </c>
      <c r="E76" s="247">
        <v>224891</v>
      </c>
      <c r="F76" s="247">
        <v>1809</v>
      </c>
      <c r="G76" s="247">
        <v>6375</v>
      </c>
      <c r="H76" s="247">
        <v>165400</v>
      </c>
      <c r="I76" s="47" t="s">
        <v>138</v>
      </c>
      <c r="J76" s="247">
        <v>1077783</v>
      </c>
      <c r="K76" s="247">
        <v>551640</v>
      </c>
      <c r="L76" s="247">
        <v>0</v>
      </c>
      <c r="M76" s="247">
        <v>526143</v>
      </c>
      <c r="N76" s="247">
        <v>3078663</v>
      </c>
      <c r="O76" s="247">
        <v>1515761</v>
      </c>
      <c r="P76" s="247">
        <v>152840</v>
      </c>
      <c r="Q76" s="247">
        <v>1124357</v>
      </c>
      <c r="R76" s="47" t="s">
        <v>138</v>
      </c>
      <c r="S76" s="247">
        <v>285705</v>
      </c>
      <c r="T76" s="247">
        <v>60845</v>
      </c>
      <c r="U76" s="247">
        <v>0</v>
      </c>
      <c r="V76" s="247">
        <v>0</v>
      </c>
      <c r="W76" s="247">
        <v>16307</v>
      </c>
      <c r="X76" s="247">
        <v>1250</v>
      </c>
      <c r="Y76" s="247">
        <v>43288</v>
      </c>
      <c r="Z76" s="47" t="s">
        <v>138</v>
      </c>
      <c r="AA76" s="247">
        <v>109730</v>
      </c>
      <c r="AB76" s="247">
        <v>0</v>
      </c>
      <c r="AC76" s="247">
        <v>109730</v>
      </c>
      <c r="AD76" s="247">
        <v>0</v>
      </c>
      <c r="AE76" s="247">
        <v>0</v>
      </c>
      <c r="AF76" s="247">
        <v>0</v>
      </c>
      <c r="AG76" s="247">
        <v>0</v>
      </c>
      <c r="AH76" s="47" t="s">
        <v>138</v>
      </c>
      <c r="AI76" s="247">
        <v>0</v>
      </c>
      <c r="AJ76" s="247">
        <v>0</v>
      </c>
      <c r="AK76" s="247">
        <v>355000</v>
      </c>
      <c r="AL76" s="247">
        <v>0</v>
      </c>
      <c r="AM76" s="247">
        <v>0</v>
      </c>
      <c r="AN76" s="247">
        <v>0</v>
      </c>
      <c r="AO76" s="247">
        <v>355000</v>
      </c>
      <c r="AP76" s="247">
        <v>0</v>
      </c>
    </row>
    <row r="77" spans="1:42" ht="21" customHeight="1">
      <c r="A77" s="47" t="s">
        <v>139</v>
      </c>
      <c r="B77" s="247">
        <v>4811937</v>
      </c>
      <c r="C77" s="247">
        <v>1397361</v>
      </c>
      <c r="D77" s="247">
        <v>1183541</v>
      </c>
      <c r="E77" s="247">
        <v>120300</v>
      </c>
      <c r="F77" s="247">
        <v>24277</v>
      </c>
      <c r="G77" s="247">
        <v>10000</v>
      </c>
      <c r="H77" s="247">
        <v>59243</v>
      </c>
      <c r="I77" s="47" t="s">
        <v>139</v>
      </c>
      <c r="J77" s="247">
        <v>332599</v>
      </c>
      <c r="K77" s="247">
        <v>229281</v>
      </c>
      <c r="L77" s="247">
        <v>0</v>
      </c>
      <c r="M77" s="247">
        <v>103318</v>
      </c>
      <c r="N77" s="247">
        <v>2630554</v>
      </c>
      <c r="O77" s="247">
        <v>696740</v>
      </c>
      <c r="P77" s="247">
        <v>0</v>
      </c>
      <c r="Q77" s="247">
        <v>959234</v>
      </c>
      <c r="R77" s="47" t="s">
        <v>139</v>
      </c>
      <c r="S77" s="247">
        <v>974580</v>
      </c>
      <c r="T77" s="247">
        <v>112676</v>
      </c>
      <c r="U77" s="247">
        <v>0</v>
      </c>
      <c r="V77" s="247">
        <v>0</v>
      </c>
      <c r="W77" s="247">
        <v>83998</v>
      </c>
      <c r="X77" s="247">
        <v>0</v>
      </c>
      <c r="Y77" s="247">
        <v>28678</v>
      </c>
      <c r="Z77" s="47" t="s">
        <v>139</v>
      </c>
      <c r="AA77" s="247">
        <v>27747</v>
      </c>
      <c r="AB77" s="247">
        <v>0</v>
      </c>
      <c r="AC77" s="247">
        <v>27747</v>
      </c>
      <c r="AD77" s="247">
        <v>0</v>
      </c>
      <c r="AE77" s="247">
        <v>0</v>
      </c>
      <c r="AF77" s="247">
        <v>0</v>
      </c>
      <c r="AG77" s="247">
        <v>0</v>
      </c>
      <c r="AH77" s="47" t="s">
        <v>139</v>
      </c>
      <c r="AI77" s="247">
        <v>0</v>
      </c>
      <c r="AJ77" s="247">
        <v>0</v>
      </c>
      <c r="AK77" s="247">
        <v>311000</v>
      </c>
      <c r="AL77" s="247">
        <v>0</v>
      </c>
      <c r="AM77" s="247">
        <v>0</v>
      </c>
      <c r="AN77" s="247">
        <v>0</v>
      </c>
      <c r="AO77" s="247">
        <v>191000</v>
      </c>
      <c r="AP77" s="247">
        <v>120000</v>
      </c>
    </row>
    <row r="78" spans="1:42" ht="21" customHeight="1">
      <c r="A78" s="47" t="s">
        <v>140</v>
      </c>
      <c r="B78" s="247">
        <v>4533712</v>
      </c>
      <c r="C78" s="247">
        <v>599954</v>
      </c>
      <c r="D78" s="247">
        <v>4016</v>
      </c>
      <c r="E78" s="247">
        <v>537265</v>
      </c>
      <c r="F78" s="247">
        <v>2029</v>
      </c>
      <c r="G78" s="247">
        <v>13453</v>
      </c>
      <c r="H78" s="247">
        <v>43191</v>
      </c>
      <c r="I78" s="47" t="s">
        <v>140</v>
      </c>
      <c r="J78" s="247">
        <v>262725</v>
      </c>
      <c r="K78" s="247">
        <v>213357</v>
      </c>
      <c r="L78" s="247">
        <v>0</v>
      </c>
      <c r="M78" s="247">
        <v>49368</v>
      </c>
      <c r="N78" s="247">
        <v>2281599</v>
      </c>
      <c r="O78" s="247">
        <v>403216</v>
      </c>
      <c r="P78" s="247">
        <v>1800</v>
      </c>
      <c r="Q78" s="247">
        <v>870502</v>
      </c>
      <c r="R78" s="47" t="s">
        <v>140</v>
      </c>
      <c r="S78" s="247">
        <v>1006081</v>
      </c>
      <c r="T78" s="247">
        <v>44672</v>
      </c>
      <c r="U78" s="247">
        <v>0</v>
      </c>
      <c r="V78" s="247">
        <v>180</v>
      </c>
      <c r="W78" s="247">
        <v>30736</v>
      </c>
      <c r="X78" s="247">
        <v>0</v>
      </c>
      <c r="Y78" s="247">
        <v>13756</v>
      </c>
      <c r="Z78" s="47" t="s">
        <v>140</v>
      </c>
      <c r="AA78" s="247">
        <v>1154335</v>
      </c>
      <c r="AB78" s="247">
        <v>1001035</v>
      </c>
      <c r="AC78" s="247">
        <v>153300</v>
      </c>
      <c r="AD78" s="247">
        <v>0</v>
      </c>
      <c r="AE78" s="247">
        <v>0</v>
      </c>
      <c r="AF78" s="247">
        <v>0</v>
      </c>
      <c r="AG78" s="247">
        <v>0</v>
      </c>
      <c r="AH78" s="47" t="s">
        <v>140</v>
      </c>
      <c r="AI78" s="247">
        <v>0</v>
      </c>
      <c r="AJ78" s="247">
        <v>0</v>
      </c>
      <c r="AK78" s="247">
        <v>190427</v>
      </c>
      <c r="AL78" s="247">
        <v>0</v>
      </c>
      <c r="AM78" s="247">
        <v>0</v>
      </c>
      <c r="AN78" s="247">
        <v>0</v>
      </c>
      <c r="AO78" s="247">
        <v>190427</v>
      </c>
      <c r="AP78" s="247">
        <v>0</v>
      </c>
    </row>
    <row r="79" spans="1:42" ht="21" customHeight="1" collapsed="1">
      <c r="A79" s="47" t="s">
        <v>141</v>
      </c>
      <c r="B79" s="247">
        <v>1544012</v>
      </c>
      <c r="C79" s="247">
        <v>120840</v>
      </c>
      <c r="D79" s="247">
        <v>21667</v>
      </c>
      <c r="E79" s="247">
        <v>55011</v>
      </c>
      <c r="F79" s="247">
        <v>4049</v>
      </c>
      <c r="G79" s="247">
        <v>5440</v>
      </c>
      <c r="H79" s="247">
        <v>34673</v>
      </c>
      <c r="I79" s="47" t="s">
        <v>141</v>
      </c>
      <c r="J79" s="247">
        <v>240585</v>
      </c>
      <c r="K79" s="247">
        <v>73438</v>
      </c>
      <c r="L79" s="247">
        <v>2862</v>
      </c>
      <c r="M79" s="247">
        <v>164285</v>
      </c>
      <c r="N79" s="247">
        <v>916200</v>
      </c>
      <c r="O79" s="247">
        <v>235504</v>
      </c>
      <c r="P79" s="247">
        <v>329744</v>
      </c>
      <c r="Q79" s="247">
        <v>350952</v>
      </c>
      <c r="R79" s="47" t="s">
        <v>141</v>
      </c>
      <c r="S79" s="247">
        <v>0</v>
      </c>
      <c r="T79" s="247">
        <v>17329</v>
      </c>
      <c r="U79" s="247">
        <v>0</v>
      </c>
      <c r="V79" s="247">
        <v>0</v>
      </c>
      <c r="W79" s="247">
        <v>13792</v>
      </c>
      <c r="X79" s="247">
        <v>0</v>
      </c>
      <c r="Y79" s="247">
        <v>3537</v>
      </c>
      <c r="Z79" s="47" t="s">
        <v>141</v>
      </c>
      <c r="AA79" s="247">
        <v>155958</v>
      </c>
      <c r="AB79" s="247">
        <v>1000</v>
      </c>
      <c r="AC79" s="247">
        <v>154958</v>
      </c>
      <c r="AD79" s="247">
        <v>0</v>
      </c>
      <c r="AE79" s="247">
        <v>0</v>
      </c>
      <c r="AF79" s="247">
        <v>0</v>
      </c>
      <c r="AG79" s="247">
        <v>0</v>
      </c>
      <c r="AH79" s="47" t="s">
        <v>141</v>
      </c>
      <c r="AI79" s="247">
        <v>0</v>
      </c>
      <c r="AJ79" s="247">
        <v>0</v>
      </c>
      <c r="AK79" s="247">
        <v>93100</v>
      </c>
      <c r="AL79" s="247">
        <v>0</v>
      </c>
      <c r="AM79" s="247">
        <v>0</v>
      </c>
      <c r="AN79" s="247">
        <v>0</v>
      </c>
      <c r="AO79" s="247">
        <v>93100</v>
      </c>
      <c r="AP79" s="247">
        <v>0</v>
      </c>
    </row>
    <row r="80" spans="1:42" ht="21" customHeight="1">
      <c r="A80" s="47" t="s">
        <v>142</v>
      </c>
      <c r="B80" s="247">
        <v>2557855</v>
      </c>
      <c r="C80" s="247">
        <v>296788</v>
      </c>
      <c r="D80" s="247">
        <v>44221</v>
      </c>
      <c r="E80" s="247">
        <v>191672</v>
      </c>
      <c r="F80" s="247">
        <v>6004</v>
      </c>
      <c r="G80" s="247">
        <v>11826</v>
      </c>
      <c r="H80" s="247">
        <v>43065</v>
      </c>
      <c r="I80" s="47" t="s">
        <v>142</v>
      </c>
      <c r="J80" s="247">
        <v>560140</v>
      </c>
      <c r="K80" s="247">
        <v>527850</v>
      </c>
      <c r="L80" s="247">
        <v>0</v>
      </c>
      <c r="M80" s="247">
        <v>32290</v>
      </c>
      <c r="N80" s="247">
        <v>1445403</v>
      </c>
      <c r="O80" s="247">
        <v>72593</v>
      </c>
      <c r="P80" s="247">
        <v>109680</v>
      </c>
      <c r="Q80" s="247">
        <v>917156</v>
      </c>
      <c r="R80" s="47" t="s">
        <v>142</v>
      </c>
      <c r="S80" s="247">
        <v>345974</v>
      </c>
      <c r="T80" s="247">
        <v>36187</v>
      </c>
      <c r="U80" s="247">
        <v>0</v>
      </c>
      <c r="V80" s="247">
        <v>0</v>
      </c>
      <c r="W80" s="247">
        <v>32267</v>
      </c>
      <c r="X80" s="247">
        <v>0</v>
      </c>
      <c r="Y80" s="247">
        <v>3920</v>
      </c>
      <c r="Z80" s="47" t="s">
        <v>142</v>
      </c>
      <c r="AA80" s="247">
        <v>41337</v>
      </c>
      <c r="AB80" s="247">
        <v>100</v>
      </c>
      <c r="AC80" s="247">
        <v>41237</v>
      </c>
      <c r="AD80" s="247">
        <v>0</v>
      </c>
      <c r="AE80" s="247">
        <v>0</v>
      </c>
      <c r="AF80" s="247">
        <v>0</v>
      </c>
      <c r="AG80" s="247">
        <v>0</v>
      </c>
      <c r="AH80" s="47" t="s">
        <v>142</v>
      </c>
      <c r="AI80" s="247">
        <v>0</v>
      </c>
      <c r="AJ80" s="247">
        <v>0</v>
      </c>
      <c r="AK80" s="247">
        <v>178000</v>
      </c>
      <c r="AL80" s="247">
        <v>0</v>
      </c>
      <c r="AM80" s="247">
        <v>0</v>
      </c>
      <c r="AN80" s="247">
        <v>0</v>
      </c>
      <c r="AO80" s="247">
        <v>178000</v>
      </c>
      <c r="AP80" s="247">
        <v>0</v>
      </c>
    </row>
    <row r="81" spans="1:42" ht="21" customHeight="1">
      <c r="A81" s="47" t="s">
        <v>143</v>
      </c>
      <c r="B81" s="247">
        <v>3895922</v>
      </c>
      <c r="C81" s="247">
        <v>238866</v>
      </c>
      <c r="D81" s="247">
        <v>14117</v>
      </c>
      <c r="E81" s="247">
        <v>157005</v>
      </c>
      <c r="F81" s="247">
        <v>9918</v>
      </c>
      <c r="G81" s="247">
        <v>1668</v>
      </c>
      <c r="H81" s="247">
        <v>56158</v>
      </c>
      <c r="I81" s="47" t="s">
        <v>143</v>
      </c>
      <c r="J81" s="247">
        <v>954544</v>
      </c>
      <c r="K81" s="247">
        <v>719289</v>
      </c>
      <c r="L81" s="247">
        <v>0</v>
      </c>
      <c r="M81" s="247">
        <v>235255</v>
      </c>
      <c r="N81" s="247">
        <v>1751498</v>
      </c>
      <c r="O81" s="247">
        <v>221120</v>
      </c>
      <c r="P81" s="247">
        <v>253035</v>
      </c>
      <c r="Q81" s="247">
        <v>924233</v>
      </c>
      <c r="R81" s="47" t="s">
        <v>143</v>
      </c>
      <c r="S81" s="247">
        <v>353110</v>
      </c>
      <c r="T81" s="247">
        <v>67958</v>
      </c>
      <c r="U81" s="247">
        <v>0</v>
      </c>
      <c r="V81" s="247">
        <v>0</v>
      </c>
      <c r="W81" s="247">
        <v>50184</v>
      </c>
      <c r="X81" s="247">
        <v>500</v>
      </c>
      <c r="Y81" s="247">
        <v>17274</v>
      </c>
      <c r="Z81" s="47" t="s">
        <v>143</v>
      </c>
      <c r="AA81" s="247">
        <v>478056</v>
      </c>
      <c r="AB81" s="247">
        <v>0</v>
      </c>
      <c r="AC81" s="247">
        <v>478056</v>
      </c>
      <c r="AD81" s="247">
        <v>0</v>
      </c>
      <c r="AE81" s="247">
        <v>0</v>
      </c>
      <c r="AF81" s="247">
        <v>0</v>
      </c>
      <c r="AG81" s="247">
        <v>0</v>
      </c>
      <c r="AH81" s="47" t="s">
        <v>143</v>
      </c>
      <c r="AI81" s="247">
        <v>0</v>
      </c>
      <c r="AJ81" s="247">
        <v>0</v>
      </c>
      <c r="AK81" s="247">
        <v>405000</v>
      </c>
      <c r="AL81" s="247">
        <v>0</v>
      </c>
      <c r="AM81" s="247">
        <v>0</v>
      </c>
      <c r="AN81" s="247">
        <v>0</v>
      </c>
      <c r="AO81" s="247">
        <v>205000</v>
      </c>
      <c r="AP81" s="247">
        <v>200000</v>
      </c>
    </row>
    <row r="82" spans="1:42" ht="21" customHeight="1">
      <c r="A82" s="47" t="s">
        <v>144</v>
      </c>
      <c r="B82" s="247">
        <v>2228098</v>
      </c>
      <c r="C82" s="247">
        <v>207359</v>
      </c>
      <c r="D82" s="247">
        <v>61668</v>
      </c>
      <c r="E82" s="247">
        <v>88822</v>
      </c>
      <c r="F82" s="247">
        <v>21510</v>
      </c>
      <c r="G82" s="247">
        <v>3000</v>
      </c>
      <c r="H82" s="247">
        <v>32359</v>
      </c>
      <c r="I82" s="47" t="s">
        <v>144</v>
      </c>
      <c r="J82" s="247">
        <v>536945</v>
      </c>
      <c r="K82" s="247">
        <v>433021</v>
      </c>
      <c r="L82" s="247">
        <v>0</v>
      </c>
      <c r="M82" s="247">
        <v>103924</v>
      </c>
      <c r="N82" s="247">
        <v>1331184</v>
      </c>
      <c r="O82" s="247">
        <v>0</v>
      </c>
      <c r="P82" s="247">
        <v>0</v>
      </c>
      <c r="Q82" s="247">
        <v>1233091</v>
      </c>
      <c r="R82" s="47" t="s">
        <v>144</v>
      </c>
      <c r="S82" s="247">
        <v>98093</v>
      </c>
      <c r="T82" s="247">
        <v>30026</v>
      </c>
      <c r="U82" s="247">
        <v>0</v>
      </c>
      <c r="V82" s="247">
        <v>0</v>
      </c>
      <c r="W82" s="247">
        <v>21769</v>
      </c>
      <c r="X82" s="247">
        <v>0</v>
      </c>
      <c r="Y82" s="247">
        <v>8257</v>
      </c>
      <c r="Z82" s="47" t="s">
        <v>144</v>
      </c>
      <c r="AA82" s="247">
        <v>20584</v>
      </c>
      <c r="AB82" s="247">
        <v>0</v>
      </c>
      <c r="AC82" s="247">
        <v>20584</v>
      </c>
      <c r="AD82" s="247">
        <v>0</v>
      </c>
      <c r="AE82" s="247">
        <v>0</v>
      </c>
      <c r="AF82" s="247">
        <v>0</v>
      </c>
      <c r="AG82" s="247">
        <v>0</v>
      </c>
      <c r="AH82" s="47" t="s">
        <v>144</v>
      </c>
      <c r="AI82" s="247">
        <v>0</v>
      </c>
      <c r="AJ82" s="247">
        <v>0</v>
      </c>
      <c r="AK82" s="247">
        <v>102000</v>
      </c>
      <c r="AL82" s="247">
        <v>0</v>
      </c>
      <c r="AM82" s="247">
        <v>0</v>
      </c>
      <c r="AN82" s="247">
        <v>0</v>
      </c>
      <c r="AO82" s="247">
        <v>102000</v>
      </c>
      <c r="AP82" s="247">
        <v>0</v>
      </c>
    </row>
    <row r="83" spans="1:42" ht="21" customHeight="1">
      <c r="A83" s="47" t="s">
        <v>145</v>
      </c>
      <c r="B83" s="247">
        <v>4412237</v>
      </c>
      <c r="C83" s="247">
        <v>197965</v>
      </c>
      <c r="D83" s="247">
        <v>37968</v>
      </c>
      <c r="E83" s="247">
        <v>100586</v>
      </c>
      <c r="F83" s="247">
        <v>1134</v>
      </c>
      <c r="G83" s="247">
        <v>34700</v>
      </c>
      <c r="H83" s="247">
        <v>23577</v>
      </c>
      <c r="I83" s="47" t="s">
        <v>145</v>
      </c>
      <c r="J83" s="247">
        <v>679720</v>
      </c>
      <c r="K83" s="247">
        <v>393753</v>
      </c>
      <c r="L83" s="247">
        <v>0</v>
      </c>
      <c r="M83" s="247">
        <v>285967</v>
      </c>
      <c r="N83" s="247">
        <v>2826004</v>
      </c>
      <c r="O83" s="247">
        <v>567139</v>
      </c>
      <c r="P83" s="247">
        <v>39787</v>
      </c>
      <c r="Q83" s="247">
        <v>1890466</v>
      </c>
      <c r="R83" s="47" t="s">
        <v>145</v>
      </c>
      <c r="S83" s="247">
        <v>328612</v>
      </c>
      <c r="T83" s="247">
        <v>148752</v>
      </c>
      <c r="U83" s="247">
        <v>0</v>
      </c>
      <c r="V83" s="247">
        <v>0</v>
      </c>
      <c r="W83" s="247">
        <v>107769</v>
      </c>
      <c r="X83" s="247">
        <v>200</v>
      </c>
      <c r="Y83" s="247">
        <v>40783</v>
      </c>
      <c r="Z83" s="47" t="s">
        <v>145</v>
      </c>
      <c r="AA83" s="247">
        <v>434796</v>
      </c>
      <c r="AB83" s="247">
        <v>25000</v>
      </c>
      <c r="AC83" s="247">
        <v>409796</v>
      </c>
      <c r="AD83" s="247">
        <v>0</v>
      </c>
      <c r="AE83" s="247">
        <v>0</v>
      </c>
      <c r="AF83" s="247">
        <v>0</v>
      </c>
      <c r="AG83" s="247">
        <v>0</v>
      </c>
      <c r="AH83" s="47" t="s">
        <v>145</v>
      </c>
      <c r="AI83" s="247">
        <v>0</v>
      </c>
      <c r="AJ83" s="247">
        <v>0</v>
      </c>
      <c r="AK83" s="247">
        <v>125000</v>
      </c>
      <c r="AL83" s="247">
        <v>0</v>
      </c>
      <c r="AM83" s="247">
        <v>0</v>
      </c>
      <c r="AN83" s="247">
        <v>0</v>
      </c>
      <c r="AO83" s="247">
        <v>125000</v>
      </c>
      <c r="AP83" s="247">
        <v>0</v>
      </c>
    </row>
    <row r="84" spans="1:42" ht="21" customHeight="1">
      <c r="A84" s="47" t="s">
        <v>209</v>
      </c>
      <c r="B84" s="247">
        <v>1308468</v>
      </c>
      <c r="C84" s="247">
        <v>86367</v>
      </c>
      <c r="D84" s="247">
        <v>38667</v>
      </c>
      <c r="E84" s="247">
        <v>41109</v>
      </c>
      <c r="F84" s="247">
        <v>831</v>
      </c>
      <c r="G84" s="247">
        <v>550</v>
      </c>
      <c r="H84" s="247">
        <v>5210</v>
      </c>
      <c r="I84" s="47" t="s">
        <v>209</v>
      </c>
      <c r="J84" s="247">
        <v>175292</v>
      </c>
      <c r="K84" s="247">
        <v>151703</v>
      </c>
      <c r="L84" s="247">
        <v>0</v>
      </c>
      <c r="M84" s="247">
        <v>23589</v>
      </c>
      <c r="N84" s="247">
        <v>960989</v>
      </c>
      <c r="O84" s="247">
        <v>176046</v>
      </c>
      <c r="P84" s="247">
        <v>0</v>
      </c>
      <c r="Q84" s="247">
        <v>7828</v>
      </c>
      <c r="R84" s="47" t="s">
        <v>209</v>
      </c>
      <c r="S84" s="247">
        <v>777115</v>
      </c>
      <c r="T84" s="247">
        <v>27005</v>
      </c>
      <c r="U84" s="247">
        <v>0</v>
      </c>
      <c r="V84" s="247">
        <v>0</v>
      </c>
      <c r="W84" s="247">
        <v>8002</v>
      </c>
      <c r="X84" s="247">
        <v>0</v>
      </c>
      <c r="Y84" s="247">
        <v>19003</v>
      </c>
      <c r="Z84" s="47" t="s">
        <v>209</v>
      </c>
      <c r="AA84" s="247">
        <v>15015</v>
      </c>
      <c r="AB84" s="247">
        <v>0</v>
      </c>
      <c r="AC84" s="247">
        <v>15015</v>
      </c>
      <c r="AD84" s="247">
        <v>0</v>
      </c>
      <c r="AE84" s="247">
        <v>0</v>
      </c>
      <c r="AF84" s="247">
        <v>0</v>
      </c>
      <c r="AG84" s="247">
        <v>0</v>
      </c>
      <c r="AH84" s="47" t="s">
        <v>209</v>
      </c>
      <c r="AI84" s="247">
        <v>0</v>
      </c>
      <c r="AJ84" s="247">
        <v>0</v>
      </c>
      <c r="AK84" s="247">
        <v>43800</v>
      </c>
      <c r="AL84" s="247">
        <v>3000</v>
      </c>
      <c r="AM84" s="247">
        <v>0</v>
      </c>
      <c r="AN84" s="247">
        <v>0</v>
      </c>
      <c r="AO84" s="247">
        <v>30800</v>
      </c>
      <c r="AP84" s="247">
        <v>10000</v>
      </c>
    </row>
  </sheetData>
  <sheetProtection formatCells="0"/>
  <printOptions horizontalCentered="1"/>
  <pageMargins left="1.3779527559055118" right="1.3779527559055118" top="0.7874015748031497" bottom="1.3779527559055118" header="0.5118110236220472" footer="2.1653543307086616"/>
  <pageSetup blackAndWhite="1" firstPageNumber="46" useFirstPageNumber="1" fitToWidth="10" horizontalDpi="600" verticalDpi="600" orientation="portrait" paperSize="9" scale="85" r:id="rId1"/>
  <headerFooter alignWithMargins="0">
    <oddFooter>&amp;C&amp;"Times New Roman,標準"-&amp;P--</oddFooter>
  </headerFooter>
  <rowBreaks count="2" manualBreakCount="2">
    <brk id="32" max="255" man="1"/>
    <brk id="58" max="255" man="1"/>
  </rowBreaks>
  <colBreaks count="5" manualBreakCount="5">
    <brk id="4" min="32" max="57" man="1"/>
    <brk id="8" min="32" max="57" man="1"/>
    <brk id="13" min="32" max="57" man="1"/>
    <brk id="33" min="32" max="57" man="1"/>
    <brk id="37" min="32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V30"/>
  <sheetViews>
    <sheetView showGridLines="0" view="pageBreakPreview" zoomScale="60" zoomScalePageLayoutView="0" workbookViewId="0" topLeftCell="A1">
      <pane xSplit="1" ySplit="4" topLeftCell="B5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00390625" defaultRowHeight="16.5"/>
  <cols>
    <col min="1" max="1" width="14.875" style="54" customWidth="1"/>
    <col min="2" max="2" width="18.75390625" style="54" customWidth="1"/>
    <col min="3" max="3" width="21.00390625" style="54" bestFit="1" customWidth="1"/>
    <col min="4" max="4" width="18.25390625" style="54" customWidth="1"/>
    <col min="5" max="5" width="23.25390625" style="54" customWidth="1"/>
    <col min="6" max="7" width="21.25390625" style="54" customWidth="1"/>
    <col min="8" max="8" width="14.875" style="54" customWidth="1"/>
    <col min="9" max="9" width="22.125" style="54" customWidth="1"/>
    <col min="10" max="10" width="19.625" style="54" customWidth="1"/>
    <col min="11" max="11" width="16.875" style="54" customWidth="1"/>
    <col min="12" max="12" width="22.25390625" style="54" customWidth="1"/>
    <col min="13" max="14" width="21.25390625" style="54" customWidth="1"/>
    <col min="15" max="15" width="14.875" style="54" customWidth="1"/>
    <col min="16" max="18" width="18.00390625" style="54" customWidth="1"/>
    <col min="19" max="19" width="18.875" style="54" customWidth="1"/>
    <col min="20" max="20" width="16.875" style="54" customWidth="1"/>
    <col min="21" max="22" width="16.00390625" style="54" customWidth="1"/>
    <col min="23" max="16384" width="10.00390625" style="54" customWidth="1"/>
  </cols>
  <sheetData>
    <row r="1" spans="1:22" ht="25.5" customHeight="1">
      <c r="A1" s="251"/>
      <c r="B1" s="252"/>
      <c r="C1" s="252"/>
      <c r="D1" s="186" t="s">
        <v>316</v>
      </c>
      <c r="E1" s="188" t="s">
        <v>317</v>
      </c>
      <c r="F1" s="253"/>
      <c r="G1" s="251"/>
      <c r="H1" s="251"/>
      <c r="I1" s="253"/>
      <c r="J1" s="254"/>
      <c r="K1" s="186" t="s">
        <v>316</v>
      </c>
      <c r="L1" s="188" t="s">
        <v>317</v>
      </c>
      <c r="M1" s="253"/>
      <c r="N1" s="253"/>
      <c r="O1" s="253"/>
      <c r="P1" s="253"/>
      <c r="Q1" s="253"/>
      <c r="R1" s="186" t="s">
        <v>316</v>
      </c>
      <c r="S1" s="188" t="s">
        <v>317</v>
      </c>
      <c r="T1" s="254"/>
      <c r="U1" s="252"/>
      <c r="V1" s="253"/>
    </row>
    <row r="2" spans="1:22" ht="27.75" customHeight="1">
      <c r="A2" s="251"/>
      <c r="B2" s="255"/>
      <c r="C2" s="255"/>
      <c r="D2" s="256" t="s">
        <v>318</v>
      </c>
      <c r="E2" s="257" t="s">
        <v>319</v>
      </c>
      <c r="F2" s="253"/>
      <c r="G2" s="251"/>
      <c r="H2" s="251"/>
      <c r="I2" s="253"/>
      <c r="J2" s="256"/>
      <c r="K2" s="256" t="s">
        <v>318</v>
      </c>
      <c r="L2" s="257" t="s">
        <v>319</v>
      </c>
      <c r="M2" s="253"/>
      <c r="N2" s="258" t="s">
        <v>320</v>
      </c>
      <c r="O2" s="253"/>
      <c r="P2" s="258"/>
      <c r="Q2" s="253"/>
      <c r="R2" s="256" t="s">
        <v>318</v>
      </c>
      <c r="S2" s="257" t="s">
        <v>319</v>
      </c>
      <c r="T2" s="256"/>
      <c r="U2" s="255"/>
      <c r="V2" s="258" t="s">
        <v>321</v>
      </c>
    </row>
    <row r="3" spans="1:22" s="268" customFormat="1" ht="24" customHeight="1">
      <c r="A3" s="259"/>
      <c r="B3" s="260"/>
      <c r="C3" s="261"/>
      <c r="D3" s="262" t="s">
        <v>322</v>
      </c>
      <c r="E3" s="263" t="s">
        <v>544</v>
      </c>
      <c r="F3" s="260"/>
      <c r="G3" s="264" t="s">
        <v>125</v>
      </c>
      <c r="H3" s="259"/>
      <c r="I3" s="265"/>
      <c r="J3" s="266"/>
      <c r="K3" s="262" t="s">
        <v>322</v>
      </c>
      <c r="L3" s="267" t="s">
        <v>544</v>
      </c>
      <c r="M3" s="260"/>
      <c r="N3" s="265" t="s">
        <v>323</v>
      </c>
      <c r="O3" s="259"/>
      <c r="P3" s="265"/>
      <c r="Q3" s="260"/>
      <c r="R3" s="262" t="s">
        <v>322</v>
      </c>
      <c r="S3" s="267" t="s">
        <v>544</v>
      </c>
      <c r="T3" s="266"/>
      <c r="U3" s="260"/>
      <c r="V3" s="265" t="s">
        <v>323</v>
      </c>
    </row>
    <row r="4" spans="1:22" s="51" customFormat="1" ht="55.5" customHeight="1">
      <c r="A4" s="50" t="s">
        <v>536</v>
      </c>
      <c r="B4" s="4" t="s">
        <v>324</v>
      </c>
      <c r="C4" s="4" t="s">
        <v>325</v>
      </c>
      <c r="D4" s="4" t="s">
        <v>127</v>
      </c>
      <c r="E4" s="4" t="s">
        <v>422</v>
      </c>
      <c r="F4" s="4" t="s">
        <v>326</v>
      </c>
      <c r="G4" s="4" t="s">
        <v>327</v>
      </c>
      <c r="H4" s="50" t="s">
        <v>537</v>
      </c>
      <c r="I4" s="4" t="s">
        <v>328</v>
      </c>
      <c r="J4" s="4" t="s">
        <v>329</v>
      </c>
      <c r="K4" s="4" t="s">
        <v>330</v>
      </c>
      <c r="L4" s="4" t="s">
        <v>331</v>
      </c>
      <c r="M4" s="4" t="s">
        <v>128</v>
      </c>
      <c r="N4" s="4" t="s">
        <v>332</v>
      </c>
      <c r="O4" s="50" t="s">
        <v>538</v>
      </c>
      <c r="P4" s="4" t="s">
        <v>129</v>
      </c>
      <c r="Q4" s="4" t="s">
        <v>130</v>
      </c>
      <c r="R4" s="4" t="s">
        <v>333</v>
      </c>
      <c r="S4" s="4" t="s">
        <v>334</v>
      </c>
      <c r="T4" s="4" t="s">
        <v>335</v>
      </c>
      <c r="U4" s="4" t="s">
        <v>336</v>
      </c>
      <c r="V4" s="4" t="s">
        <v>95</v>
      </c>
    </row>
    <row r="5" spans="1:22" s="58" customFormat="1" ht="21" customHeight="1">
      <c r="A5" s="269"/>
      <c r="B5" s="270"/>
      <c r="C5" s="271">
        <v>1</v>
      </c>
      <c r="D5" s="272">
        <v>2</v>
      </c>
      <c r="E5" s="271">
        <v>3</v>
      </c>
      <c r="F5" s="271">
        <v>4</v>
      </c>
      <c r="G5" s="271">
        <v>5</v>
      </c>
      <c r="H5" s="273"/>
      <c r="I5" s="274">
        <v>6</v>
      </c>
      <c r="J5" s="271">
        <v>7</v>
      </c>
      <c r="K5" s="274">
        <v>8</v>
      </c>
      <c r="L5" s="271">
        <v>9</v>
      </c>
      <c r="M5" s="274">
        <v>10</v>
      </c>
      <c r="N5" s="271">
        <v>11</v>
      </c>
      <c r="O5" s="275"/>
      <c r="P5" s="271">
        <v>12</v>
      </c>
      <c r="Q5" s="271">
        <v>13</v>
      </c>
      <c r="R5" s="271">
        <v>14</v>
      </c>
      <c r="S5" s="271">
        <v>15</v>
      </c>
      <c r="T5" s="271">
        <v>16</v>
      </c>
      <c r="U5" s="274">
        <v>17</v>
      </c>
      <c r="V5" s="271">
        <v>18</v>
      </c>
    </row>
    <row r="6" spans="1:22" s="57" customFormat="1" ht="21" customHeight="1">
      <c r="A6" s="276" t="s">
        <v>27</v>
      </c>
      <c r="B6" s="277">
        <v>1123129710</v>
      </c>
      <c r="C6" s="277">
        <v>7622968</v>
      </c>
      <c r="D6" s="277">
        <v>267856444</v>
      </c>
      <c r="E6" s="277">
        <v>956418</v>
      </c>
      <c r="F6" s="277">
        <v>20272340</v>
      </c>
      <c r="G6" s="277">
        <v>263349114</v>
      </c>
      <c r="H6" s="278" t="s">
        <v>27</v>
      </c>
      <c r="I6" s="277">
        <v>23383534</v>
      </c>
      <c r="J6" s="277">
        <v>106203070</v>
      </c>
      <c r="K6" s="277">
        <v>10752075</v>
      </c>
      <c r="L6" s="277">
        <v>15122692</v>
      </c>
      <c r="M6" s="277">
        <v>86168310</v>
      </c>
      <c r="N6" s="277">
        <v>24085798</v>
      </c>
      <c r="O6" s="278" t="s">
        <v>27</v>
      </c>
      <c r="P6" s="277">
        <v>41560578</v>
      </c>
      <c r="Q6" s="277">
        <v>26500478</v>
      </c>
      <c r="R6" s="277">
        <v>22782651</v>
      </c>
      <c r="S6" s="277">
        <v>143187583</v>
      </c>
      <c r="T6" s="277">
        <v>57341367</v>
      </c>
      <c r="U6" s="277">
        <v>1137090</v>
      </c>
      <c r="V6" s="277">
        <v>4847200</v>
      </c>
    </row>
    <row r="7" spans="1:22" s="57" customFormat="1" ht="21" customHeight="1">
      <c r="A7" s="245" t="s">
        <v>337</v>
      </c>
      <c r="B7" s="277">
        <v>788350595</v>
      </c>
      <c r="C7" s="277">
        <v>4323626</v>
      </c>
      <c r="D7" s="277">
        <v>39490000</v>
      </c>
      <c r="E7" s="277">
        <v>915810</v>
      </c>
      <c r="F7" s="277">
        <v>16463575</v>
      </c>
      <c r="G7" s="277">
        <v>262904357</v>
      </c>
      <c r="H7" s="245" t="s">
        <v>337</v>
      </c>
      <c r="I7" s="277">
        <v>21153586</v>
      </c>
      <c r="J7" s="277">
        <v>102583957</v>
      </c>
      <c r="K7" s="277">
        <v>7417338</v>
      </c>
      <c r="L7" s="277">
        <v>11691322</v>
      </c>
      <c r="M7" s="277">
        <v>57442391</v>
      </c>
      <c r="N7" s="277">
        <v>15335535</v>
      </c>
      <c r="O7" s="245" t="s">
        <v>337</v>
      </c>
      <c r="P7" s="277">
        <v>34806609</v>
      </c>
      <c r="Q7" s="277">
        <v>15227040</v>
      </c>
      <c r="R7" s="277">
        <v>17737174</v>
      </c>
      <c r="S7" s="277">
        <v>142165210</v>
      </c>
      <c r="T7" s="277">
        <v>35778065</v>
      </c>
      <c r="U7" s="277">
        <v>0</v>
      </c>
      <c r="V7" s="277">
        <v>2915000</v>
      </c>
    </row>
    <row r="8" spans="1:22" s="58" customFormat="1" ht="21" customHeight="1">
      <c r="A8" s="52" t="s">
        <v>338</v>
      </c>
      <c r="B8" s="279">
        <v>162038957</v>
      </c>
      <c r="C8" s="280">
        <v>652738</v>
      </c>
      <c r="D8" s="280">
        <v>10575099</v>
      </c>
      <c r="E8" s="280">
        <v>0</v>
      </c>
      <c r="F8" s="280">
        <v>2940304</v>
      </c>
      <c r="G8" s="280">
        <v>54601440</v>
      </c>
      <c r="H8" s="52" t="s">
        <v>338</v>
      </c>
      <c r="I8" s="280">
        <v>2568799</v>
      </c>
      <c r="J8" s="280">
        <v>20742371</v>
      </c>
      <c r="K8" s="280">
        <v>1298544</v>
      </c>
      <c r="L8" s="280">
        <v>2097745</v>
      </c>
      <c r="M8" s="280">
        <v>11175698</v>
      </c>
      <c r="N8" s="280">
        <v>3401851</v>
      </c>
      <c r="O8" s="52" t="s">
        <v>338</v>
      </c>
      <c r="P8" s="280">
        <v>9222606</v>
      </c>
      <c r="Q8" s="280">
        <v>1798674</v>
      </c>
      <c r="R8" s="280">
        <v>2667431</v>
      </c>
      <c r="S8" s="280">
        <v>31531213</v>
      </c>
      <c r="T8" s="280">
        <v>6364444</v>
      </c>
      <c r="U8" s="280">
        <v>0</v>
      </c>
      <c r="V8" s="280">
        <v>400000</v>
      </c>
    </row>
    <row r="9" spans="1:22" s="58" customFormat="1" ht="21" customHeight="1">
      <c r="A9" s="52" t="s">
        <v>339</v>
      </c>
      <c r="B9" s="281">
        <v>172551522</v>
      </c>
      <c r="C9" s="280">
        <v>818739</v>
      </c>
      <c r="D9" s="280">
        <v>4545573</v>
      </c>
      <c r="E9" s="280">
        <v>0</v>
      </c>
      <c r="F9" s="280">
        <v>2608036</v>
      </c>
      <c r="G9" s="280">
        <v>54572570</v>
      </c>
      <c r="H9" s="52" t="s">
        <v>339</v>
      </c>
      <c r="I9" s="280">
        <v>4436237</v>
      </c>
      <c r="J9" s="280">
        <v>25005507</v>
      </c>
      <c r="K9" s="280">
        <v>1201042</v>
      </c>
      <c r="L9" s="280">
        <v>2518338</v>
      </c>
      <c r="M9" s="280">
        <v>13512031</v>
      </c>
      <c r="N9" s="280">
        <v>3010201</v>
      </c>
      <c r="O9" s="52" t="s">
        <v>339</v>
      </c>
      <c r="P9" s="280">
        <v>7865304</v>
      </c>
      <c r="Q9" s="280">
        <v>5200733</v>
      </c>
      <c r="R9" s="280">
        <v>3299985</v>
      </c>
      <c r="S9" s="280">
        <v>36009829</v>
      </c>
      <c r="T9" s="280">
        <v>6982397</v>
      </c>
      <c r="U9" s="280">
        <v>0</v>
      </c>
      <c r="V9" s="280">
        <v>965000</v>
      </c>
    </row>
    <row r="10" spans="1:22" s="58" customFormat="1" ht="21" customHeight="1">
      <c r="A10" s="52" t="s">
        <v>340</v>
      </c>
      <c r="B10" s="281">
        <v>110054384</v>
      </c>
      <c r="C10" s="280">
        <v>644200</v>
      </c>
      <c r="D10" s="280">
        <v>9877828</v>
      </c>
      <c r="E10" s="280">
        <v>0</v>
      </c>
      <c r="F10" s="280">
        <v>1752674</v>
      </c>
      <c r="G10" s="280">
        <v>36080490</v>
      </c>
      <c r="H10" s="52" t="s">
        <v>340</v>
      </c>
      <c r="I10" s="280">
        <v>3467383</v>
      </c>
      <c r="J10" s="280">
        <v>15649424</v>
      </c>
      <c r="K10" s="280">
        <v>1210073</v>
      </c>
      <c r="L10" s="280">
        <v>962803</v>
      </c>
      <c r="M10" s="280">
        <v>6658424</v>
      </c>
      <c r="N10" s="280">
        <v>2597664</v>
      </c>
      <c r="O10" s="52" t="s">
        <v>340</v>
      </c>
      <c r="P10" s="280">
        <v>4829022</v>
      </c>
      <c r="Q10" s="280">
        <v>1279116</v>
      </c>
      <c r="R10" s="280">
        <v>2968665</v>
      </c>
      <c r="S10" s="280">
        <v>18863515</v>
      </c>
      <c r="T10" s="280">
        <v>2963103</v>
      </c>
      <c r="U10" s="280">
        <v>0</v>
      </c>
      <c r="V10" s="280">
        <v>250000</v>
      </c>
    </row>
    <row r="11" spans="1:22" s="58" customFormat="1" ht="21" customHeight="1">
      <c r="A11" s="53" t="s">
        <v>341</v>
      </c>
      <c r="B11" s="281">
        <v>129683243</v>
      </c>
      <c r="C11" s="280">
        <v>751608</v>
      </c>
      <c r="D11" s="280">
        <v>7099051</v>
      </c>
      <c r="E11" s="280">
        <v>709474</v>
      </c>
      <c r="F11" s="280">
        <v>1775782</v>
      </c>
      <c r="G11" s="280">
        <v>47967108</v>
      </c>
      <c r="H11" s="53" t="s">
        <v>341</v>
      </c>
      <c r="I11" s="280">
        <v>3365625</v>
      </c>
      <c r="J11" s="280">
        <v>11922062</v>
      </c>
      <c r="K11" s="280">
        <v>1278636</v>
      </c>
      <c r="L11" s="280">
        <v>1603704</v>
      </c>
      <c r="M11" s="280">
        <v>10074833</v>
      </c>
      <c r="N11" s="280">
        <v>2504850</v>
      </c>
      <c r="O11" s="53" t="s">
        <v>341</v>
      </c>
      <c r="P11" s="280">
        <v>5524446</v>
      </c>
      <c r="Q11" s="280">
        <v>3838667</v>
      </c>
      <c r="R11" s="280">
        <v>2578819</v>
      </c>
      <c r="S11" s="280">
        <v>23069267</v>
      </c>
      <c r="T11" s="280">
        <v>5119311</v>
      </c>
      <c r="U11" s="280">
        <v>0</v>
      </c>
      <c r="V11" s="280">
        <v>500000</v>
      </c>
    </row>
    <row r="12" spans="1:22" s="58" customFormat="1" ht="21" customHeight="1">
      <c r="A12" s="52" t="s">
        <v>342</v>
      </c>
      <c r="B12" s="281">
        <v>84857087</v>
      </c>
      <c r="C12" s="280">
        <v>660348</v>
      </c>
      <c r="D12" s="280">
        <v>878612</v>
      </c>
      <c r="E12" s="280">
        <v>0</v>
      </c>
      <c r="F12" s="280">
        <v>5455537</v>
      </c>
      <c r="G12" s="280">
        <v>27787022</v>
      </c>
      <c r="H12" s="52" t="s">
        <v>207</v>
      </c>
      <c r="I12" s="280">
        <v>3839033</v>
      </c>
      <c r="J12" s="280">
        <v>8477666</v>
      </c>
      <c r="K12" s="280">
        <v>1310381</v>
      </c>
      <c r="L12" s="280">
        <v>1335086</v>
      </c>
      <c r="M12" s="280">
        <v>6310687</v>
      </c>
      <c r="N12" s="280">
        <v>1703107</v>
      </c>
      <c r="O12" s="52" t="s">
        <v>342</v>
      </c>
      <c r="P12" s="280">
        <v>2966502</v>
      </c>
      <c r="Q12" s="280">
        <v>1141430</v>
      </c>
      <c r="R12" s="280">
        <v>3229114</v>
      </c>
      <c r="S12" s="280">
        <v>14069862</v>
      </c>
      <c r="T12" s="280">
        <v>5292700</v>
      </c>
      <c r="U12" s="280">
        <v>0</v>
      </c>
      <c r="V12" s="280">
        <v>400000</v>
      </c>
    </row>
    <row r="13" spans="1:22" s="58" customFormat="1" ht="21" customHeight="1">
      <c r="A13" s="52" t="s">
        <v>343</v>
      </c>
      <c r="B13" s="281">
        <v>129165402</v>
      </c>
      <c r="C13" s="280">
        <v>795993</v>
      </c>
      <c r="D13" s="280">
        <v>6513837</v>
      </c>
      <c r="E13" s="280">
        <v>206336</v>
      </c>
      <c r="F13" s="280">
        <v>1931242</v>
      </c>
      <c r="G13" s="280">
        <v>41895727</v>
      </c>
      <c r="H13" s="52" t="s">
        <v>343</v>
      </c>
      <c r="I13" s="280">
        <v>3476509</v>
      </c>
      <c r="J13" s="280">
        <v>20786927</v>
      </c>
      <c r="K13" s="280">
        <v>1118662</v>
      </c>
      <c r="L13" s="280">
        <v>3173646</v>
      </c>
      <c r="M13" s="280">
        <v>9710718</v>
      </c>
      <c r="N13" s="280">
        <v>2117862</v>
      </c>
      <c r="O13" s="52" t="s">
        <v>343</v>
      </c>
      <c r="P13" s="280">
        <v>4398729</v>
      </c>
      <c r="Q13" s="280">
        <v>1968420</v>
      </c>
      <c r="R13" s="280">
        <v>2993160</v>
      </c>
      <c r="S13" s="280">
        <v>18621524</v>
      </c>
      <c r="T13" s="280">
        <v>9056110</v>
      </c>
      <c r="U13" s="280">
        <v>0</v>
      </c>
      <c r="V13" s="280">
        <v>400000</v>
      </c>
    </row>
    <row r="14" spans="1:22" s="57" customFormat="1" ht="21" customHeight="1">
      <c r="A14" s="248" t="s">
        <v>344</v>
      </c>
      <c r="B14" s="277">
        <v>334779115</v>
      </c>
      <c r="C14" s="277">
        <v>3299342</v>
      </c>
      <c r="D14" s="277">
        <v>228366444</v>
      </c>
      <c r="E14" s="277">
        <v>40608</v>
      </c>
      <c r="F14" s="277">
        <v>3808765</v>
      </c>
      <c r="G14" s="277">
        <v>444757</v>
      </c>
      <c r="H14" s="248" t="s">
        <v>344</v>
      </c>
      <c r="I14" s="277">
        <v>2229948</v>
      </c>
      <c r="J14" s="277">
        <v>3619113</v>
      </c>
      <c r="K14" s="277">
        <v>3334737</v>
      </c>
      <c r="L14" s="277">
        <v>3431370</v>
      </c>
      <c r="M14" s="277">
        <v>28725919</v>
      </c>
      <c r="N14" s="277">
        <v>8750263</v>
      </c>
      <c r="O14" s="248" t="s">
        <v>344</v>
      </c>
      <c r="P14" s="277">
        <v>6753969</v>
      </c>
      <c r="Q14" s="277">
        <v>11273438</v>
      </c>
      <c r="R14" s="277">
        <v>5045477</v>
      </c>
      <c r="S14" s="277">
        <v>1022373</v>
      </c>
      <c r="T14" s="277">
        <v>21563302</v>
      </c>
      <c r="U14" s="277">
        <v>1137090</v>
      </c>
      <c r="V14" s="277">
        <v>1932200</v>
      </c>
    </row>
    <row r="15" spans="1:22" s="58" customFormat="1" ht="21" customHeight="1">
      <c r="A15" s="52" t="s">
        <v>131</v>
      </c>
      <c r="B15" s="281">
        <v>20798301</v>
      </c>
      <c r="C15" s="280">
        <v>179790</v>
      </c>
      <c r="D15" s="280">
        <v>14296249</v>
      </c>
      <c r="E15" s="280">
        <v>0</v>
      </c>
      <c r="F15" s="280">
        <v>336798</v>
      </c>
      <c r="G15" s="280">
        <v>50433</v>
      </c>
      <c r="H15" s="52" t="s">
        <v>131</v>
      </c>
      <c r="I15" s="280">
        <v>196799</v>
      </c>
      <c r="J15" s="280">
        <v>0</v>
      </c>
      <c r="K15" s="280">
        <v>224405</v>
      </c>
      <c r="L15" s="280">
        <v>172336</v>
      </c>
      <c r="M15" s="280">
        <v>1864257</v>
      </c>
      <c r="N15" s="280">
        <v>522994</v>
      </c>
      <c r="O15" s="53" t="s">
        <v>131</v>
      </c>
      <c r="P15" s="280">
        <v>437027</v>
      </c>
      <c r="Q15" s="280">
        <v>991116</v>
      </c>
      <c r="R15" s="280">
        <v>391755</v>
      </c>
      <c r="S15" s="280">
        <v>0</v>
      </c>
      <c r="T15" s="280">
        <v>1025142</v>
      </c>
      <c r="U15" s="280">
        <v>0</v>
      </c>
      <c r="V15" s="280">
        <v>109200</v>
      </c>
    </row>
    <row r="16" spans="1:22" s="58" customFormat="1" ht="21" customHeight="1">
      <c r="A16" s="52" t="s">
        <v>132</v>
      </c>
      <c r="B16" s="281">
        <v>23001670</v>
      </c>
      <c r="C16" s="280">
        <v>204933</v>
      </c>
      <c r="D16" s="280">
        <v>16902123</v>
      </c>
      <c r="E16" s="280">
        <v>0</v>
      </c>
      <c r="F16" s="280">
        <v>127323</v>
      </c>
      <c r="G16" s="280">
        <v>45860</v>
      </c>
      <c r="H16" s="52" t="s">
        <v>132</v>
      </c>
      <c r="I16" s="280">
        <v>40027</v>
      </c>
      <c r="J16" s="280">
        <v>0</v>
      </c>
      <c r="K16" s="280">
        <v>260810</v>
      </c>
      <c r="L16" s="280">
        <v>184289</v>
      </c>
      <c r="M16" s="280">
        <v>1563957</v>
      </c>
      <c r="N16" s="280">
        <v>594491</v>
      </c>
      <c r="O16" s="53" t="s">
        <v>132</v>
      </c>
      <c r="P16" s="280">
        <v>627502</v>
      </c>
      <c r="Q16" s="280">
        <v>380504</v>
      </c>
      <c r="R16" s="280">
        <v>386802</v>
      </c>
      <c r="S16" s="280">
        <v>0</v>
      </c>
      <c r="T16" s="280">
        <v>1031475</v>
      </c>
      <c r="U16" s="280">
        <v>141574</v>
      </c>
      <c r="V16" s="280">
        <v>510000</v>
      </c>
    </row>
    <row r="17" spans="1:22" s="58" customFormat="1" ht="21" customHeight="1">
      <c r="A17" s="52" t="s">
        <v>133</v>
      </c>
      <c r="B17" s="281">
        <v>18925802</v>
      </c>
      <c r="C17" s="280">
        <v>206391</v>
      </c>
      <c r="D17" s="280">
        <v>12558929</v>
      </c>
      <c r="E17" s="280">
        <v>17886</v>
      </c>
      <c r="F17" s="280">
        <v>179065</v>
      </c>
      <c r="G17" s="280">
        <v>16282</v>
      </c>
      <c r="H17" s="52" t="s">
        <v>133</v>
      </c>
      <c r="I17" s="280">
        <v>39281</v>
      </c>
      <c r="J17" s="280">
        <v>0</v>
      </c>
      <c r="K17" s="280">
        <v>342746</v>
      </c>
      <c r="L17" s="280">
        <v>200261</v>
      </c>
      <c r="M17" s="280">
        <v>1992504</v>
      </c>
      <c r="N17" s="280">
        <v>705794</v>
      </c>
      <c r="O17" s="53" t="s">
        <v>133</v>
      </c>
      <c r="P17" s="280">
        <v>128874</v>
      </c>
      <c r="Q17" s="280">
        <v>878724</v>
      </c>
      <c r="R17" s="280">
        <v>237990</v>
      </c>
      <c r="S17" s="280">
        <v>247772</v>
      </c>
      <c r="T17" s="280">
        <v>1123303</v>
      </c>
      <c r="U17" s="280">
        <v>0</v>
      </c>
      <c r="V17" s="280">
        <v>50000</v>
      </c>
    </row>
    <row r="18" spans="1:22" s="58" customFormat="1" ht="21" customHeight="1">
      <c r="A18" s="52" t="s">
        <v>134</v>
      </c>
      <c r="B18" s="281">
        <v>43148776</v>
      </c>
      <c r="C18" s="280">
        <v>319429</v>
      </c>
      <c r="D18" s="280">
        <v>31421245</v>
      </c>
      <c r="E18" s="280">
        <v>0</v>
      </c>
      <c r="F18" s="280">
        <v>336714</v>
      </c>
      <c r="G18" s="280">
        <v>0</v>
      </c>
      <c r="H18" s="52" t="s">
        <v>134</v>
      </c>
      <c r="I18" s="280">
        <v>80757</v>
      </c>
      <c r="J18" s="280">
        <v>0</v>
      </c>
      <c r="K18" s="280">
        <v>480871</v>
      </c>
      <c r="L18" s="280">
        <v>360632</v>
      </c>
      <c r="M18" s="280">
        <v>4119147</v>
      </c>
      <c r="N18" s="280">
        <v>1062964</v>
      </c>
      <c r="O18" s="53" t="s">
        <v>134</v>
      </c>
      <c r="P18" s="280">
        <v>270007</v>
      </c>
      <c r="Q18" s="280">
        <v>1976981</v>
      </c>
      <c r="R18" s="280">
        <v>490301</v>
      </c>
      <c r="S18" s="280">
        <v>0</v>
      </c>
      <c r="T18" s="280">
        <v>1999401</v>
      </c>
      <c r="U18" s="280">
        <v>210327</v>
      </c>
      <c r="V18" s="280">
        <v>20000</v>
      </c>
    </row>
    <row r="19" spans="1:22" s="58" customFormat="1" ht="21" customHeight="1">
      <c r="A19" s="52" t="s">
        <v>135</v>
      </c>
      <c r="B19" s="281">
        <v>23918000</v>
      </c>
      <c r="C19" s="280">
        <v>249929</v>
      </c>
      <c r="D19" s="280">
        <v>15098353</v>
      </c>
      <c r="E19" s="280">
        <v>0</v>
      </c>
      <c r="F19" s="280">
        <v>179214</v>
      </c>
      <c r="G19" s="280">
        <v>0</v>
      </c>
      <c r="H19" s="52" t="s">
        <v>135</v>
      </c>
      <c r="I19" s="280">
        <v>52173</v>
      </c>
      <c r="J19" s="280">
        <v>0</v>
      </c>
      <c r="K19" s="280">
        <v>268594</v>
      </c>
      <c r="L19" s="280">
        <v>204494</v>
      </c>
      <c r="M19" s="280">
        <v>2167985</v>
      </c>
      <c r="N19" s="280">
        <v>620875</v>
      </c>
      <c r="O19" s="53" t="s">
        <v>135</v>
      </c>
      <c r="P19" s="280">
        <v>382005</v>
      </c>
      <c r="Q19" s="280">
        <v>483438</v>
      </c>
      <c r="R19" s="280">
        <v>220128</v>
      </c>
      <c r="S19" s="280">
        <v>180094</v>
      </c>
      <c r="T19" s="280">
        <v>3430718</v>
      </c>
      <c r="U19" s="280">
        <v>150000</v>
      </c>
      <c r="V19" s="280">
        <v>230000</v>
      </c>
    </row>
    <row r="20" spans="1:22" s="58" customFormat="1" ht="21" customHeight="1">
      <c r="A20" s="52" t="s">
        <v>136</v>
      </c>
      <c r="B20" s="281">
        <v>29281181</v>
      </c>
      <c r="C20" s="280">
        <v>248034</v>
      </c>
      <c r="D20" s="280">
        <v>22605014</v>
      </c>
      <c r="E20" s="280">
        <v>0</v>
      </c>
      <c r="F20" s="280">
        <v>0</v>
      </c>
      <c r="G20" s="280">
        <v>28433</v>
      </c>
      <c r="H20" s="52" t="s">
        <v>136</v>
      </c>
      <c r="I20" s="280">
        <v>72741</v>
      </c>
      <c r="J20" s="280">
        <v>0</v>
      </c>
      <c r="K20" s="280">
        <v>327383</v>
      </c>
      <c r="L20" s="280">
        <v>239709</v>
      </c>
      <c r="M20" s="280">
        <v>2356747</v>
      </c>
      <c r="N20" s="280">
        <v>624097</v>
      </c>
      <c r="O20" s="53" t="s">
        <v>136</v>
      </c>
      <c r="P20" s="280">
        <v>269748</v>
      </c>
      <c r="Q20" s="280">
        <v>505590</v>
      </c>
      <c r="R20" s="280">
        <v>0</v>
      </c>
      <c r="S20" s="280">
        <v>0</v>
      </c>
      <c r="T20" s="280">
        <v>1923685</v>
      </c>
      <c r="U20" s="280">
        <v>0</v>
      </c>
      <c r="V20" s="280">
        <v>80000</v>
      </c>
    </row>
    <row r="21" spans="1:22" s="58" customFormat="1" ht="21" customHeight="1">
      <c r="A21" s="52" t="s">
        <v>137</v>
      </c>
      <c r="B21" s="281">
        <v>24500000</v>
      </c>
      <c r="C21" s="280">
        <v>216051</v>
      </c>
      <c r="D21" s="280">
        <v>14338392</v>
      </c>
      <c r="E21" s="280">
        <v>0</v>
      </c>
      <c r="F21" s="280">
        <v>170477</v>
      </c>
      <c r="G21" s="280">
        <v>0</v>
      </c>
      <c r="H21" s="52" t="s">
        <v>137</v>
      </c>
      <c r="I21" s="280">
        <v>78249</v>
      </c>
      <c r="J21" s="280">
        <v>3495175</v>
      </c>
      <c r="K21" s="280">
        <v>257785</v>
      </c>
      <c r="L21" s="280">
        <v>718854</v>
      </c>
      <c r="M21" s="280">
        <v>2001686</v>
      </c>
      <c r="N21" s="280">
        <v>690406</v>
      </c>
      <c r="O21" s="53" t="s">
        <v>137</v>
      </c>
      <c r="P21" s="280">
        <v>120292</v>
      </c>
      <c r="Q21" s="280">
        <v>528387</v>
      </c>
      <c r="R21" s="280">
        <v>394626</v>
      </c>
      <c r="S21" s="280">
        <v>17963</v>
      </c>
      <c r="T21" s="280">
        <v>1252066</v>
      </c>
      <c r="U21" s="280">
        <v>119591</v>
      </c>
      <c r="V21" s="280">
        <v>100000</v>
      </c>
    </row>
    <row r="22" spans="1:22" s="58" customFormat="1" ht="21" customHeight="1">
      <c r="A22" s="52" t="s">
        <v>138</v>
      </c>
      <c r="B22" s="281">
        <v>35198000</v>
      </c>
      <c r="C22" s="280">
        <v>305441</v>
      </c>
      <c r="D22" s="280">
        <v>24430006</v>
      </c>
      <c r="E22" s="280">
        <v>0</v>
      </c>
      <c r="F22" s="280">
        <v>300939</v>
      </c>
      <c r="G22" s="280">
        <v>0</v>
      </c>
      <c r="H22" s="52" t="s">
        <v>138</v>
      </c>
      <c r="I22" s="280">
        <v>298059</v>
      </c>
      <c r="J22" s="280">
        <v>0</v>
      </c>
      <c r="K22" s="280">
        <v>357134</v>
      </c>
      <c r="L22" s="280">
        <v>275385</v>
      </c>
      <c r="M22" s="280">
        <v>2985668</v>
      </c>
      <c r="N22" s="280">
        <v>923112</v>
      </c>
      <c r="O22" s="53" t="s">
        <v>138</v>
      </c>
      <c r="P22" s="280">
        <v>467945</v>
      </c>
      <c r="Q22" s="280">
        <v>2176619</v>
      </c>
      <c r="R22" s="280">
        <v>355106</v>
      </c>
      <c r="S22" s="280">
        <v>0</v>
      </c>
      <c r="T22" s="280">
        <v>2017766</v>
      </c>
      <c r="U22" s="280">
        <v>254820</v>
      </c>
      <c r="V22" s="280">
        <v>50000</v>
      </c>
    </row>
    <row r="23" spans="1:22" s="58" customFormat="1" ht="21" customHeight="1">
      <c r="A23" s="52" t="s">
        <v>139</v>
      </c>
      <c r="B23" s="281">
        <v>19026687</v>
      </c>
      <c r="C23" s="280">
        <v>195515</v>
      </c>
      <c r="D23" s="280">
        <v>14129913</v>
      </c>
      <c r="E23" s="280">
        <v>0</v>
      </c>
      <c r="F23" s="280">
        <v>98890</v>
      </c>
      <c r="G23" s="280">
        <v>14506</v>
      </c>
      <c r="H23" s="52" t="s">
        <v>139</v>
      </c>
      <c r="I23" s="280">
        <v>34904</v>
      </c>
      <c r="J23" s="280">
        <v>0</v>
      </c>
      <c r="K23" s="280">
        <v>159555</v>
      </c>
      <c r="L23" s="280">
        <v>115057</v>
      </c>
      <c r="M23" s="280">
        <v>1436377</v>
      </c>
      <c r="N23" s="280">
        <v>442192</v>
      </c>
      <c r="O23" s="53" t="s">
        <v>139</v>
      </c>
      <c r="P23" s="280">
        <v>248499</v>
      </c>
      <c r="Q23" s="280">
        <v>823195</v>
      </c>
      <c r="R23" s="280">
        <v>0</v>
      </c>
      <c r="S23" s="280">
        <v>0</v>
      </c>
      <c r="T23" s="280">
        <v>1208084</v>
      </c>
      <c r="U23" s="280">
        <v>0</v>
      </c>
      <c r="V23" s="280">
        <v>120000</v>
      </c>
    </row>
    <row r="24" spans="1:22" s="58" customFormat="1" ht="21" customHeight="1">
      <c r="A24" s="52" t="s">
        <v>140</v>
      </c>
      <c r="B24" s="281">
        <v>20042019</v>
      </c>
      <c r="C24" s="280">
        <v>204892</v>
      </c>
      <c r="D24" s="280">
        <v>12920811</v>
      </c>
      <c r="E24" s="280">
        <v>0</v>
      </c>
      <c r="F24" s="280">
        <v>138075</v>
      </c>
      <c r="G24" s="280">
        <v>44429</v>
      </c>
      <c r="H24" s="52" t="s">
        <v>140</v>
      </c>
      <c r="I24" s="280">
        <v>71852</v>
      </c>
      <c r="J24" s="280">
        <v>0</v>
      </c>
      <c r="K24" s="280">
        <v>193790</v>
      </c>
      <c r="L24" s="280">
        <v>147139</v>
      </c>
      <c r="M24" s="280">
        <v>1836233</v>
      </c>
      <c r="N24" s="280">
        <v>619045</v>
      </c>
      <c r="O24" s="53" t="s">
        <v>140</v>
      </c>
      <c r="P24" s="280">
        <v>440524</v>
      </c>
      <c r="Q24" s="280">
        <v>422594</v>
      </c>
      <c r="R24" s="280">
        <v>173125</v>
      </c>
      <c r="S24" s="280">
        <v>0</v>
      </c>
      <c r="T24" s="280">
        <v>2669383</v>
      </c>
      <c r="U24" s="280">
        <v>100127</v>
      </c>
      <c r="V24" s="280">
        <v>60000</v>
      </c>
    </row>
    <row r="25" spans="1:22" s="58" customFormat="1" ht="21" customHeight="1">
      <c r="A25" s="52" t="s">
        <v>141</v>
      </c>
      <c r="B25" s="281">
        <v>9224906</v>
      </c>
      <c r="C25" s="280">
        <v>151181</v>
      </c>
      <c r="D25" s="280">
        <v>5298529</v>
      </c>
      <c r="E25" s="280">
        <v>0</v>
      </c>
      <c r="F25" s="280">
        <v>0</v>
      </c>
      <c r="G25" s="280">
        <v>0</v>
      </c>
      <c r="H25" s="52" t="s">
        <v>141</v>
      </c>
      <c r="I25" s="280">
        <v>510729</v>
      </c>
      <c r="J25" s="280">
        <v>0</v>
      </c>
      <c r="K25" s="280">
        <v>0</v>
      </c>
      <c r="L25" s="280">
        <v>137956</v>
      </c>
      <c r="M25" s="280">
        <v>1182117</v>
      </c>
      <c r="N25" s="280">
        <v>322357</v>
      </c>
      <c r="O25" s="53" t="s">
        <v>141</v>
      </c>
      <c r="P25" s="280">
        <v>301358</v>
      </c>
      <c r="Q25" s="280">
        <v>381448</v>
      </c>
      <c r="R25" s="280">
        <v>281456</v>
      </c>
      <c r="S25" s="280">
        <v>0</v>
      </c>
      <c r="T25" s="280">
        <v>610775</v>
      </c>
      <c r="U25" s="280">
        <v>0</v>
      </c>
      <c r="V25" s="280">
        <v>47000</v>
      </c>
    </row>
    <row r="26" spans="1:22" s="58" customFormat="1" ht="21" customHeight="1">
      <c r="A26" s="52" t="s">
        <v>142</v>
      </c>
      <c r="B26" s="281">
        <v>17711948</v>
      </c>
      <c r="C26" s="280">
        <v>202668</v>
      </c>
      <c r="D26" s="280">
        <v>11591782</v>
      </c>
      <c r="E26" s="280">
        <v>0</v>
      </c>
      <c r="F26" s="280">
        <v>876978</v>
      </c>
      <c r="G26" s="280">
        <v>34879</v>
      </c>
      <c r="H26" s="52" t="s">
        <v>142</v>
      </c>
      <c r="I26" s="280">
        <v>62813</v>
      </c>
      <c r="J26" s="280">
        <v>38437</v>
      </c>
      <c r="K26" s="280">
        <v>103081</v>
      </c>
      <c r="L26" s="280">
        <v>184820</v>
      </c>
      <c r="M26" s="280">
        <v>1737456</v>
      </c>
      <c r="N26" s="280">
        <v>376104</v>
      </c>
      <c r="O26" s="53" t="s">
        <v>142</v>
      </c>
      <c r="P26" s="280">
        <v>876836</v>
      </c>
      <c r="Q26" s="280">
        <v>306595</v>
      </c>
      <c r="R26" s="280">
        <v>185915</v>
      </c>
      <c r="S26" s="280">
        <v>0</v>
      </c>
      <c r="T26" s="280">
        <v>993584</v>
      </c>
      <c r="U26" s="280">
        <v>120000</v>
      </c>
      <c r="V26" s="280">
        <v>20000</v>
      </c>
    </row>
    <row r="27" spans="1:22" s="58" customFormat="1" ht="21" customHeight="1">
      <c r="A27" s="52" t="s">
        <v>143</v>
      </c>
      <c r="B27" s="281">
        <v>20386100</v>
      </c>
      <c r="C27" s="280">
        <v>189109</v>
      </c>
      <c r="D27" s="280">
        <v>13916940</v>
      </c>
      <c r="E27" s="280">
        <v>0</v>
      </c>
      <c r="F27" s="280">
        <v>535524</v>
      </c>
      <c r="G27" s="280">
        <v>33505</v>
      </c>
      <c r="H27" s="52" t="s">
        <v>143</v>
      </c>
      <c r="I27" s="280">
        <v>48807</v>
      </c>
      <c r="J27" s="280">
        <v>0</v>
      </c>
      <c r="K27" s="280">
        <v>108608</v>
      </c>
      <c r="L27" s="280">
        <v>181299</v>
      </c>
      <c r="M27" s="280">
        <v>1474598</v>
      </c>
      <c r="N27" s="280">
        <v>409932</v>
      </c>
      <c r="O27" s="53" t="s">
        <v>143</v>
      </c>
      <c r="P27" s="280">
        <v>985190</v>
      </c>
      <c r="Q27" s="280">
        <v>431048</v>
      </c>
      <c r="R27" s="280">
        <v>478440</v>
      </c>
      <c r="S27" s="280">
        <v>0</v>
      </c>
      <c r="T27" s="280">
        <v>1137100</v>
      </c>
      <c r="U27" s="280">
        <v>0</v>
      </c>
      <c r="V27" s="280">
        <v>456000</v>
      </c>
    </row>
    <row r="28" spans="1:22" s="58" customFormat="1" ht="21" customHeight="1">
      <c r="A28" s="52" t="s">
        <v>144</v>
      </c>
      <c r="B28" s="281">
        <v>13137337</v>
      </c>
      <c r="C28" s="280">
        <v>169296</v>
      </c>
      <c r="D28" s="280">
        <v>8664678</v>
      </c>
      <c r="E28" s="280">
        <v>0</v>
      </c>
      <c r="F28" s="280">
        <v>384263</v>
      </c>
      <c r="G28" s="280">
        <v>48866</v>
      </c>
      <c r="H28" s="52" t="s">
        <v>144</v>
      </c>
      <c r="I28" s="280">
        <v>0</v>
      </c>
      <c r="J28" s="280">
        <v>0</v>
      </c>
      <c r="K28" s="280">
        <v>94388</v>
      </c>
      <c r="L28" s="280">
        <v>234495</v>
      </c>
      <c r="M28" s="280">
        <v>1268987</v>
      </c>
      <c r="N28" s="280">
        <v>460759</v>
      </c>
      <c r="O28" s="53" t="s">
        <v>144</v>
      </c>
      <c r="P28" s="280">
        <v>620220</v>
      </c>
      <c r="Q28" s="280">
        <v>240569</v>
      </c>
      <c r="R28" s="280">
        <v>240286</v>
      </c>
      <c r="S28" s="280">
        <v>0</v>
      </c>
      <c r="T28" s="280">
        <v>695530</v>
      </c>
      <c r="U28" s="280">
        <v>0</v>
      </c>
      <c r="V28" s="280">
        <v>15000</v>
      </c>
    </row>
    <row r="29" spans="1:22" s="58" customFormat="1" ht="21" customHeight="1">
      <c r="A29" s="52" t="s">
        <v>145</v>
      </c>
      <c r="B29" s="281">
        <v>12904336</v>
      </c>
      <c r="C29" s="280">
        <v>192986</v>
      </c>
      <c r="D29" s="280">
        <v>8140749</v>
      </c>
      <c r="E29" s="280">
        <v>22722</v>
      </c>
      <c r="F29" s="280">
        <v>127091</v>
      </c>
      <c r="G29" s="280">
        <v>127564</v>
      </c>
      <c r="H29" s="52" t="s">
        <v>145</v>
      </c>
      <c r="I29" s="280">
        <v>642757</v>
      </c>
      <c r="J29" s="280">
        <v>85501</v>
      </c>
      <c r="K29" s="280">
        <v>123662</v>
      </c>
      <c r="L29" s="280">
        <v>43561</v>
      </c>
      <c r="M29" s="280">
        <v>580302</v>
      </c>
      <c r="N29" s="280">
        <v>263130</v>
      </c>
      <c r="O29" s="53" t="s">
        <v>145</v>
      </c>
      <c r="P29" s="280">
        <v>301079</v>
      </c>
      <c r="Q29" s="280">
        <v>455694</v>
      </c>
      <c r="R29" s="280">
        <v>1209547</v>
      </c>
      <c r="S29" s="280">
        <v>152491</v>
      </c>
      <c r="T29" s="280">
        <v>360500</v>
      </c>
      <c r="U29" s="280">
        <v>25000</v>
      </c>
      <c r="V29" s="280">
        <v>50000</v>
      </c>
    </row>
    <row r="30" spans="1:22" s="58" customFormat="1" ht="21" customHeight="1">
      <c r="A30" s="52" t="s">
        <v>209</v>
      </c>
      <c r="B30" s="281">
        <v>3574052</v>
      </c>
      <c r="C30" s="280">
        <v>63697</v>
      </c>
      <c r="D30" s="280">
        <v>2052731</v>
      </c>
      <c r="E30" s="280">
        <v>0</v>
      </c>
      <c r="F30" s="280">
        <v>17414</v>
      </c>
      <c r="G30" s="280">
        <v>0</v>
      </c>
      <c r="H30" s="52" t="s">
        <v>209</v>
      </c>
      <c r="I30" s="280">
        <v>0</v>
      </c>
      <c r="J30" s="280">
        <v>0</v>
      </c>
      <c r="K30" s="280">
        <v>31925</v>
      </c>
      <c r="L30" s="280">
        <v>31083</v>
      </c>
      <c r="M30" s="280">
        <v>157898</v>
      </c>
      <c r="N30" s="280">
        <v>112011</v>
      </c>
      <c r="O30" s="53" t="s">
        <v>209</v>
      </c>
      <c r="P30" s="280">
        <v>276863</v>
      </c>
      <c r="Q30" s="280">
        <v>290936</v>
      </c>
      <c r="R30" s="280">
        <v>0</v>
      </c>
      <c r="S30" s="280">
        <v>424053</v>
      </c>
      <c r="T30" s="280">
        <v>84790</v>
      </c>
      <c r="U30" s="280">
        <v>15651</v>
      </c>
      <c r="V30" s="280">
        <v>15000</v>
      </c>
    </row>
  </sheetData>
  <sheetProtection/>
  <printOptions horizontalCentered="1"/>
  <pageMargins left="1.3779527559055118" right="1.3779527559055118" top="0.7874015748031497" bottom="1.3779527559055118" header="0.5118110236220472" footer="2.1653543307086616"/>
  <pageSetup blackAndWhite="1" firstPageNumber="56" useFirstPageNumber="1" horizontalDpi="600" verticalDpi="600" orientation="portrait" paperSize="9" scale="88" r:id="rId2"/>
  <headerFooter alignWithMargins="0">
    <oddFooter>&amp;C&amp;"Times New Roman,標準"-&amp;P--</oddFooter>
  </headerFooter>
  <colBreaks count="2" manualBreakCount="2">
    <brk id="7" max="29" man="1"/>
    <brk id="14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2018-06-14T10:21:44Z</cp:lastPrinted>
  <dcterms:created xsi:type="dcterms:W3CDTF">2011-04-06T05:56:24Z</dcterms:created>
  <dcterms:modified xsi:type="dcterms:W3CDTF">2018-06-14T10:21:54Z</dcterms:modified>
  <cp:category/>
  <cp:version/>
  <cp:contentType/>
  <cp:contentStatus/>
</cp:coreProperties>
</file>