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<sst xmlns="http://schemas.openxmlformats.org/spreadsheetml/2006/main" count="111" uniqueCount="79">
  <si>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</si>
  <si>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</si>
  <si>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</si>
  <si>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</si>
  <si>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</si>
  <si>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</si>
  <si>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</si>
  <si>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</si>
  <si>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</si>
  <si>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</si>
  <si>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</si>
  <si>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</si>
  <si>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</si>
  <si>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</si>
  <si>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</si>
  <si>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</si>
  <si>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</si>
  <si>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</si>
  <si>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</si>
  <si>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</si>
  <si>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</si>
  <si>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</si>
  <si>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</si>
  <si>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</si>
  <si>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</si>
  <si>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</si>
  <si>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t>　利息收入</t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</si>
  <si>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</si>
  <si>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</si>
  <si>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新細明體"/>
        <family val="0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</si>
  <si>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</si>
  <si>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盤存損失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</si>
  <si>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</si>
  <si>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</si>
  <si>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清理利益（損失－）</t>
  </si>
  <si>
    <t xml:space="preserve">       </t>
  </si>
  <si>
    <t>資產負債清理查核表</t>
  </si>
  <si>
    <t>清理收入</t>
  </si>
  <si>
    <t>臺灣汽車客運股份有限公司清理收支查核表</t>
  </si>
  <si>
    <t>臺灣汽車客運股份有限公司</t>
  </si>
  <si>
    <t xml:space="preserve">    存貨 </t>
  </si>
  <si>
    <t>　預付款項</t>
  </si>
  <si>
    <t>　短期墊款</t>
  </si>
  <si>
    <t>　土地改良物</t>
  </si>
  <si>
    <t>　房屋及建築</t>
  </si>
  <si>
    <t>　機械及設備</t>
  </si>
  <si>
    <t>　交通及運輸設備</t>
  </si>
  <si>
    <t>　什項設備</t>
  </si>
  <si>
    <r>
      <t xml:space="preserve">    </t>
    </r>
    <r>
      <rPr>
        <sz val="11"/>
        <rFont val="新細明體"/>
        <family val="1"/>
      </rPr>
      <t>租賃資產</t>
    </r>
  </si>
  <si>
    <t>無形資產</t>
  </si>
  <si>
    <r>
      <t xml:space="preserve">    </t>
    </r>
    <r>
      <rPr>
        <sz val="11"/>
        <rFont val="新細明體"/>
        <family val="1"/>
      </rPr>
      <t>無形資產</t>
    </r>
  </si>
  <si>
    <t xml:space="preserve">    什項資產</t>
  </si>
  <si>
    <t>負     債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</si>
  <si>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</si>
  <si>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</si>
  <si>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</si>
  <si>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</si>
  <si>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</si>
  <si>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</si>
  <si>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</si>
  <si>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</si>
  <si>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</si>
  <si>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</si>
  <si>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</si>
  <si>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</si>
  <si>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</si>
  <si>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</si>
  <si>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</si>
  <si>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</si>
  <si>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r>
      <t xml:space="preserve">    </t>
    </r>
    <r>
      <rPr>
        <sz val="12"/>
        <rFont val="細明體"/>
        <family val="3"/>
      </rPr>
      <t>財產交易利益</t>
    </r>
  </si>
  <si>
    <t>清理費用</t>
  </si>
  <si>
    <t>原列決算數</t>
  </si>
  <si>
    <t>　遞延資產</t>
  </si>
  <si>
    <t>累積虧損</t>
  </si>
  <si>
    <t xml:space="preserve">    單位：新臺幣元                                   （負債及業主權益部分）</t>
  </si>
  <si>
    <t>　購建中固定資產</t>
  </si>
  <si>
    <t>預算數</t>
  </si>
  <si>
    <r>
      <t>中華民國</t>
    </r>
    <r>
      <rPr>
        <sz val="12"/>
        <rFont val="Times New Roman"/>
        <family val="1"/>
      </rPr>
      <t xml:space="preserve"> 93 </t>
    </r>
    <r>
      <rPr>
        <sz val="12"/>
        <rFont val="新細明體"/>
        <family val="0"/>
      </rPr>
      <t>年</t>
    </r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</si>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</sst>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27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" xfId="0" applyFont="1" applyBorder="1" applyAlignment="1">
      <alignment horizontal="distributed"/>
    </xf>
    <xf numFmtId="178" fontId="20" fillId="0" borderId="1" xfId="0" applyNumberFormat="1" applyFont="1" applyBorder="1" applyAlignment="1">
      <alignment/>
    </xf>
    <xf numFmtId="4" fontId="20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78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6" fillId="0" borderId="0" xfId="0" applyNumberFormat="1" applyFont="1" applyAlignment="1">
      <alignment vertical="center"/>
    </xf>
    <xf numFmtId="180" fontId="22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left" vertical="center"/>
    </xf>
    <xf numFmtId="180" fontId="24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2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distributed"/>
    </xf>
    <xf numFmtId="180" fontId="5" fillId="0" borderId="4" xfId="0" applyNumberFormat="1" applyFont="1" applyBorder="1" applyAlignment="1" quotePrefix="1">
      <alignment horizontal="center" vertical="distributed"/>
    </xf>
    <xf numFmtId="180" fontId="5" fillId="0" borderId="1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3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8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distributed"/>
    </xf>
    <xf numFmtId="180" fontId="14" fillId="0" borderId="1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3" fillId="0" borderId="0" xfId="0" applyNumberFormat="1" applyFont="1" applyAlignment="1" quotePrefix="1">
      <alignment horizontal="left"/>
    </xf>
    <xf numFmtId="180" fontId="13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distributed" vertical="center"/>
    </xf>
    <xf numFmtId="178" fontId="5" fillId="0" borderId="3" xfId="0" applyNumberFormat="1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182" fontId="8" fillId="0" borderId="0" xfId="0" applyNumberFormat="1" applyFont="1" applyAlignment="1">
      <alignment/>
    </xf>
    <xf numFmtId="182" fontId="8" fillId="0" borderId="1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2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10" fillId="0" borderId="1" xfId="0" applyNumberFormat="1" applyFont="1" applyBorder="1" applyAlignment="1">
      <alignment horizontal="left" vertical="center" wrapText="1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1.125" style="1" customWidth="1"/>
    <col min="2" max="2" width="18.25390625" style="1" customWidth="1"/>
    <col min="3" max="3" width="18.375" style="2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58" t="s">
        <v>38</v>
      </c>
      <c r="B1" s="59"/>
      <c r="C1" s="59"/>
      <c r="D1" s="59"/>
      <c r="E1" s="59"/>
    </row>
    <row r="2" spans="1:5" s="3" customFormat="1" ht="24.75" customHeight="1">
      <c r="A2" s="60"/>
      <c r="B2" s="60"/>
      <c r="C2" s="57"/>
      <c r="D2" s="4"/>
      <c r="E2" s="5" t="s">
        <v>18</v>
      </c>
    </row>
    <row r="3" spans="1:5" ht="20.25" customHeight="1">
      <c r="A3" s="61" t="s">
        <v>19</v>
      </c>
      <c r="B3" s="63" t="s">
        <v>20</v>
      </c>
      <c r="C3" s="64"/>
      <c r="D3" s="64"/>
      <c r="E3" s="64"/>
    </row>
    <row r="4" spans="1:5" s="6" customFormat="1" ht="21" customHeight="1">
      <c r="A4" s="62"/>
      <c r="B4" s="50" t="s">
        <v>76</v>
      </c>
      <c r="C4" s="51" t="s">
        <v>21</v>
      </c>
      <c r="D4" s="52" t="s">
        <v>22</v>
      </c>
      <c r="E4" s="53" t="s">
        <v>23</v>
      </c>
    </row>
    <row r="5" spans="3:4" s="7" customFormat="1" ht="15.75">
      <c r="C5" s="2" t="s">
        <v>24</v>
      </c>
      <c r="D5" s="8"/>
    </row>
    <row r="6" spans="4:5" ht="15.75">
      <c r="D6" s="8"/>
      <c r="E6" s="8"/>
    </row>
    <row r="7" spans="1:5" ht="16.5">
      <c r="A7" s="15" t="s">
        <v>37</v>
      </c>
      <c r="B7" s="16"/>
      <c r="C7" s="16">
        <f>SUM(C9:C12)</f>
        <v>1364681076.68</v>
      </c>
      <c r="D7" s="8"/>
      <c r="E7" s="16">
        <f>SUM(E9:E13)</f>
        <v>1364681076.68</v>
      </c>
    </row>
    <row r="8" spans="1:5" ht="15.75">
      <c r="A8" s="1" t="s">
        <v>24</v>
      </c>
      <c r="B8" s="2" t="s">
        <v>24</v>
      </c>
      <c r="C8" s="2" t="s">
        <v>24</v>
      </c>
      <c r="D8" s="10"/>
      <c r="E8" s="2" t="s">
        <v>24</v>
      </c>
    </row>
    <row r="9" spans="1:5" ht="16.5">
      <c r="A9" s="10" t="s">
        <v>25</v>
      </c>
      <c r="B9" s="2"/>
      <c r="C9" s="2">
        <v>565406653</v>
      </c>
      <c r="D9" s="10"/>
      <c r="E9" s="2">
        <f>C9+D9</f>
        <v>565406653</v>
      </c>
    </row>
    <row r="10" spans="1:5" ht="16.5">
      <c r="A10" s="9" t="s">
        <v>26</v>
      </c>
      <c r="B10" s="2"/>
      <c r="C10" s="2">
        <v>71038502</v>
      </c>
      <c r="D10" s="10"/>
      <c r="E10" s="2">
        <f>C10+D10</f>
        <v>71038502</v>
      </c>
    </row>
    <row r="11" spans="1:5" ht="16.5">
      <c r="A11" s="1" t="s">
        <v>69</v>
      </c>
      <c r="B11" s="2"/>
      <c r="C11" s="2">
        <v>582778050.4</v>
      </c>
      <c r="D11" s="10"/>
      <c r="E11" s="2">
        <f>C11+D11</f>
        <v>582778050.4</v>
      </c>
    </row>
    <row r="12" spans="1:5" ht="16.5">
      <c r="A12" s="10" t="s">
        <v>27</v>
      </c>
      <c r="B12" s="2"/>
      <c r="C12" s="2">
        <v>145457871.28</v>
      </c>
      <c r="D12" s="10"/>
      <c r="E12" s="2">
        <f>C12+D12</f>
        <v>145457871.28</v>
      </c>
    </row>
    <row r="13" spans="1:5" ht="15.75">
      <c r="A13" s="8"/>
      <c r="B13" s="2"/>
      <c r="D13" s="8"/>
      <c r="E13" s="2"/>
    </row>
    <row r="14" spans="1:5" ht="15.75">
      <c r="A14" s="8"/>
      <c r="B14" s="2"/>
      <c r="D14" s="8"/>
      <c r="E14" s="2"/>
    </row>
    <row r="15" spans="1:5" ht="15.75">
      <c r="A15" s="8"/>
      <c r="B15" s="2"/>
      <c r="D15" s="8"/>
      <c r="E15" s="2"/>
    </row>
    <row r="16" spans="1:5" ht="16.5">
      <c r="A16" s="15" t="s">
        <v>70</v>
      </c>
      <c r="B16" s="16"/>
      <c r="C16" s="16">
        <f>SUM(C18:C23)</f>
        <v>933801611.76</v>
      </c>
      <c r="D16" s="17"/>
      <c r="E16" s="16">
        <f>SUM(E18:E24)</f>
        <v>933801611.76</v>
      </c>
    </row>
    <row r="17" spans="1:5" ht="15.75">
      <c r="A17" s="10"/>
      <c r="B17" s="2"/>
      <c r="D17" s="10"/>
      <c r="E17" s="2"/>
    </row>
    <row r="18" spans="1:5" ht="16.5">
      <c r="A18" s="10" t="s">
        <v>28</v>
      </c>
      <c r="B18" s="2"/>
      <c r="C18" s="2">
        <v>230452023</v>
      </c>
      <c r="D18" s="10"/>
      <c r="E18" s="2">
        <f aca="true" t="shared" si="0" ref="E18:E23">C18+D18</f>
        <v>230452023</v>
      </c>
    </row>
    <row r="19" spans="1:5" ht="16.5">
      <c r="A19" s="10" t="s">
        <v>29</v>
      </c>
      <c r="B19" s="2"/>
      <c r="C19" s="2">
        <v>488851566</v>
      </c>
      <c r="D19" s="10"/>
      <c r="E19" s="2">
        <f t="shared" si="0"/>
        <v>488851566</v>
      </c>
    </row>
    <row r="20" spans="1:5" ht="16.5">
      <c r="A20" s="10" t="s">
        <v>30</v>
      </c>
      <c r="B20" s="2"/>
      <c r="C20" s="2">
        <v>23355482.4</v>
      </c>
      <c r="D20" s="10"/>
      <c r="E20" s="2">
        <f t="shared" si="0"/>
        <v>23355482.4</v>
      </c>
    </row>
    <row r="21" spans="1:5" ht="16.5">
      <c r="A21" s="10" t="s">
        <v>31</v>
      </c>
      <c r="B21" s="2"/>
      <c r="D21" s="10"/>
      <c r="E21" s="2"/>
    </row>
    <row r="22" spans="1:5" ht="16.5">
      <c r="A22" s="10" t="s">
        <v>32</v>
      </c>
      <c r="B22" s="2"/>
      <c r="C22" s="2">
        <v>163408818.04</v>
      </c>
      <c r="D22" s="10"/>
      <c r="E22" s="2">
        <f t="shared" si="0"/>
        <v>163408818.04</v>
      </c>
    </row>
    <row r="23" spans="1:5" ht="16.5">
      <c r="A23" s="10" t="s">
        <v>33</v>
      </c>
      <c r="B23" s="2"/>
      <c r="C23" s="2">
        <v>27733722.32</v>
      </c>
      <c r="D23" s="10"/>
      <c r="E23" s="2">
        <f t="shared" si="0"/>
        <v>27733722.32</v>
      </c>
    </row>
    <row r="24" spans="1:5" ht="15.75">
      <c r="A24" s="10"/>
      <c r="B24" s="2"/>
      <c r="D24" s="10"/>
      <c r="E24" s="2"/>
    </row>
    <row r="25" spans="1:5" ht="16.5">
      <c r="A25" s="11"/>
      <c r="B25" s="2"/>
      <c r="D25" s="10"/>
      <c r="E25" s="2"/>
    </row>
    <row r="26" spans="1:5" ht="15.75">
      <c r="A26" s="10"/>
      <c r="B26" s="2"/>
      <c r="D26" s="10"/>
      <c r="E26" s="2"/>
    </row>
    <row r="27" spans="1:5" ht="15.75">
      <c r="A27" s="10"/>
      <c r="B27" s="2"/>
      <c r="D27" s="10"/>
      <c r="E27" s="2"/>
    </row>
    <row r="28" spans="1:5" ht="15.75">
      <c r="A28" s="10"/>
      <c r="B28" s="2"/>
      <c r="D28" s="10"/>
      <c r="E28" s="2"/>
    </row>
    <row r="29" spans="1:5" ht="15.75">
      <c r="A29" s="10"/>
      <c r="B29" s="2"/>
      <c r="D29" s="10"/>
      <c r="E29" s="2"/>
    </row>
    <row r="30" spans="1:5" ht="15.75">
      <c r="A30" s="10"/>
      <c r="B30" s="2"/>
      <c r="D30" s="10"/>
      <c r="E30" s="2"/>
    </row>
    <row r="31" spans="1:5" ht="15.75">
      <c r="A31" s="10"/>
      <c r="B31" s="2"/>
      <c r="D31" s="10"/>
      <c r="E31" s="2"/>
    </row>
    <row r="32" spans="1:5" ht="15.75">
      <c r="A32" s="10"/>
      <c r="B32" s="2"/>
      <c r="D32" s="10"/>
      <c r="E32" s="2"/>
    </row>
    <row r="33" spans="1:5" ht="15.75">
      <c r="A33" s="10"/>
      <c r="B33" s="2"/>
      <c r="D33" s="10"/>
      <c r="E33" s="2"/>
    </row>
    <row r="34" spans="1:5" ht="15.75">
      <c r="A34" s="10"/>
      <c r="B34" s="2"/>
      <c r="D34" s="10"/>
      <c r="E34" s="2"/>
    </row>
    <row r="35" spans="1:5" ht="15.75">
      <c r="A35" s="10"/>
      <c r="B35" s="2"/>
      <c r="D35" s="10"/>
      <c r="E35" s="2"/>
    </row>
    <row r="36" spans="1:5" ht="15.75">
      <c r="A36" s="10"/>
      <c r="B36" s="2"/>
      <c r="D36" s="10"/>
      <c r="E36" s="2"/>
    </row>
    <row r="37" spans="1:5" ht="15.75">
      <c r="A37" s="10"/>
      <c r="B37" s="2"/>
      <c r="D37" s="10"/>
      <c r="E37" s="2"/>
    </row>
    <row r="38" spans="1:5" ht="15.75">
      <c r="A38" s="10"/>
      <c r="B38" s="2"/>
      <c r="D38" s="10"/>
      <c r="E38" s="2"/>
    </row>
    <row r="39" spans="1:5" ht="15.75">
      <c r="A39" s="10"/>
      <c r="B39" s="2"/>
      <c r="D39" s="10"/>
      <c r="E39" s="2"/>
    </row>
    <row r="40" spans="1:5" ht="15.75">
      <c r="A40" s="10"/>
      <c r="B40" s="2"/>
      <c r="D40" s="10"/>
      <c r="E40" s="2"/>
    </row>
    <row r="41" spans="1:5" ht="16.5">
      <c r="A41" s="11"/>
      <c r="B41" s="2"/>
      <c r="D41" s="10"/>
      <c r="E41" s="2"/>
    </row>
    <row r="42" spans="1:5" ht="15.75">
      <c r="A42" s="10"/>
      <c r="B42" s="2"/>
      <c r="D42" s="10"/>
      <c r="E42" s="2"/>
    </row>
    <row r="43" spans="1:5" s="7" customFormat="1" ht="18.75" customHeight="1">
      <c r="A43" s="12" t="s">
        <v>34</v>
      </c>
      <c r="B43" s="13"/>
      <c r="C43" s="13">
        <f>C7-C16</f>
        <v>430879464.9200001</v>
      </c>
      <c r="D43" s="14"/>
      <c r="E43" s="13">
        <f>E7-E16</f>
        <v>430879464.9200001</v>
      </c>
    </row>
    <row r="45" spans="1:4" ht="17.25" customHeight="1">
      <c r="A45" s="56"/>
      <c r="B45" s="56"/>
      <c r="C45" s="57"/>
      <c r="D45" s="10"/>
    </row>
    <row r="46" ht="15.75">
      <c r="D46" s="10"/>
    </row>
    <row r="48" spans="1:2" ht="15.75">
      <c r="A48" s="10"/>
      <c r="B48" s="10"/>
    </row>
    <row r="55" spans="1:2" ht="15.75">
      <c r="A55" s="10" t="s">
        <v>35</v>
      </c>
      <c r="B55" s="10"/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6.5"/>
  <cols>
    <col min="1" max="1" width="17.25390625" style="19" customWidth="1"/>
    <col min="2" max="2" width="9.00390625" style="19" customWidth="1"/>
    <col min="3" max="4" width="17.125" style="19" customWidth="1"/>
    <col min="5" max="5" width="8.125" style="19" customWidth="1"/>
    <col min="6" max="6" width="17.125" style="19" customWidth="1"/>
    <col min="7" max="7" width="7.125" style="19" customWidth="1"/>
    <col min="8" max="8" width="17.625" style="19" customWidth="1"/>
    <col min="9" max="9" width="8.125" style="19" customWidth="1"/>
    <col min="10" max="10" width="16.50390625" style="19" customWidth="1"/>
    <col min="11" max="11" width="18.125" style="19" customWidth="1"/>
    <col min="12" max="12" width="8.875" style="19" customWidth="1"/>
    <col min="13" max="13" width="17.125" style="19" customWidth="1"/>
    <col min="14" max="14" width="7.753906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39</v>
      </c>
      <c r="H1" s="23" t="s">
        <v>36</v>
      </c>
      <c r="I1" s="24"/>
      <c r="J1" s="24"/>
      <c r="K1" s="24"/>
      <c r="L1" s="24"/>
      <c r="M1" s="24"/>
      <c r="N1" s="24"/>
    </row>
    <row r="2" spans="1:14" ht="24.75" customHeight="1">
      <c r="A2" s="18" t="s">
        <v>13</v>
      </c>
      <c r="E2" s="67" t="s">
        <v>77</v>
      </c>
      <c r="F2" s="67"/>
      <c r="G2" s="67"/>
      <c r="H2" s="75" t="s">
        <v>78</v>
      </c>
      <c r="I2" s="76"/>
      <c r="J2" s="76"/>
      <c r="M2" s="77" t="s">
        <v>74</v>
      </c>
      <c r="N2" s="77"/>
    </row>
    <row r="3" spans="1:14" s="25" customFormat="1" ht="24.75" customHeight="1">
      <c r="A3" s="66" t="s">
        <v>15</v>
      </c>
      <c r="B3" s="68"/>
      <c r="C3" s="69" t="s">
        <v>2</v>
      </c>
      <c r="D3" s="71" t="s">
        <v>71</v>
      </c>
      <c r="E3" s="73" t="s">
        <v>14</v>
      </c>
      <c r="F3" s="65" t="s">
        <v>16</v>
      </c>
      <c r="G3" s="66"/>
      <c r="H3" s="66" t="s">
        <v>15</v>
      </c>
      <c r="I3" s="68"/>
      <c r="J3" s="69" t="s">
        <v>2</v>
      </c>
      <c r="K3" s="71" t="s">
        <v>71</v>
      </c>
      <c r="L3" s="73" t="s">
        <v>14</v>
      </c>
      <c r="M3" s="65" t="s">
        <v>16</v>
      </c>
      <c r="N3" s="66"/>
    </row>
    <row r="4" spans="1:14" s="25" customFormat="1" ht="22.5" customHeight="1">
      <c r="A4" s="26" t="s">
        <v>17</v>
      </c>
      <c r="B4" s="27" t="s">
        <v>1</v>
      </c>
      <c r="C4" s="70"/>
      <c r="D4" s="72"/>
      <c r="E4" s="74"/>
      <c r="F4" s="28" t="s">
        <v>0</v>
      </c>
      <c r="G4" s="29" t="s">
        <v>1</v>
      </c>
      <c r="H4" s="26" t="s">
        <v>17</v>
      </c>
      <c r="I4" s="27" t="s">
        <v>1</v>
      </c>
      <c r="J4" s="70"/>
      <c r="K4" s="72"/>
      <c r="L4" s="74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30"/>
      <c r="L5" s="30"/>
      <c r="M5" s="30"/>
      <c r="N5" s="30"/>
    </row>
    <row r="6" spans="1:14" s="34" customFormat="1" ht="15.75">
      <c r="A6" s="31">
        <f>A8+A20+A31+A35</f>
        <v>21886657268.949997</v>
      </c>
      <c r="B6" s="54">
        <v>100</v>
      </c>
      <c r="C6" s="32" t="s">
        <v>4</v>
      </c>
      <c r="D6" s="31">
        <f>D8+D20+D31+D35</f>
        <v>20047882202.59</v>
      </c>
      <c r="E6" s="31"/>
      <c r="F6" s="31">
        <f>D6-E6</f>
        <v>20047882202.59</v>
      </c>
      <c r="G6" s="54">
        <v>100</v>
      </c>
      <c r="H6" s="31">
        <f>H8+H14+H18</f>
        <v>40767132687.479996</v>
      </c>
      <c r="I6" s="31">
        <f aca="true" t="shared" si="0" ref="I6:I16">+H6/+H$46*100</f>
        <v>186.26477395118354</v>
      </c>
      <c r="J6" s="33" t="s">
        <v>52</v>
      </c>
      <c r="K6" s="31">
        <f>K8+K14+K18</f>
        <v>34997478156.2</v>
      </c>
      <c r="L6" s="31"/>
      <c r="M6" s="31">
        <f>K6-L6</f>
        <v>34997478156.2</v>
      </c>
      <c r="N6" s="31">
        <f aca="true" t="shared" si="1" ref="N6:N16">+M6/+M$46*100</f>
        <v>174.56945228697847</v>
      </c>
    </row>
    <row r="7" spans="1:14" s="25" customFormat="1" ht="15.75">
      <c r="A7" s="35"/>
      <c r="B7" s="35"/>
      <c r="D7" s="35"/>
      <c r="E7" s="35"/>
      <c r="F7" s="35"/>
      <c r="G7" s="35">
        <f>+F7/+F$46*100</f>
        <v>0</v>
      </c>
      <c r="H7" s="35"/>
      <c r="I7" s="31">
        <f t="shared" si="0"/>
        <v>0</v>
      </c>
      <c r="K7" s="35"/>
      <c r="L7" s="35"/>
      <c r="M7" s="35"/>
      <c r="N7" s="31">
        <f t="shared" si="1"/>
        <v>0</v>
      </c>
    </row>
    <row r="8" spans="1:14" s="37" customFormat="1" ht="15.75">
      <c r="A8" s="40">
        <f>SUM(A10:A14)</f>
        <v>980888095.6</v>
      </c>
      <c r="B8" s="31">
        <f>+A8/+A$46*100</f>
        <v>4.481671566135223</v>
      </c>
      <c r="C8" s="48" t="s">
        <v>5</v>
      </c>
      <c r="D8" s="40">
        <f>SUM(D10:D14)</f>
        <v>591685756.6</v>
      </c>
      <c r="E8" s="40"/>
      <c r="F8" s="31">
        <f>D8-E8</f>
        <v>591685756.6</v>
      </c>
      <c r="G8" s="31">
        <f>+F8/+F$46*100</f>
        <v>2.951362895196779</v>
      </c>
      <c r="H8" s="40">
        <f>SUM(H10:H12)</f>
        <v>28396920260.28</v>
      </c>
      <c r="I8" s="31">
        <f t="shared" si="0"/>
        <v>129.74535083786384</v>
      </c>
      <c r="J8" s="48" t="s">
        <v>53</v>
      </c>
      <c r="K8" s="40">
        <f>SUM(K10:K12)</f>
        <v>22790738714</v>
      </c>
      <c r="L8" s="40"/>
      <c r="M8" s="31">
        <f>K8-L8</f>
        <v>22790738714</v>
      </c>
      <c r="N8" s="31">
        <f t="shared" si="1"/>
        <v>113.6815274735386</v>
      </c>
    </row>
    <row r="9" spans="1:14" s="25" customFormat="1" ht="15.75">
      <c r="A9" s="35"/>
      <c r="B9" s="35"/>
      <c r="D9" s="35"/>
      <c r="E9" s="35"/>
      <c r="F9" s="35"/>
      <c r="G9" s="35"/>
      <c r="H9" s="35"/>
      <c r="I9" s="35">
        <f t="shared" si="0"/>
        <v>0</v>
      </c>
      <c r="K9" s="35"/>
      <c r="L9" s="35"/>
      <c r="M9" s="35"/>
      <c r="N9" s="35">
        <f t="shared" si="1"/>
        <v>0</v>
      </c>
    </row>
    <row r="10" spans="1:14" s="25" customFormat="1" ht="15.75">
      <c r="A10" s="35">
        <v>133735670.98</v>
      </c>
      <c r="B10" s="35">
        <f>+A10/+A$46*100</f>
        <v>0.6110374432085028</v>
      </c>
      <c r="C10" s="18" t="s">
        <v>6</v>
      </c>
      <c r="D10" s="35">
        <v>139942960.98</v>
      </c>
      <c r="E10" s="35"/>
      <c r="F10" s="35">
        <f>D10-E10</f>
        <v>139942960.98</v>
      </c>
      <c r="G10" s="35">
        <f>+F10/+F$46*100</f>
        <v>0.6980436116185911</v>
      </c>
      <c r="H10" s="35">
        <v>27678007629</v>
      </c>
      <c r="I10" s="35">
        <f t="shared" si="0"/>
        <v>126.46064352762554</v>
      </c>
      <c r="J10" s="18" t="s">
        <v>54</v>
      </c>
      <c r="K10" s="35">
        <v>20480606035</v>
      </c>
      <c r="L10" s="35"/>
      <c r="M10" s="35">
        <f>K10-L10</f>
        <v>20480606035</v>
      </c>
      <c r="N10" s="35">
        <f t="shared" si="1"/>
        <v>102.15845159123143</v>
      </c>
    </row>
    <row r="11" spans="1:14" s="25" customFormat="1" ht="15.75">
      <c r="A11" s="35">
        <v>824319688.62</v>
      </c>
      <c r="B11" s="35">
        <f>+A11/+A$46*100</f>
        <v>3.7663114951292256</v>
      </c>
      <c r="C11" s="18" t="s">
        <v>7</v>
      </c>
      <c r="D11" s="35">
        <v>442775431.62</v>
      </c>
      <c r="E11" s="35"/>
      <c r="F11" s="35">
        <f>D11-E11</f>
        <v>442775431.62</v>
      </c>
      <c r="G11" s="35">
        <f>+F11/+F$46*100</f>
        <v>2.208589551482887</v>
      </c>
      <c r="H11" s="35">
        <v>404553981.28</v>
      </c>
      <c r="I11" s="35">
        <f t="shared" si="0"/>
        <v>1.8484046070110929</v>
      </c>
      <c r="J11" s="18" t="s">
        <v>55</v>
      </c>
      <c r="K11" s="35">
        <v>395722012</v>
      </c>
      <c r="L11" s="35"/>
      <c r="M11" s="35">
        <f>K11-L11</f>
        <v>395722012</v>
      </c>
      <c r="N11" s="35">
        <f t="shared" si="1"/>
        <v>1.9738843634510006</v>
      </c>
    </row>
    <row r="12" spans="1:14" s="25" customFormat="1" ht="15.75">
      <c r="A12" s="35">
        <v>0</v>
      </c>
      <c r="B12" s="35">
        <f>+A12/+A$46*100</f>
        <v>0</v>
      </c>
      <c r="C12" s="25" t="s">
        <v>40</v>
      </c>
      <c r="D12" s="35"/>
      <c r="E12" s="35"/>
      <c r="F12" s="35">
        <f>D12-E12</f>
        <v>0</v>
      </c>
      <c r="G12" s="35">
        <f>+F12/+F$46*100</f>
        <v>0</v>
      </c>
      <c r="H12" s="35">
        <v>314358650</v>
      </c>
      <c r="I12" s="35">
        <f t="shared" si="0"/>
        <v>1.4363027032271942</v>
      </c>
      <c r="J12" s="25" t="s">
        <v>56</v>
      </c>
      <c r="K12" s="35">
        <v>1914410667</v>
      </c>
      <c r="L12" s="35"/>
      <c r="M12" s="35">
        <f>K12-L12</f>
        <v>1914410667</v>
      </c>
      <c r="N12" s="35">
        <f t="shared" si="1"/>
        <v>9.549191518856173</v>
      </c>
    </row>
    <row r="13" spans="1:14" s="25" customFormat="1" ht="15.75">
      <c r="A13" s="35">
        <v>22764030</v>
      </c>
      <c r="B13" s="35">
        <f>+A13/+A$46*100</f>
        <v>0.10400871051375538</v>
      </c>
      <c r="C13" s="38" t="s">
        <v>41</v>
      </c>
      <c r="D13" s="35">
        <v>8967364</v>
      </c>
      <c r="E13" s="35"/>
      <c r="F13" s="35">
        <f>D13-E13</f>
        <v>8967364</v>
      </c>
      <c r="G13" s="35">
        <f>+F13/+F$46*100</f>
        <v>0.04472973209530082</v>
      </c>
      <c r="H13" s="35"/>
      <c r="I13" s="35">
        <f t="shared" si="0"/>
        <v>0</v>
      </c>
      <c r="J13" s="18"/>
      <c r="K13" s="35"/>
      <c r="L13" s="35"/>
      <c r="M13" s="35"/>
      <c r="N13" s="35">
        <f t="shared" si="1"/>
        <v>0</v>
      </c>
    </row>
    <row r="14" spans="1:14" s="25" customFormat="1" ht="15.75">
      <c r="A14" s="35">
        <v>68706</v>
      </c>
      <c r="B14" s="35"/>
      <c r="C14" s="25" t="s">
        <v>42</v>
      </c>
      <c r="D14" s="35">
        <v>0</v>
      </c>
      <c r="E14" s="35"/>
      <c r="F14" s="35">
        <f>D14-E14</f>
        <v>0</v>
      </c>
      <c r="G14" s="35"/>
      <c r="H14" s="31">
        <f>H16</f>
        <v>10019756083.7</v>
      </c>
      <c r="I14" s="31">
        <f t="shared" si="0"/>
        <v>45.78020279924041</v>
      </c>
      <c r="J14" s="37" t="s">
        <v>57</v>
      </c>
      <c r="K14" s="31">
        <f>K16</f>
        <v>9745164364.7</v>
      </c>
      <c r="L14" s="31"/>
      <c r="M14" s="31">
        <f>K14-L14</f>
        <v>9745164364.7</v>
      </c>
      <c r="N14" s="31">
        <f t="shared" si="1"/>
        <v>48.60944545774026</v>
      </c>
    </row>
    <row r="15" spans="1:14" s="37" customFormat="1" ht="15.75">
      <c r="A15" s="35" t="s">
        <v>8</v>
      </c>
      <c r="B15" s="35"/>
      <c r="C15" s="38" t="s">
        <v>8</v>
      </c>
      <c r="D15" s="35" t="s">
        <v>8</v>
      </c>
      <c r="E15" s="35"/>
      <c r="F15" s="35" t="s">
        <v>8</v>
      </c>
      <c r="G15" s="35"/>
      <c r="H15" s="35"/>
      <c r="I15" s="35">
        <f t="shared" si="0"/>
        <v>0</v>
      </c>
      <c r="J15" s="25"/>
      <c r="K15" s="35"/>
      <c r="L15" s="35"/>
      <c r="M15" s="35"/>
      <c r="N15" s="35">
        <f t="shared" si="1"/>
        <v>0</v>
      </c>
    </row>
    <row r="16" spans="1:14" s="25" customFormat="1" ht="15.75">
      <c r="A16" s="40"/>
      <c r="B16" s="31"/>
      <c r="C16" s="49"/>
      <c r="D16" s="40"/>
      <c r="E16" s="40"/>
      <c r="F16" s="31"/>
      <c r="G16" s="31">
        <f>+F16/+F$46*100</f>
        <v>0</v>
      </c>
      <c r="H16" s="35">
        <v>10019756083.7</v>
      </c>
      <c r="I16" s="35">
        <f t="shared" si="0"/>
        <v>45.78020279924041</v>
      </c>
      <c r="J16" s="25" t="s">
        <v>58</v>
      </c>
      <c r="K16" s="35">
        <v>9745164364.7</v>
      </c>
      <c r="L16" s="35"/>
      <c r="M16" s="35">
        <f>K16-L16</f>
        <v>9745164364.7</v>
      </c>
      <c r="N16" s="35">
        <f t="shared" si="1"/>
        <v>48.60944545774026</v>
      </c>
    </row>
    <row r="17" spans="1:14" s="25" customFormat="1" ht="15.75">
      <c r="A17" s="35"/>
      <c r="B17" s="35"/>
      <c r="C17" s="18"/>
      <c r="D17" s="35"/>
      <c r="E17" s="35"/>
      <c r="F17" s="35"/>
      <c r="G17" s="35"/>
      <c r="H17" s="35" t="s">
        <v>8</v>
      </c>
      <c r="I17" s="35"/>
      <c r="J17" s="38" t="s">
        <v>8</v>
      </c>
      <c r="K17" s="35" t="s">
        <v>8</v>
      </c>
      <c r="L17" s="35"/>
      <c r="M17" s="35" t="s">
        <v>8</v>
      </c>
      <c r="N17" s="35"/>
    </row>
    <row r="18" spans="1:14" s="25" customFormat="1" ht="15.75">
      <c r="A18" s="35"/>
      <c r="B18" s="35"/>
      <c r="D18" s="35"/>
      <c r="E18" s="35"/>
      <c r="F18" s="35"/>
      <c r="G18" s="35">
        <f>+F18/+F$46*100</f>
        <v>0</v>
      </c>
      <c r="H18" s="40">
        <f>H20+H21</f>
        <v>2350456343.5</v>
      </c>
      <c r="I18" s="31">
        <f>+H18/+H$46*100</f>
        <v>10.739220314079336</v>
      </c>
      <c r="J18" s="49" t="s">
        <v>59</v>
      </c>
      <c r="K18" s="40">
        <f>K20+K21</f>
        <v>2461575077.5</v>
      </c>
      <c r="L18" s="40"/>
      <c r="M18" s="31">
        <f>K18-L18</f>
        <v>2461575077.5</v>
      </c>
      <c r="N18" s="31">
        <f>+M18/+M$46*100</f>
        <v>12.278479355699664</v>
      </c>
    </row>
    <row r="19" spans="1:14" s="25" customFormat="1" ht="15.75">
      <c r="A19" s="35" t="s">
        <v>12</v>
      </c>
      <c r="B19" s="35"/>
      <c r="C19" s="38" t="s">
        <v>8</v>
      </c>
      <c r="D19" s="35" t="s">
        <v>12</v>
      </c>
      <c r="E19" s="35"/>
      <c r="F19" s="35" t="s">
        <v>8</v>
      </c>
      <c r="G19" s="35"/>
      <c r="H19" s="35"/>
      <c r="I19" s="35">
        <f>+H19/+H$46*100</f>
        <v>0</v>
      </c>
      <c r="J19" s="18"/>
      <c r="K19" s="35"/>
      <c r="L19" s="35"/>
      <c r="M19" s="35"/>
      <c r="N19" s="35">
        <f>+M19/+M$46*100</f>
        <v>0</v>
      </c>
    </row>
    <row r="20" spans="1:14" s="25" customFormat="1" ht="15.75">
      <c r="A20" s="40">
        <f>SUM(A22:A29)</f>
        <v>20868479137.309998</v>
      </c>
      <c r="B20" s="31">
        <f>+A20/+A$46*100</f>
        <v>95.34795049272114</v>
      </c>
      <c r="C20" s="49" t="s">
        <v>9</v>
      </c>
      <c r="D20" s="40">
        <f>SUM(D22:D29)</f>
        <v>19455909955.95</v>
      </c>
      <c r="E20" s="40"/>
      <c r="F20" s="31">
        <f>D20-E20</f>
        <v>19455909955.95</v>
      </c>
      <c r="G20" s="31">
        <f>+F20/+F$46*100</f>
        <v>97.0472080758559</v>
      </c>
      <c r="H20" s="35">
        <v>1173500967.5</v>
      </c>
      <c r="I20" s="35">
        <f>+H20/+H$46*100</f>
        <v>5.361718571637771</v>
      </c>
      <c r="J20" s="25" t="s">
        <v>60</v>
      </c>
      <c r="K20" s="35">
        <v>1355097361.5</v>
      </c>
      <c r="L20" s="35"/>
      <c r="M20" s="35">
        <f>K20-L20</f>
        <v>1355097361.5</v>
      </c>
      <c r="N20" s="35">
        <f>+M20/+M$46*100</f>
        <v>6.759304288634209</v>
      </c>
    </row>
    <row r="21" spans="1:14" s="25" customFormat="1" ht="15.75">
      <c r="A21" s="35"/>
      <c r="B21" s="35"/>
      <c r="D21" s="35"/>
      <c r="E21" s="35"/>
      <c r="F21" s="35" t="s">
        <v>8</v>
      </c>
      <c r="G21" s="35"/>
      <c r="H21" s="35">
        <v>1176955376</v>
      </c>
      <c r="I21" s="35">
        <f>+H21/+H$46*100</f>
        <v>5.377501742441567</v>
      </c>
      <c r="J21" s="35" t="s">
        <v>61</v>
      </c>
      <c r="K21" s="35">
        <v>1106477716</v>
      </c>
      <c r="L21" s="35"/>
      <c r="M21" s="35">
        <f>K21-L21</f>
        <v>1106477716</v>
      </c>
      <c r="N21" s="35">
        <f>+M21/+M$46*100</f>
        <v>5.519175067065456</v>
      </c>
    </row>
    <row r="22" spans="1:14" s="25" customFormat="1" ht="15.75">
      <c r="A22" s="35">
        <v>19594161072.09</v>
      </c>
      <c r="B22" s="35">
        <f aca="true" t="shared" si="2" ref="B22:B29">+A22/+A$46*100</f>
        <v>89.52559923295232</v>
      </c>
      <c r="C22" s="25" t="s">
        <v>10</v>
      </c>
      <c r="D22" s="35">
        <v>18414063115.09</v>
      </c>
      <c r="E22" s="35"/>
      <c r="F22" s="35">
        <f aca="true" t="shared" si="3" ref="F22:F29">D22-E22</f>
        <v>18414063115.09</v>
      </c>
      <c r="G22" s="35">
        <f>+F22/+F$46*100</f>
        <v>91.85041556514669</v>
      </c>
      <c r="H22" s="35" t="s">
        <v>12</v>
      </c>
      <c r="I22" s="35"/>
      <c r="J22" s="38" t="s">
        <v>8</v>
      </c>
      <c r="K22" s="35" t="s">
        <v>12</v>
      </c>
      <c r="L22" s="35"/>
      <c r="M22" s="35" t="s">
        <v>12</v>
      </c>
      <c r="N22" s="35"/>
    </row>
    <row r="23" spans="1:14" s="25" customFormat="1" ht="15.75">
      <c r="A23" s="35">
        <v>13462368</v>
      </c>
      <c r="B23" s="35">
        <f t="shared" si="2"/>
        <v>0.06150947508598626</v>
      </c>
      <c r="C23" s="25" t="s">
        <v>43</v>
      </c>
      <c r="D23" s="35">
        <v>13462368</v>
      </c>
      <c r="E23" s="35"/>
      <c r="F23" s="35">
        <f t="shared" si="3"/>
        <v>13462368</v>
      </c>
      <c r="G23" s="35">
        <f>+F23/+F$46*100</f>
        <v>0.06715107293607694</v>
      </c>
      <c r="H23" s="31">
        <f>+H25+H30</f>
        <v>-18880475418.53</v>
      </c>
      <c r="I23" s="31">
        <f aca="true" t="shared" si="4" ref="I23:I31">+H23/+H$46*100</f>
        <v>-86.26477395118354</v>
      </c>
      <c r="J23" s="39" t="s">
        <v>62</v>
      </c>
      <c r="K23" s="31">
        <f>+K25+K30</f>
        <v>-14949595953.61</v>
      </c>
      <c r="L23" s="40"/>
      <c r="M23" s="31">
        <f>K23-L23</f>
        <v>-14949595953.61</v>
      </c>
      <c r="N23" s="31">
        <f aca="true" t="shared" si="5" ref="N23:N31">+M23/+M$46*100</f>
        <v>-74.5694522869785</v>
      </c>
    </row>
    <row r="24" spans="1:14" s="25" customFormat="1" ht="15.75">
      <c r="A24" s="35">
        <v>1130792493.48</v>
      </c>
      <c r="B24" s="35">
        <f t="shared" si="2"/>
        <v>5.166583821295656</v>
      </c>
      <c r="C24" s="25" t="s">
        <v>44</v>
      </c>
      <c r="D24" s="35">
        <v>1009770973.07</v>
      </c>
      <c r="E24" s="35"/>
      <c r="F24" s="35">
        <f t="shared" si="3"/>
        <v>1009770973.07</v>
      </c>
      <c r="G24" s="35">
        <f>+F24/+F$46*100</f>
        <v>5.036796220498278</v>
      </c>
      <c r="H24" s="35"/>
      <c r="I24" s="35">
        <f t="shared" si="4"/>
        <v>0</v>
      </c>
      <c r="K24" s="35"/>
      <c r="L24" s="35"/>
      <c r="M24" s="35"/>
      <c r="N24" s="35">
        <f t="shared" si="5"/>
        <v>0</v>
      </c>
    </row>
    <row r="25" spans="1:14" s="37" customFormat="1" ht="15.75">
      <c r="A25" s="35">
        <v>68880276.62</v>
      </c>
      <c r="B25" s="35">
        <f t="shared" si="2"/>
        <v>0.3147135525246177</v>
      </c>
      <c r="C25" s="38" t="s">
        <v>45</v>
      </c>
      <c r="D25" s="35">
        <v>13025708.57</v>
      </c>
      <c r="E25" s="35"/>
      <c r="F25" s="35">
        <f t="shared" si="3"/>
        <v>13025708.57</v>
      </c>
      <c r="G25" s="35">
        <f>+F25/+F$46*100</f>
        <v>0.06497299035564565</v>
      </c>
      <c r="H25" s="40">
        <f>SUM(H27:H28)</f>
        <v>11446082803</v>
      </c>
      <c r="I25" s="31">
        <f t="shared" si="4"/>
        <v>52.297080647569906</v>
      </c>
      <c r="J25" s="37" t="s">
        <v>63</v>
      </c>
      <c r="K25" s="40">
        <f>SUM(K27:K28)</f>
        <v>11446082803</v>
      </c>
      <c r="L25" s="31"/>
      <c r="M25" s="31">
        <f>K25-L25</f>
        <v>11446082803</v>
      </c>
      <c r="N25" s="31">
        <f t="shared" si="5"/>
        <v>57.09372534881153</v>
      </c>
    </row>
    <row r="26" spans="1:14" s="25" customFormat="1" ht="15.75">
      <c r="A26" s="35">
        <v>3281593.98</v>
      </c>
      <c r="B26" s="35">
        <f t="shared" si="2"/>
        <v>0.014993582344141276</v>
      </c>
      <c r="C26" s="38" t="s">
        <v>46</v>
      </c>
      <c r="D26" s="35">
        <v>3281593.98</v>
      </c>
      <c r="E26" s="35"/>
      <c r="F26" s="35">
        <f t="shared" si="3"/>
        <v>3281593.98</v>
      </c>
      <c r="G26" s="35">
        <f>+F26/+F$46*100</f>
        <v>0.016368781235037627</v>
      </c>
      <c r="H26" s="36"/>
      <c r="I26" s="35">
        <f t="shared" si="4"/>
        <v>0</v>
      </c>
      <c r="K26" s="36"/>
      <c r="L26" s="35"/>
      <c r="M26" s="36"/>
      <c r="N26" s="35">
        <f t="shared" si="5"/>
        <v>0</v>
      </c>
    </row>
    <row r="27" spans="1:14" s="25" customFormat="1" ht="15.75">
      <c r="A27" s="35">
        <v>34008680.82</v>
      </c>
      <c r="B27" s="35">
        <f t="shared" si="2"/>
        <v>0.15538544969243517</v>
      </c>
      <c r="C27" s="38" t="s">
        <v>47</v>
      </c>
      <c r="D27" s="35">
        <v>260739.24</v>
      </c>
      <c r="E27" s="35"/>
      <c r="F27" s="35">
        <f t="shared" si="3"/>
        <v>260739.24</v>
      </c>
      <c r="G27" s="35"/>
      <c r="H27" s="35">
        <v>11246044000</v>
      </c>
      <c r="I27" s="35">
        <f t="shared" si="4"/>
        <v>51.38310460937521</v>
      </c>
      <c r="J27" s="25" t="s">
        <v>64</v>
      </c>
      <c r="K27" s="35">
        <v>11246044000</v>
      </c>
      <c r="L27" s="35"/>
      <c r="M27" s="35">
        <f>K27-L27</f>
        <v>11246044000</v>
      </c>
      <c r="N27" s="35">
        <f t="shared" si="5"/>
        <v>56.0959201892513</v>
      </c>
    </row>
    <row r="28" spans="1:14" s="25" customFormat="1" ht="15.75">
      <c r="A28" s="35">
        <v>12891860.32</v>
      </c>
      <c r="B28" s="35">
        <f t="shared" si="2"/>
        <v>0.05890282906878306</v>
      </c>
      <c r="C28" s="38" t="s">
        <v>75</v>
      </c>
      <c r="D28" s="35">
        <v>2045458</v>
      </c>
      <c r="E28" s="35"/>
      <c r="F28" s="35">
        <f t="shared" si="3"/>
        <v>2045458</v>
      </c>
      <c r="G28" s="35">
        <f aca="true" t="shared" si="6" ref="G28:G34">+F28/+F$46*100</f>
        <v>0.01020286322181076</v>
      </c>
      <c r="H28" s="35">
        <v>200038803</v>
      </c>
      <c r="I28" s="35">
        <f t="shared" si="4"/>
        <v>0.9139760381946931</v>
      </c>
      <c r="J28" s="25" t="s">
        <v>65</v>
      </c>
      <c r="K28" s="35">
        <v>200038803</v>
      </c>
      <c r="L28" s="35"/>
      <c r="M28" s="35">
        <f>K28-L28</f>
        <v>200038803</v>
      </c>
      <c r="N28" s="35">
        <f t="shared" si="5"/>
        <v>0.9978051595602296</v>
      </c>
    </row>
    <row r="29" spans="1:14" s="25" customFormat="1" ht="15.75">
      <c r="A29" s="35">
        <v>11000792</v>
      </c>
      <c r="B29" s="35">
        <f t="shared" si="2"/>
        <v>0.05026254975722822</v>
      </c>
      <c r="C29" s="41" t="s">
        <v>48</v>
      </c>
      <c r="D29" s="35">
        <v>0</v>
      </c>
      <c r="E29" s="35"/>
      <c r="F29" s="35">
        <f t="shared" si="3"/>
        <v>0</v>
      </c>
      <c r="G29" s="35">
        <f t="shared" si="6"/>
        <v>0</v>
      </c>
      <c r="H29" s="35"/>
      <c r="I29" s="35">
        <f t="shared" si="4"/>
        <v>0</v>
      </c>
      <c r="J29" s="38"/>
      <c r="K29" s="35"/>
      <c r="L29" s="35"/>
      <c r="M29" s="35"/>
      <c r="N29" s="35">
        <f t="shared" si="5"/>
        <v>0</v>
      </c>
    </row>
    <row r="30" spans="1:14" s="25" customFormat="1" ht="15.75">
      <c r="A30" s="35"/>
      <c r="B30" s="35"/>
      <c r="C30" s="38"/>
      <c r="D30" s="35"/>
      <c r="E30" s="35"/>
      <c r="F30" s="35"/>
      <c r="G30" s="35">
        <f t="shared" si="6"/>
        <v>0</v>
      </c>
      <c r="H30" s="31">
        <f>H32+H33</f>
        <v>-30326558221.53</v>
      </c>
      <c r="I30" s="31">
        <f t="shared" si="4"/>
        <v>-138.56185459875346</v>
      </c>
      <c r="J30" s="49" t="s">
        <v>73</v>
      </c>
      <c r="K30" s="31">
        <f>K32+K33</f>
        <v>-26395678756.61</v>
      </c>
      <c r="L30" s="31"/>
      <c r="M30" s="31">
        <f>K30-L30</f>
        <v>-26395678756.61</v>
      </c>
      <c r="N30" s="31">
        <f t="shared" si="5"/>
        <v>-131.66317763579002</v>
      </c>
    </row>
    <row r="31" spans="1:14" s="25" customFormat="1" ht="15.75">
      <c r="A31" s="31">
        <f>A33</f>
        <v>1864978</v>
      </c>
      <c r="B31" s="31">
        <f>+A31/+A$46*100</f>
        <v>0.008521072802861464</v>
      </c>
      <c r="C31" s="49" t="s">
        <v>49</v>
      </c>
      <c r="D31" s="31">
        <f>D33</f>
        <v>0</v>
      </c>
      <c r="E31" s="31"/>
      <c r="F31" s="31">
        <f>D31-E31</f>
        <v>0</v>
      </c>
      <c r="G31" s="31">
        <f t="shared" si="6"/>
        <v>0</v>
      </c>
      <c r="H31" s="35"/>
      <c r="I31" s="35">
        <f t="shared" si="4"/>
        <v>0</v>
      </c>
      <c r="J31" s="38"/>
      <c r="K31" s="35"/>
      <c r="L31" s="35"/>
      <c r="M31" s="35"/>
      <c r="N31" s="35">
        <f t="shared" si="5"/>
        <v>0</v>
      </c>
    </row>
    <row r="32" spans="1:14" s="25" customFormat="1" ht="15.75">
      <c r="A32" s="35"/>
      <c r="B32" s="35"/>
      <c r="C32" s="38"/>
      <c r="D32" s="35"/>
      <c r="E32" s="35"/>
      <c r="F32" s="35"/>
      <c r="G32" s="35">
        <f t="shared" si="6"/>
        <v>0</v>
      </c>
      <c r="H32" s="35">
        <v>354.7</v>
      </c>
      <c r="I32" s="35"/>
      <c r="J32" s="41" t="s">
        <v>66</v>
      </c>
      <c r="K32" s="35">
        <v>354.7</v>
      </c>
      <c r="L32" s="35"/>
      <c r="M32" s="35">
        <f>K32-L32</f>
        <v>354.7</v>
      </c>
      <c r="N32" s="35"/>
    </row>
    <row r="33" spans="1:14" s="25" customFormat="1" ht="15.75">
      <c r="A33" s="35">
        <v>1864978</v>
      </c>
      <c r="B33" s="35">
        <f>+A33/+A$46*100</f>
        <v>0.008521072802861464</v>
      </c>
      <c r="C33" s="41" t="s">
        <v>50</v>
      </c>
      <c r="D33" s="35">
        <v>0</v>
      </c>
      <c r="E33" s="35"/>
      <c r="F33" s="35">
        <f>D33-E33</f>
        <v>0</v>
      </c>
      <c r="G33" s="35">
        <f t="shared" si="6"/>
        <v>0</v>
      </c>
      <c r="H33" s="35">
        <v>-30326558576.23</v>
      </c>
      <c r="I33" s="35">
        <f>+H33/+H$46*100</f>
        <v>-138.56185621937553</v>
      </c>
      <c r="J33" s="38" t="s">
        <v>67</v>
      </c>
      <c r="K33" s="35">
        <v>-26395679111.31</v>
      </c>
      <c r="L33" s="35"/>
      <c r="M33" s="35">
        <f>K33-L33</f>
        <v>-26395679111.31</v>
      </c>
      <c r="N33" s="35">
        <f>+M33/+M$46*100</f>
        <v>-131.66317940505422</v>
      </c>
    </row>
    <row r="34" spans="1:14" s="25" customFormat="1" ht="15.75">
      <c r="A34" s="35"/>
      <c r="B34" s="35"/>
      <c r="C34" s="38"/>
      <c r="D34" s="35"/>
      <c r="E34" s="35"/>
      <c r="F34" s="35"/>
      <c r="G34" s="35">
        <f t="shared" si="6"/>
        <v>0</v>
      </c>
      <c r="H34" s="35"/>
      <c r="I34" s="35"/>
      <c r="J34" s="38"/>
      <c r="K34" s="35"/>
      <c r="L34" s="35"/>
      <c r="M34" s="35"/>
      <c r="N34" s="35"/>
    </row>
    <row r="35" spans="1:14" s="25" customFormat="1" ht="15.75">
      <c r="A35" s="40">
        <f>SUM(A37:A38)</f>
        <v>35425058.04</v>
      </c>
      <c r="B35" s="31">
        <f>+A35/+A$46*100</f>
        <v>0.16185686834077018</v>
      </c>
      <c r="C35" s="48" t="s">
        <v>11</v>
      </c>
      <c r="D35" s="40">
        <f>SUM(D37:D38)</f>
        <v>286490.04</v>
      </c>
      <c r="E35" s="40"/>
      <c r="F35" s="31">
        <f>D35-E35</f>
        <v>286490.04</v>
      </c>
      <c r="G35" s="31"/>
      <c r="H35" s="35"/>
      <c r="I35" s="35"/>
      <c r="J35" s="38"/>
      <c r="K35" s="35"/>
      <c r="L35" s="35"/>
      <c r="M35" s="35"/>
      <c r="N35" s="35"/>
    </row>
    <row r="36" spans="1:14" s="25" customFormat="1" ht="15.75">
      <c r="A36" s="35" t="s">
        <v>8</v>
      </c>
      <c r="B36" s="35"/>
      <c r="C36" s="25" t="s">
        <v>8</v>
      </c>
      <c r="D36" s="35" t="s">
        <v>8</v>
      </c>
      <c r="E36" s="35"/>
      <c r="F36" s="35"/>
      <c r="G36" s="35">
        <f>+F36/+F$46*100</f>
        <v>0</v>
      </c>
      <c r="H36" s="36"/>
      <c r="I36" s="35"/>
      <c r="J36" s="18"/>
      <c r="K36" s="36"/>
      <c r="L36" s="36"/>
      <c r="M36" s="36"/>
      <c r="N36" s="35"/>
    </row>
    <row r="37" spans="1:14" s="25" customFormat="1" ht="15.75">
      <c r="A37" s="35">
        <v>425058.04</v>
      </c>
      <c r="B37" s="35"/>
      <c r="C37" s="18" t="s">
        <v>51</v>
      </c>
      <c r="D37" s="35">
        <v>286490.04</v>
      </c>
      <c r="E37" s="35"/>
      <c r="F37" s="35">
        <f>D37-E37</f>
        <v>286490.04</v>
      </c>
      <c r="G37" s="35"/>
      <c r="H37" s="35"/>
      <c r="I37" s="35"/>
      <c r="K37" s="35"/>
      <c r="L37" s="35"/>
      <c r="M37" s="35"/>
      <c r="N37" s="35"/>
    </row>
    <row r="38" spans="1:14" s="25" customFormat="1" ht="15.75">
      <c r="A38" s="35">
        <v>35000000</v>
      </c>
      <c r="B38" s="35">
        <f>+A38/+A$46*100</f>
        <v>0.15991478081787092</v>
      </c>
      <c r="C38" s="25" t="s">
        <v>72</v>
      </c>
      <c r="D38" s="35">
        <v>0</v>
      </c>
      <c r="E38" s="35"/>
      <c r="F38" s="35">
        <f>D38-E38</f>
        <v>0</v>
      </c>
      <c r="G38" s="35">
        <f>+F38/+F$46*100</f>
        <v>0</v>
      </c>
      <c r="H38" s="35"/>
      <c r="I38" s="35"/>
      <c r="K38" s="35"/>
      <c r="L38" s="35"/>
      <c r="M38" s="35"/>
      <c r="N38" s="35"/>
    </row>
    <row r="39" spans="1:14" s="25" customFormat="1" ht="15.75">
      <c r="A39" s="35"/>
      <c r="B39" s="35"/>
      <c r="D39" s="35"/>
      <c r="E39" s="35"/>
      <c r="F39" s="35"/>
      <c r="G39" s="35"/>
      <c r="H39" s="35"/>
      <c r="I39" s="35"/>
      <c r="K39" s="35"/>
      <c r="L39" s="35"/>
      <c r="M39" s="35"/>
      <c r="N39" s="35"/>
    </row>
    <row r="40" spans="1:14" s="25" customFormat="1" ht="15.75">
      <c r="A40" s="35"/>
      <c r="B40" s="35"/>
      <c r="D40" s="35"/>
      <c r="E40" s="35"/>
      <c r="F40" s="35"/>
      <c r="G40" s="35"/>
      <c r="H40" s="35"/>
      <c r="I40" s="35"/>
      <c r="K40" s="35"/>
      <c r="L40" s="35"/>
      <c r="M40" s="35"/>
      <c r="N40" s="35"/>
    </row>
    <row r="41" spans="1:14" s="25" customFormat="1" ht="15.75">
      <c r="A41" s="35"/>
      <c r="B41" s="35"/>
      <c r="D41" s="35"/>
      <c r="E41" s="35"/>
      <c r="F41" s="35"/>
      <c r="G41" s="35"/>
      <c r="H41" s="35"/>
      <c r="I41" s="35"/>
      <c r="K41" s="35"/>
      <c r="L41" s="35"/>
      <c r="M41" s="35"/>
      <c r="N41" s="35"/>
    </row>
    <row r="42" spans="1:14" s="25" customFormat="1" ht="15.75">
      <c r="A42" s="35"/>
      <c r="B42" s="35"/>
      <c r="D42" s="35"/>
      <c r="E42" s="35"/>
      <c r="F42" s="35"/>
      <c r="G42" s="35"/>
      <c r="H42" s="35"/>
      <c r="I42" s="35"/>
      <c r="K42" s="35"/>
      <c r="L42" s="35"/>
      <c r="M42" s="35"/>
      <c r="N42" s="35"/>
    </row>
    <row r="43" spans="1:14" s="25" customFormat="1" ht="15.75">
      <c r="A43" s="35"/>
      <c r="B43" s="35"/>
      <c r="D43" s="35"/>
      <c r="E43" s="35"/>
      <c r="F43" s="35"/>
      <c r="G43" s="35"/>
      <c r="H43" s="35"/>
      <c r="I43" s="35"/>
      <c r="K43" s="35"/>
      <c r="L43" s="35"/>
      <c r="M43" s="35"/>
      <c r="N43" s="35"/>
    </row>
    <row r="44" spans="1:14" s="25" customFormat="1" ht="15.75">
      <c r="A44" s="35"/>
      <c r="B44" s="35"/>
      <c r="D44" s="35"/>
      <c r="E44" s="35"/>
      <c r="F44" s="35"/>
      <c r="G44" s="35">
        <f>+F44/+F$46*100</f>
        <v>0</v>
      </c>
      <c r="H44" s="35"/>
      <c r="I44" s="35"/>
      <c r="K44" s="35"/>
      <c r="L44" s="35"/>
      <c r="M44" s="35"/>
      <c r="N44" s="35"/>
    </row>
    <row r="45" spans="1:14" s="25" customFormat="1" ht="15.75">
      <c r="A45" s="35"/>
      <c r="B45" s="35"/>
      <c r="D45" s="35"/>
      <c r="E45" s="35"/>
      <c r="F45" s="35"/>
      <c r="G45" s="35">
        <f>+F45/+F$46*100</f>
        <v>0</v>
      </c>
      <c r="H45" s="35"/>
      <c r="I45" s="35"/>
      <c r="J45" s="35"/>
      <c r="K45" s="35"/>
      <c r="L45" s="35"/>
      <c r="M45" s="35"/>
      <c r="N45" s="35"/>
    </row>
    <row r="46" spans="1:14" s="25" customFormat="1" ht="15.75">
      <c r="A46" s="42">
        <f>A6</f>
        <v>21886657268.949997</v>
      </c>
      <c r="B46" s="55">
        <v>100</v>
      </c>
      <c r="C46" s="43" t="s">
        <v>3</v>
      </c>
      <c r="D46" s="42">
        <f>D6</f>
        <v>20047882202.59</v>
      </c>
      <c r="E46" s="42"/>
      <c r="F46" s="42">
        <f>D46-E46</f>
        <v>20047882202.59</v>
      </c>
      <c r="G46" s="55">
        <v>100</v>
      </c>
      <c r="H46" s="42">
        <f>H6+H23</f>
        <v>21886657268.949997</v>
      </c>
      <c r="I46" s="55">
        <v>100</v>
      </c>
      <c r="J46" s="44" t="s">
        <v>68</v>
      </c>
      <c r="K46" s="42">
        <f>K6+K23</f>
        <v>20047882202.589996</v>
      </c>
      <c r="L46" s="42"/>
      <c r="M46" s="42">
        <f>M6+M23</f>
        <v>20047882202.589996</v>
      </c>
      <c r="N46" s="55">
        <v>100</v>
      </c>
    </row>
    <row r="47" s="46" customFormat="1" ht="14.25">
      <c r="A47" s="45"/>
    </row>
    <row r="48" s="46" customFormat="1" ht="14.25">
      <c r="A48" s="45"/>
    </row>
    <row r="49" spans="1:7" s="47" customFormat="1" ht="15.75">
      <c r="A49" s="35"/>
      <c r="B49" s="35"/>
      <c r="C49" s="35"/>
      <c r="D49" s="35"/>
      <c r="E49" s="35"/>
      <c r="F49" s="35"/>
      <c r="G49" s="35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李慧君</cp:lastModifiedBy>
  <cp:lastPrinted>2005-04-21T11:26:12Z</cp:lastPrinted>
  <dcterms:created xsi:type="dcterms:W3CDTF">1997-10-15T09:26:55Z</dcterms:created>
  <dcterms:modified xsi:type="dcterms:W3CDTF">2005-09-06T09:39:29Z</dcterms:modified>
  <cp:category/>
  <cp:version/>
  <cp:contentType/>
  <cp:contentStatus/>
</cp:coreProperties>
</file>