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895" activeTab="0"/>
  </bookViews>
  <sheets>
    <sheet name="表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a" localSheetId="0">#REF!</definedName>
    <definedName name="\a">#REF!</definedName>
    <definedName name="\e">'[2]主管明細'!#REF!</definedName>
    <definedName name="\q" localSheetId="0">#REF!</definedName>
    <definedName name="\q">#REF!</definedName>
    <definedName name="\w" localSheetId="0">#REF!</definedName>
    <definedName name="\w">#REF!</definedName>
    <definedName name="_2">#REF!</definedName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" localSheetId="0">#REF!</definedName>
    <definedName name="A">#REF!</definedName>
    <definedName name="A1_">#REF!</definedName>
    <definedName name="B">#REF!</definedName>
    <definedName name="BECAUSE">#REF!</definedName>
    <definedName name="C_" localSheetId="0">#REF!</definedName>
    <definedName name="C_">#REF!</definedName>
    <definedName name="D" localSheetId="0">#REF!</definedName>
    <definedName name="D">#REF!</definedName>
    <definedName name="NAME">'[3]機關明細'!#REF!</definedName>
    <definedName name="_xlnm.Print_Area" localSheetId="0">'表2'!$A$1:$V$73</definedName>
    <definedName name="Print_Area_MI">#REF!</definedName>
    <definedName name="_xlnm.Print_Titles" localSheetId="0">'表2'!$1:$6</definedName>
    <definedName name="TT" localSheetId="0">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<sst xmlns="http://schemas.openxmlformats.org/spreadsheetml/2006/main" count="99" uniqueCount="89">
  <si>
    <t>表Q01-A3</t>
  </si>
  <si>
    <t>單位：百萬元</t>
  </si>
  <si>
    <t>經常門</t>
  </si>
  <si>
    <t>資本門</t>
  </si>
  <si>
    <t xml:space="preserve">  行政院</t>
  </si>
  <si>
    <t xml:space="preserve">  主計處</t>
  </si>
  <si>
    <t xml:space="preserve">  主計處電子處理資料中心</t>
  </si>
  <si>
    <t xml:space="preserve">  新聞局</t>
  </si>
  <si>
    <t xml:space="preserve">  人事行政局</t>
  </si>
  <si>
    <t xml:space="preserve">  公務人力發展中心</t>
  </si>
  <si>
    <t xml:space="preserve">  公務人員住宅及福利委員會</t>
  </si>
  <si>
    <t xml:space="preserve">  地方行政研習中心</t>
  </si>
  <si>
    <t xml:space="preserve">  國立故宮博物院</t>
  </si>
  <si>
    <t xml:space="preserve">  經濟建設委員會</t>
  </si>
  <si>
    <t xml:space="preserve">  金融監督管理委員會</t>
  </si>
  <si>
    <t xml:space="preserve">  銀行局</t>
  </si>
  <si>
    <t xml:space="preserve">  證券期貨局</t>
  </si>
  <si>
    <t xml:space="preserve">  保險局</t>
  </si>
  <si>
    <t xml:space="preserve">  檢查局</t>
  </si>
  <si>
    <t xml:space="preserve">  中央選舉委員會及所屬</t>
  </si>
  <si>
    <t xml:space="preserve">  文化建設委員會及所屬</t>
  </si>
  <si>
    <t xml:space="preserve">  青年輔導委員會及所屬</t>
  </si>
  <si>
    <t xml:space="preserve">  研究發展考核委員會</t>
  </si>
  <si>
    <t xml:space="preserve">  檔案管理局</t>
  </si>
  <si>
    <t xml:space="preserve">  國家通訊傳播委員會</t>
  </si>
  <si>
    <t xml:space="preserve">  大陸委員會</t>
  </si>
  <si>
    <t xml:space="preserve">  公平交易委員會</t>
  </si>
  <si>
    <t xml:space="preserve">  消費者保護委員會</t>
  </si>
  <si>
    <t xml:space="preserve">  原住民族委員會</t>
  </si>
  <si>
    <t xml:space="preserve">  文化園區管理局</t>
  </si>
  <si>
    <t xml:space="preserve">  體育委員會</t>
  </si>
  <si>
    <t xml:space="preserve">  客家委員會及所屬</t>
  </si>
  <si>
    <t>97年度中央政府各機關歲出預算截至97年9月底執行情形</t>
  </si>
  <si>
    <r>
      <t>本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年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度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預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算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數</t>
    </r>
  </si>
  <si>
    <r>
      <t>分</t>
    </r>
    <r>
      <rPr>
        <sz val="13"/>
        <rFont val="Times New Roman"/>
        <family val="1"/>
      </rPr>
      <t xml:space="preserve">  </t>
    </r>
    <r>
      <rPr>
        <sz val="13"/>
        <rFont val="標楷體"/>
        <family val="4"/>
      </rPr>
      <t>配</t>
    </r>
    <r>
      <rPr>
        <sz val="13"/>
        <rFont val="Times New Roman"/>
        <family val="1"/>
      </rPr>
      <t xml:space="preserve">  </t>
    </r>
    <r>
      <rPr>
        <sz val="13"/>
        <rFont val="標楷體"/>
        <family val="4"/>
      </rPr>
      <t>預</t>
    </r>
    <r>
      <rPr>
        <sz val="13"/>
        <rFont val="Times New Roman"/>
        <family val="1"/>
      </rPr>
      <t xml:space="preserve">  </t>
    </r>
    <r>
      <rPr>
        <sz val="13"/>
        <rFont val="標楷體"/>
        <family val="4"/>
      </rPr>
      <t>算</t>
    </r>
    <r>
      <rPr>
        <sz val="13"/>
        <rFont val="Times New Roman"/>
        <family val="1"/>
      </rPr>
      <t xml:space="preserve">  </t>
    </r>
    <r>
      <rPr>
        <sz val="13"/>
        <rFont val="標楷體"/>
        <family val="4"/>
      </rPr>
      <t>數</t>
    </r>
  </si>
  <si>
    <r>
      <t>累</t>
    </r>
    <r>
      <rPr>
        <sz val="13"/>
        <rFont val="Arial"/>
        <family val="2"/>
      </rPr>
      <t xml:space="preserve">        </t>
    </r>
    <r>
      <rPr>
        <sz val="13"/>
        <rFont val="標楷體"/>
        <family val="4"/>
      </rPr>
      <t>計</t>
    </r>
    <r>
      <rPr>
        <sz val="13"/>
        <rFont val="Arial"/>
        <family val="2"/>
      </rPr>
      <t xml:space="preserve">       </t>
    </r>
    <r>
      <rPr>
        <sz val="13"/>
        <rFont val="標楷體"/>
        <family val="4"/>
      </rPr>
      <t>執</t>
    </r>
    <r>
      <rPr>
        <sz val="13"/>
        <rFont val="Arial"/>
        <family val="2"/>
      </rPr>
      <t xml:space="preserve">       </t>
    </r>
    <r>
      <rPr>
        <sz val="13"/>
        <rFont val="標楷體"/>
        <family val="4"/>
      </rPr>
      <t>行</t>
    </r>
    <r>
      <rPr>
        <sz val="13"/>
        <rFont val="Arial"/>
        <family val="2"/>
      </rPr>
      <t xml:space="preserve">       </t>
    </r>
    <r>
      <rPr>
        <sz val="13"/>
        <rFont val="標楷體"/>
        <family val="4"/>
      </rPr>
      <t>數</t>
    </r>
  </si>
  <si>
    <t>機　　關　　名　　稱</t>
  </si>
  <si>
    <r>
      <t>合</t>
    </r>
    <r>
      <rPr>
        <sz val="13"/>
        <rFont val="Arial"/>
        <family val="2"/>
      </rPr>
      <t xml:space="preserve">  </t>
    </r>
    <r>
      <rPr>
        <sz val="13"/>
        <rFont val="標楷體"/>
        <family val="4"/>
      </rPr>
      <t>計</t>
    </r>
  </si>
  <si>
    <r>
      <t>經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常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門</t>
    </r>
  </si>
  <si>
    <r>
      <t>資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本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門</t>
    </r>
  </si>
  <si>
    <r>
      <t>合</t>
    </r>
    <r>
      <rPr>
        <sz val="13"/>
        <rFont val="Arial"/>
        <family val="2"/>
      </rPr>
      <t xml:space="preserve">     </t>
    </r>
    <r>
      <rPr>
        <sz val="13"/>
        <rFont val="標楷體"/>
        <family val="4"/>
      </rPr>
      <t>計</t>
    </r>
  </si>
  <si>
    <r>
      <t>金</t>
    </r>
    <r>
      <rPr>
        <sz val="13"/>
        <rFont val="Arial"/>
        <family val="2"/>
      </rPr>
      <t xml:space="preserve">  </t>
    </r>
    <r>
      <rPr>
        <sz val="13"/>
        <rFont val="標楷體"/>
        <family val="4"/>
      </rPr>
      <t>額</t>
    </r>
  </si>
  <si>
    <t>實現數</t>
  </si>
  <si>
    <t>暫付數</t>
  </si>
  <si>
    <r>
      <t>占預算</t>
    </r>
    <r>
      <rPr>
        <sz val="6"/>
        <rFont val="Arial"/>
        <family val="2"/>
      </rPr>
      <t>%</t>
    </r>
  </si>
  <si>
    <r>
      <t>占分配</t>
    </r>
    <r>
      <rPr>
        <sz val="6"/>
        <rFont val="Arial"/>
        <family val="2"/>
      </rPr>
      <t>%</t>
    </r>
  </si>
  <si>
    <t>應付未付</t>
  </si>
  <si>
    <t>節餘</t>
  </si>
  <si>
    <r>
      <t>金</t>
    </r>
    <r>
      <rPr>
        <sz val="12"/>
        <rFont val="Arial"/>
        <family val="2"/>
      </rPr>
      <t xml:space="preserve">  </t>
    </r>
    <r>
      <rPr>
        <sz val="12"/>
        <rFont val="標楷體"/>
        <family val="4"/>
      </rPr>
      <t>額</t>
    </r>
  </si>
  <si>
    <r>
      <t>1</t>
    </r>
    <r>
      <rPr>
        <sz val="13"/>
        <rFont val="標楷體"/>
        <family val="4"/>
      </rPr>
      <t>.總統府主管</t>
    </r>
  </si>
  <si>
    <t>2.行政院主管</t>
  </si>
  <si>
    <t xml:space="preserve">  公共工程委員會</t>
  </si>
  <si>
    <r>
      <t>3</t>
    </r>
    <r>
      <rPr>
        <sz val="13"/>
        <rFont val="標楷體"/>
        <family val="4"/>
      </rPr>
      <t>.立法院主管</t>
    </r>
  </si>
  <si>
    <r>
      <t>4</t>
    </r>
    <r>
      <rPr>
        <sz val="13"/>
        <rFont val="標楷體"/>
        <family val="4"/>
      </rPr>
      <t>.司法院主管</t>
    </r>
  </si>
  <si>
    <r>
      <t>5</t>
    </r>
    <r>
      <rPr>
        <sz val="13"/>
        <rFont val="標楷體"/>
        <family val="4"/>
      </rPr>
      <t>.考試院主管</t>
    </r>
  </si>
  <si>
    <r>
      <t>6</t>
    </r>
    <r>
      <rPr>
        <sz val="13"/>
        <rFont val="標楷體"/>
        <family val="4"/>
      </rPr>
      <t>.監察院主管</t>
    </r>
  </si>
  <si>
    <r>
      <t>7</t>
    </r>
    <r>
      <rPr>
        <sz val="13"/>
        <rFont val="標楷體"/>
        <family val="4"/>
      </rPr>
      <t>.內政部主管</t>
    </r>
  </si>
  <si>
    <r>
      <t>8</t>
    </r>
    <r>
      <rPr>
        <sz val="13"/>
        <rFont val="標楷體"/>
        <family val="4"/>
      </rPr>
      <t>.外交部主管</t>
    </r>
  </si>
  <si>
    <r>
      <t>9</t>
    </r>
    <r>
      <rPr>
        <sz val="13"/>
        <rFont val="標楷體"/>
        <family val="4"/>
      </rPr>
      <t>.國防部主管</t>
    </r>
  </si>
  <si>
    <t>10.財政部主管</t>
  </si>
  <si>
    <t>11.教育部主管</t>
  </si>
  <si>
    <t>12.法務部主管</t>
  </si>
  <si>
    <t>13.經濟部主管</t>
  </si>
  <si>
    <t>14.交通部主管</t>
  </si>
  <si>
    <t>15.蒙藏委員會主管</t>
  </si>
  <si>
    <t>16.僑務委員會主管</t>
  </si>
  <si>
    <r>
      <t>17.</t>
    </r>
    <r>
      <rPr>
        <sz val="12"/>
        <rFont val="標楷體"/>
        <family val="4"/>
      </rPr>
      <t>國軍退除役官兵輔導委員會主管</t>
    </r>
  </si>
  <si>
    <t>18.國家科學委員會主管</t>
  </si>
  <si>
    <r>
      <t>19</t>
    </r>
    <r>
      <rPr>
        <sz val="13"/>
        <rFont val="標楷體"/>
        <family val="4"/>
      </rPr>
      <t>.原子能委員會主管</t>
    </r>
  </si>
  <si>
    <t>20.農業委員會主管</t>
  </si>
  <si>
    <t>21.勞工委員會主管</t>
  </si>
  <si>
    <t>22.衛生署主管</t>
  </si>
  <si>
    <t>23.環境保護署主管</t>
  </si>
  <si>
    <t>24.海岸巡防署主管</t>
  </si>
  <si>
    <t>25.省市地方政府</t>
  </si>
  <si>
    <r>
      <t xml:space="preserve">   </t>
    </r>
    <r>
      <rPr>
        <sz val="13"/>
        <rFont val="標楷體"/>
        <family val="4"/>
      </rPr>
      <t>台灣省政府</t>
    </r>
  </si>
  <si>
    <r>
      <t xml:space="preserve">   </t>
    </r>
    <r>
      <rPr>
        <sz val="13"/>
        <rFont val="標楷體"/>
        <family val="4"/>
      </rPr>
      <t>臺灣省諮議會</t>
    </r>
  </si>
  <si>
    <r>
      <t xml:space="preserve">   </t>
    </r>
    <r>
      <rPr>
        <sz val="13"/>
        <rFont val="標楷體"/>
        <family val="4"/>
      </rPr>
      <t>補助直轄市及縣市政府</t>
    </r>
  </si>
  <si>
    <r>
      <t xml:space="preserve">   </t>
    </r>
    <r>
      <rPr>
        <sz val="13"/>
        <rFont val="標楷體"/>
        <family val="4"/>
      </rPr>
      <t>福建省政府</t>
    </r>
  </si>
  <si>
    <r>
      <t xml:space="preserve">    </t>
    </r>
    <r>
      <rPr>
        <sz val="11"/>
        <rFont val="標楷體"/>
        <family val="4"/>
      </rPr>
      <t>北、高市統籌分配稅款減少專案補助</t>
    </r>
  </si>
  <si>
    <t>26.統籌部分</t>
  </si>
  <si>
    <t>27.災害準備金</t>
  </si>
  <si>
    <t>28.第二預備金</t>
  </si>
  <si>
    <r>
      <t>合</t>
    </r>
    <r>
      <rPr>
        <sz val="13"/>
        <rFont val="Times New Roman"/>
        <family val="1"/>
      </rPr>
      <t xml:space="preserve">                        </t>
    </r>
    <r>
      <rPr>
        <sz val="13"/>
        <rFont val="標楷體"/>
        <family val="4"/>
      </rPr>
      <t>計</t>
    </r>
  </si>
  <si>
    <t>註：1.表列累計執行數含暫付數。</t>
  </si>
  <si>
    <t xml:space="preserve">    2.表列統籌部分，包括公教員工資遣退職給付、公教人員婚喪生育及子女教育補助、早期退休公教人員生活困難照護金、公務人員退休撫卹給付及工程物價調整補貼款等項。</t>
  </si>
  <si>
    <t xml:space="preserve">    3.表列第二預備金58.32億元為尚未動支之預算數，該預備金原預算數80億元，截至9月底止已動支21.68億元，係行政院、立法院、考試院、內政部、財政部、法務部、蒙藏委員會、衛生署主管動支，已併入各主管表達；
      另災害準備金預算數20億元，尚未動支。　   </t>
  </si>
  <si>
    <t xml:space="preserve">   </t>
  </si>
  <si>
    <r>
      <t xml:space="preserve">    </t>
    </r>
    <r>
      <rPr>
        <sz val="11"/>
        <rFont val="標楷體"/>
        <family val="4"/>
      </rPr>
      <t xml:space="preserve">    </t>
    </r>
  </si>
</sst>
</file>

<file path=xl/styles.xml><?xml version="1.0" encoding="utf-8"?>
<styleSheet xmlns="http://schemas.openxmlformats.org/spreadsheetml/2006/main">
  <numFmts count="7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0_ "/>
    <numFmt numFmtId="179" formatCode="#,##0_ 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,,_);_(* &quot;–&quot;\ #,##0,,_);_(* &quot;&quot;_);_(@_)"/>
    <numFmt numFmtId="183" formatCode="_(* #,##0.00_);_(* \(#,##0.00\);_(* &quot;-&quot;??_);_(@_)"/>
    <numFmt numFmtId="184" formatCode="#,##0.0_);\(#,##0.0\)"/>
    <numFmt numFmtId="185" formatCode="#,##0_);[Red]\(#,##0\)"/>
    <numFmt numFmtId="186" formatCode="_-* #,##0.0_-;\-* #,##0.0_-;_-* &quot;-&quot;??_-;_-@_-"/>
    <numFmt numFmtId="187" formatCode="_-* #,##0_-;\-* #,##0_-;_-* &quot;-&quot;??_-;_-@_-"/>
    <numFmt numFmtId="188" formatCode="_-* #,##0_-;\-* #,##0_-;_-* &quot; &quot;_-;_-@_-"/>
    <numFmt numFmtId="189" formatCode="_-* #,##0.000_-;\-* #,##0.000_-;_-* &quot;-&quot;??_-;_-@_-"/>
    <numFmt numFmtId="190" formatCode="_(* #,##0.0_);_(* \(#,##0.0\);_(* &quot;-&quot;_);_(@_)"/>
    <numFmt numFmtId="191" formatCode="_-* #,##0_-;\-* #,##0_-;_-* &quot;     -&quot;??_-;_-@_-"/>
    <numFmt numFmtId="192" formatCode="\(#,##0\)"/>
    <numFmt numFmtId="193" formatCode="0_);[Red]\(0\)"/>
    <numFmt numFmtId="194" formatCode="#,##0\ \ \ \ \ \ \ \ \ \ \ \ \ "/>
    <numFmt numFmtId="195" formatCode="#,##0.0"/>
    <numFmt numFmtId="196" formatCode="_-* #,##0.0000_-;\-* #,##0.0000_-;_-* &quot;-&quot;??_-;_-@_-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_(* #,##0.00_);_(* \(#,##0.00\);_(* &quot;-&quot;_);_(@_)"/>
    <numFmt numFmtId="205" formatCode="#,###"/>
    <numFmt numFmtId="206" formatCode="#,###_ "/>
    <numFmt numFmtId="207" formatCode="_(* #,##0,,_);_(&quot;–&quot;* #,##0,,_);_(* &quot;&quot;_);_(@_)"/>
    <numFmt numFmtId="208" formatCode="_-* #,###_-;\-* #,###_-;_-* &quot;-&quot;_-;_-@_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.0;\-#,##0.0"/>
    <numFmt numFmtId="213" formatCode="_-* #,##0\ \ \ \ \ \ _-;\-* #,##0_-;_-* &quot;-      &quot;_-;_-@_-"/>
    <numFmt numFmtId="214" formatCode="_-* #,##0\ \ \ \ _-;\-* #,##0_-;_-* &quot;-&quot;\ \ \ \ _-;_-@_-"/>
    <numFmt numFmtId="215" formatCode="#,##0\ \ \ \ \ \ \ \ \ "/>
    <numFmt numFmtId="216" formatCode="0.00_ "/>
    <numFmt numFmtId="217" formatCode="_(* #,##0_);_(* \(#,##0\);_(* &quot;-&quot;??_);_(@_)"/>
    <numFmt numFmtId="218" formatCode="#,##0\ \ \ \ \ \ "/>
    <numFmt numFmtId="219" formatCode="#,##0\ "/>
    <numFmt numFmtId="220" formatCode="#,##0\ \ "/>
    <numFmt numFmtId="221" formatCode="#,##0.00_ "/>
    <numFmt numFmtId="222" formatCode="0.00_);[Red]\(0.00\)"/>
    <numFmt numFmtId="223" formatCode="#,##0.000"/>
    <numFmt numFmtId="224" formatCode="#,##0\ \ \ \ "/>
    <numFmt numFmtId="225" formatCode="_-* #,##0_-;\-* #,##0_-;_-* &quot;&quot;_-;_-@_-"/>
    <numFmt numFmtId="226" formatCode="_-* #,##0\ \ \ _-;\-* #,##0_-;_-* &quot;-  &quot;_-;_-@_-"/>
    <numFmt numFmtId="227" formatCode="_-* #,##0\ \ \ _-;\-\ #,##0_-;_-* &quot;-  &quot;_-;_-@_-"/>
    <numFmt numFmtId="228" formatCode="_-* #,##0\ \ \ _-;\-\ #,##0\ \ \ _-;_-* &quot;-  &quot;_-;_-@_-"/>
    <numFmt numFmtId="229" formatCode="_-* #,##0\ \ \ _-;\-\ #,##0\ \ \ _-;_-* &quot;-   &quot;_-;_-@_-"/>
    <numFmt numFmtId="230" formatCode="\+\ #,##0.00"/>
    <numFmt numFmtId="231" formatCode="\+\ #,##0.0"/>
    <numFmt numFmtId="232" formatCode="\+\ #,##0"/>
    <numFmt numFmtId="233" formatCode="_-* #,##0_ \ \-;\-* #,##0\ \ _-;_-* &quot;-&quot;\ \ _-;_-@_-"/>
    <numFmt numFmtId="234" formatCode="_-* #,##0\ \ \ _-;\-* #,##0_-;_-* &quot;-   &quot;_-;_-@_-"/>
    <numFmt numFmtId="235" formatCode="_-* #,##0\ \ \ _-;\-* #,##0_-;_-* &quot;-    &quot;_-;_-@_-"/>
  </numFmts>
  <fonts count="26">
    <font>
      <sz val="12"/>
      <name val="新細明體"/>
      <family val="0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2"/>
      <name val="細明體"/>
      <family val="3"/>
    </font>
    <font>
      <sz val="23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3"/>
      <name val="Arial"/>
      <family val="2"/>
    </font>
    <font>
      <sz val="13"/>
      <name val="標楷體"/>
      <family val="4"/>
    </font>
    <font>
      <sz val="13"/>
      <name val="Times New Roman"/>
      <family val="1"/>
    </font>
    <font>
      <sz val="12"/>
      <name val="Arial"/>
      <family val="2"/>
    </font>
    <font>
      <sz val="6"/>
      <name val="Arial"/>
      <family val="2"/>
    </font>
    <font>
      <sz val="6"/>
      <name val="標楷體"/>
      <family val="4"/>
    </font>
    <font>
      <sz val="10"/>
      <name val="標楷體"/>
      <family val="4"/>
    </font>
    <font>
      <sz val="10"/>
      <name val="細明體"/>
      <family val="3"/>
    </font>
    <font>
      <sz val="10"/>
      <color indexed="10"/>
      <name val="細明體"/>
      <family val="3"/>
    </font>
    <font>
      <sz val="11"/>
      <name val="標楷體"/>
      <family val="4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</borders>
  <cellStyleXfs count="31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37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176" fontId="10" fillId="0" borderId="0" xfId="20" applyFont="1">
      <alignment/>
      <protection/>
    </xf>
    <xf numFmtId="37" fontId="11" fillId="0" borderId="0" xfId="19" applyFont="1" applyProtection="1">
      <alignment/>
      <protection locked="0"/>
    </xf>
    <xf numFmtId="37" fontId="11" fillId="0" borderId="0" xfId="19" applyFont="1" applyProtection="1">
      <alignment/>
      <protection/>
    </xf>
    <xf numFmtId="37" fontId="11" fillId="0" borderId="0" xfId="19" applyFont="1" applyFill="1" applyProtection="1">
      <alignment/>
      <protection locked="0"/>
    </xf>
    <xf numFmtId="37" fontId="12" fillId="0" borderId="0" xfId="19" applyFont="1" applyAlignment="1" applyProtection="1" quotePrefix="1">
      <alignment horizontal="centerContinuous" vertical="top"/>
      <protection locked="0"/>
    </xf>
    <xf numFmtId="37" fontId="13" fillId="0" borderId="0" xfId="19" applyFont="1" applyAlignment="1" applyProtection="1">
      <alignment horizontal="centerContinuous" vertical="top"/>
      <protection locked="0"/>
    </xf>
    <xf numFmtId="37" fontId="13" fillId="0" borderId="0" xfId="19" applyFont="1" applyAlignment="1" applyProtection="1">
      <alignment horizontal="centerContinuous" vertical="top"/>
      <protection/>
    </xf>
    <xf numFmtId="37" fontId="13" fillId="0" borderId="0" xfId="19" applyFont="1" applyFill="1" applyAlignment="1" applyProtection="1">
      <alignment vertical="top"/>
      <protection locked="0"/>
    </xf>
    <xf numFmtId="37" fontId="13" fillId="0" borderId="0" xfId="19" applyFont="1" applyAlignment="1" applyProtection="1">
      <alignment vertical="top"/>
      <protection locked="0"/>
    </xf>
    <xf numFmtId="37" fontId="13" fillId="0" borderId="0" xfId="19" applyFont="1" applyAlignment="1" applyProtection="1">
      <alignment horizontal="centerContinuous" vertical="center"/>
      <protection locked="0"/>
    </xf>
    <xf numFmtId="37" fontId="14" fillId="0" borderId="0" xfId="19" applyFont="1" applyAlignment="1" applyProtection="1">
      <alignment horizontal="centerContinuous" vertical="center"/>
      <protection locked="0"/>
    </xf>
    <xf numFmtId="37" fontId="14" fillId="0" borderId="0" xfId="19" applyFont="1" applyAlignment="1" applyProtection="1">
      <alignment horizontal="centerContinuous" vertical="center"/>
      <protection/>
    </xf>
    <xf numFmtId="37" fontId="14" fillId="0" borderId="0" xfId="19" applyFont="1" applyAlignment="1" applyProtection="1" quotePrefix="1">
      <alignment horizontal="right" vertical="center"/>
      <protection locked="0"/>
    </xf>
    <xf numFmtId="37" fontId="14" fillId="0" borderId="0" xfId="19" applyFont="1" applyFill="1" applyBorder="1" applyProtection="1">
      <alignment/>
      <protection locked="0"/>
    </xf>
    <xf numFmtId="37" fontId="14" fillId="0" borderId="0" xfId="19" applyFont="1" applyBorder="1" applyProtection="1">
      <alignment/>
      <protection locked="0"/>
    </xf>
    <xf numFmtId="37" fontId="15" fillId="0" borderId="2" xfId="19" applyFont="1" applyBorder="1" applyAlignment="1" applyProtection="1">
      <alignment vertical="center"/>
      <protection locked="0"/>
    </xf>
    <xf numFmtId="37" fontId="16" fillId="0" borderId="1" xfId="19" applyFont="1" applyBorder="1" applyAlignment="1" applyProtection="1" quotePrefix="1">
      <alignment horizontal="centerContinuous" vertical="center"/>
      <protection locked="0"/>
    </xf>
    <xf numFmtId="37" fontId="15" fillId="0" borderId="1" xfId="19" applyFont="1" applyBorder="1" applyAlignment="1" applyProtection="1">
      <alignment horizontal="centerContinuous" vertical="center"/>
      <protection locked="0"/>
    </xf>
    <xf numFmtId="37" fontId="15" fillId="0" borderId="1" xfId="19" applyFont="1" applyBorder="1" applyAlignment="1" applyProtection="1">
      <alignment horizontal="centerContinuous" vertical="center"/>
      <protection/>
    </xf>
    <xf numFmtId="37" fontId="16" fillId="0" borderId="1" xfId="19" applyFont="1" applyBorder="1" applyAlignment="1" applyProtection="1">
      <alignment horizontal="centerContinuous" vertical="center"/>
      <protection locked="0"/>
    </xf>
    <xf numFmtId="37" fontId="16" fillId="0" borderId="0" xfId="19" applyFont="1" applyFill="1" applyBorder="1" applyAlignment="1" applyProtection="1">
      <alignment vertical="center"/>
      <protection locked="0"/>
    </xf>
    <xf numFmtId="37" fontId="16" fillId="0" borderId="0" xfId="19" applyFont="1" applyBorder="1" applyAlignment="1" applyProtection="1">
      <alignment vertical="center"/>
      <protection locked="0"/>
    </xf>
    <xf numFmtId="37" fontId="16" fillId="0" borderId="3" xfId="19" applyFont="1" applyBorder="1" applyAlignment="1" applyProtection="1" quotePrefix="1">
      <alignment horizontal="center" vertical="center"/>
      <protection locked="0"/>
    </xf>
    <xf numFmtId="37" fontId="16" fillId="0" borderId="3" xfId="19" applyFont="1" applyBorder="1" applyAlignment="1" applyProtection="1">
      <alignment horizontal="centerContinuous"/>
      <protection locked="0"/>
    </xf>
    <xf numFmtId="37" fontId="16" fillId="0" borderId="3" xfId="19" applyFont="1" applyBorder="1" applyAlignment="1" applyProtection="1">
      <alignment horizontal="centerContinuous"/>
      <protection/>
    </xf>
    <xf numFmtId="37" fontId="16" fillId="0" borderId="1" xfId="19" applyFont="1" applyBorder="1" applyAlignment="1" applyProtection="1">
      <alignment horizontal="centerContinuous" vertical="center"/>
      <protection/>
    </xf>
    <xf numFmtId="37" fontId="15" fillId="0" borderId="4" xfId="19" applyFont="1" applyBorder="1" applyAlignment="1" applyProtection="1">
      <alignment horizontal="centerContinuous" vertical="center"/>
      <protection/>
    </xf>
    <xf numFmtId="37" fontId="16" fillId="0" borderId="0" xfId="19" applyFont="1" applyFill="1" applyBorder="1" applyProtection="1">
      <alignment/>
      <protection locked="0"/>
    </xf>
    <xf numFmtId="37" fontId="16" fillId="0" borderId="0" xfId="19" applyFont="1" applyBorder="1" applyProtection="1">
      <alignment/>
      <protection locked="0"/>
    </xf>
    <xf numFmtId="37" fontId="18" fillId="0" borderId="5" xfId="19" applyFont="1" applyBorder="1" applyProtection="1">
      <alignment/>
      <protection locked="0"/>
    </xf>
    <xf numFmtId="37" fontId="18" fillId="0" borderId="5" xfId="19" applyFont="1" applyBorder="1" applyProtection="1">
      <alignment/>
      <protection/>
    </xf>
    <xf numFmtId="37" fontId="16" fillId="0" borderId="5" xfId="19" applyFont="1" applyBorder="1" applyAlignment="1" applyProtection="1">
      <alignment horizontal="center" vertical="center"/>
      <protection locked="0"/>
    </xf>
    <xf numFmtId="37" fontId="20" fillId="0" borderId="5" xfId="19" applyFont="1" applyBorder="1" applyAlignment="1" applyProtection="1">
      <alignment horizontal="center" vertical="center"/>
      <protection/>
    </xf>
    <xf numFmtId="37" fontId="10" fillId="0" borderId="5" xfId="19" applyFont="1" applyBorder="1" applyAlignment="1" applyProtection="1">
      <alignment horizontal="center" vertical="center"/>
      <protection locked="0"/>
    </xf>
    <xf numFmtId="37" fontId="21" fillId="0" borderId="0" xfId="19" applyFont="1" applyFill="1" applyBorder="1" applyProtection="1">
      <alignment/>
      <protection locked="0"/>
    </xf>
    <xf numFmtId="37" fontId="10" fillId="0" borderId="0" xfId="19" applyFont="1" applyBorder="1" applyProtection="1">
      <alignment/>
      <protection locked="0"/>
    </xf>
    <xf numFmtId="37" fontId="17" fillId="0" borderId="1" xfId="19" applyFont="1" applyBorder="1" applyAlignment="1" applyProtection="1">
      <alignment horizontal="left" indent="1"/>
      <protection locked="0"/>
    </xf>
    <xf numFmtId="180" fontId="17" fillId="0" borderId="1" xfId="19" applyNumberFormat="1" applyFont="1" applyBorder="1" applyAlignment="1" applyProtection="1">
      <alignment vertical="center"/>
      <protection locked="0"/>
    </xf>
    <xf numFmtId="180" fontId="17" fillId="0" borderId="1" xfId="19" applyNumberFormat="1" applyFont="1" applyBorder="1" applyAlignment="1" applyProtection="1">
      <alignment vertical="center"/>
      <protection/>
    </xf>
    <xf numFmtId="41" fontId="17" fillId="0" borderId="1" xfId="22" applyNumberFormat="1" applyFont="1" applyBorder="1" applyAlignment="1" applyProtection="1">
      <alignment horizontal="right" vertical="center"/>
      <protection/>
    </xf>
    <xf numFmtId="41" fontId="17" fillId="0" borderId="1" xfId="19" applyNumberFormat="1" applyFont="1" applyBorder="1" applyAlignment="1" applyProtection="1">
      <alignment horizontal="right" vertical="center"/>
      <protection/>
    </xf>
    <xf numFmtId="41" fontId="17" fillId="0" borderId="1" xfId="23" applyNumberFormat="1" applyFont="1" applyBorder="1" applyAlignment="1" applyProtection="1">
      <alignment horizontal="right" vertical="center"/>
      <protection/>
    </xf>
    <xf numFmtId="41" fontId="17" fillId="0" borderId="6" xfId="23" applyNumberFormat="1" applyFont="1" applyBorder="1" applyAlignment="1" applyProtection="1">
      <alignment horizontal="right" vertical="center"/>
      <protection/>
    </xf>
    <xf numFmtId="37" fontId="22" fillId="0" borderId="0" xfId="19" applyFont="1" applyFill="1" applyBorder="1" applyAlignment="1" applyProtection="1">
      <alignment/>
      <protection locked="0"/>
    </xf>
    <xf numFmtId="37" fontId="11" fillId="0" borderId="0" xfId="19" applyFont="1" applyBorder="1" applyAlignment="1" applyProtection="1">
      <alignment/>
      <protection locked="0"/>
    </xf>
    <xf numFmtId="37" fontId="16" fillId="0" borderId="1" xfId="19" applyFont="1" applyBorder="1" applyAlignment="1" applyProtection="1">
      <alignment horizontal="left" indent="1"/>
      <protection locked="0"/>
    </xf>
    <xf numFmtId="37" fontId="16" fillId="0" borderId="1" xfId="19" applyFont="1" applyBorder="1" applyAlignment="1" applyProtection="1" quotePrefix="1">
      <alignment horizontal="left" indent="1"/>
      <protection locked="0"/>
    </xf>
    <xf numFmtId="37" fontId="23" fillId="0" borderId="0" xfId="19" applyFont="1" applyFill="1" applyBorder="1" applyAlignment="1" applyProtection="1">
      <alignment/>
      <protection locked="0"/>
    </xf>
    <xf numFmtId="37" fontId="11" fillId="0" borderId="0" xfId="19" applyFont="1" applyFill="1" applyBorder="1" applyAlignment="1" applyProtection="1">
      <alignment/>
      <protection locked="0"/>
    </xf>
    <xf numFmtId="37" fontId="17" fillId="0" borderId="5" xfId="19" applyFont="1" applyBorder="1" applyAlignment="1" applyProtection="1">
      <alignment horizontal="left" indent="1"/>
      <protection locked="0"/>
    </xf>
    <xf numFmtId="180" fontId="17" fillId="0" borderId="5" xfId="19" applyNumberFormat="1" applyFont="1" applyBorder="1" applyAlignment="1" applyProtection="1">
      <alignment vertical="center"/>
      <protection locked="0"/>
    </xf>
    <xf numFmtId="180" fontId="17" fillId="0" borderId="5" xfId="19" applyNumberFormat="1" applyFont="1" applyBorder="1" applyAlignment="1" applyProtection="1">
      <alignment vertical="center"/>
      <protection/>
    </xf>
    <xf numFmtId="41" fontId="17" fillId="0" borderId="5" xfId="23" applyNumberFormat="1" applyFont="1" applyBorder="1" applyAlignment="1" applyProtection="1">
      <alignment horizontal="right" vertical="center"/>
      <protection/>
    </xf>
    <xf numFmtId="41" fontId="17" fillId="0" borderId="7" xfId="23" applyNumberFormat="1" applyFont="1" applyBorder="1" applyAlignment="1" applyProtection="1">
      <alignment horizontal="right" vertical="center"/>
      <protection/>
    </xf>
    <xf numFmtId="41" fontId="17" fillId="0" borderId="5" xfId="22" applyNumberFormat="1" applyFont="1" applyBorder="1" applyAlignment="1" applyProtection="1">
      <alignment horizontal="right" vertical="center"/>
      <protection/>
    </xf>
    <xf numFmtId="41" fontId="17" fillId="0" borderId="5" xfId="19" applyNumberFormat="1" applyFont="1" applyBorder="1" applyAlignment="1" applyProtection="1">
      <alignment horizontal="right" vertical="center"/>
      <protection/>
    </xf>
    <xf numFmtId="37" fontId="17" fillId="0" borderId="1" xfId="19" applyFont="1" applyBorder="1" applyAlignment="1" applyProtection="1">
      <alignment horizontal="left" indent="2"/>
      <protection locked="0"/>
    </xf>
    <xf numFmtId="37" fontId="1" fillId="0" borderId="1" xfId="19" applyFont="1" applyBorder="1" applyAlignment="1" applyProtection="1">
      <alignment horizontal="left" indent="2"/>
      <protection locked="0"/>
    </xf>
    <xf numFmtId="37" fontId="16" fillId="0" borderId="1" xfId="19" applyFont="1" applyBorder="1" applyAlignment="1" applyProtection="1">
      <alignment horizontal="center"/>
      <protection locked="0"/>
    </xf>
    <xf numFmtId="180" fontId="25" fillId="0" borderId="1" xfId="19" applyNumberFormat="1" applyFont="1" applyBorder="1" applyAlignment="1" applyProtection="1">
      <alignment/>
      <protection locked="0"/>
    </xf>
    <xf numFmtId="41" fontId="25" fillId="0" borderId="1" xfId="21" applyNumberFormat="1" applyFont="1" applyBorder="1" applyAlignment="1" applyProtection="1" quotePrefix="1">
      <alignment horizontal="right" vertical="center"/>
      <protection/>
    </xf>
    <xf numFmtId="41" fontId="25" fillId="0" borderId="1" xfId="19" applyNumberFormat="1" applyFont="1" applyBorder="1" applyAlignment="1" applyProtection="1" quotePrefix="1">
      <alignment horizontal="right" vertical="center"/>
      <protection/>
    </xf>
    <xf numFmtId="41" fontId="25" fillId="0" borderId="1" xfId="23" applyNumberFormat="1" applyFont="1" applyBorder="1" applyAlignment="1" applyProtection="1">
      <alignment horizontal="right" vertical="center"/>
      <protection/>
    </xf>
    <xf numFmtId="37" fontId="21" fillId="0" borderId="0" xfId="19" applyFont="1" applyBorder="1" applyAlignment="1" applyProtection="1">
      <alignment horizontal="left" wrapText="1"/>
      <protection locked="0"/>
    </xf>
    <xf numFmtId="37" fontId="11" fillId="0" borderId="0" xfId="19" applyFont="1" applyFill="1" applyBorder="1" applyAlignment="1" applyProtection="1">
      <alignment vertical="center"/>
      <protection locked="0"/>
    </xf>
    <xf numFmtId="37" fontId="11" fillId="0" borderId="0" xfId="19" applyFont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37" fontId="1" fillId="0" borderId="0" xfId="19" applyFont="1" applyBorder="1" applyAlignment="1" applyProtection="1">
      <alignment horizontal="left" wrapText="1"/>
      <protection locked="0"/>
    </xf>
    <xf numFmtId="37" fontId="24" fillId="0" borderId="0" xfId="19" applyFont="1" applyBorder="1" applyAlignment="1" applyProtection="1">
      <alignment horizontal="left" wrapText="1"/>
      <protection locked="0"/>
    </xf>
    <xf numFmtId="37" fontId="10" fillId="0" borderId="0" xfId="19" applyFont="1" applyProtection="1">
      <alignment/>
      <protection locked="0"/>
    </xf>
  </cellXfs>
  <cellStyles count="3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86年度11月份執行明細表_1" xfId="19"/>
    <cellStyle name="一般_86年度11月執行總表bLL86-11" xfId="20"/>
    <cellStyle name="一般_資本支出空白表_第1季9703--附表" xfId="21"/>
    <cellStyle name="一般_資本支出空白表_歲出9709(含追加)" xfId="22"/>
    <cellStyle name="Comma" xfId="23"/>
    <cellStyle name="Comma [0]" xfId="24"/>
    <cellStyle name="Percent" xfId="25"/>
    <cellStyle name="Currency" xfId="26"/>
    <cellStyle name="Currency [0]" xfId="27"/>
    <cellStyle name="貨幣[0]_A-DET07" xfId="28"/>
    <cellStyle name="Hyperlink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97&#25910;&#25903;&#26376;&#22577;\&#27506;&#20986;9709(&#21547;&#36861;&#21152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97&#25910;&#25903;&#26376;&#22577;\&#31435;&#27861;&#38498;&#22577;&#21578;\92month\9209&#38498;&#26371;\9209&#38498;&#26371;--&#19968;&#31185;&#38468;&#34920;ho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送委員會 (直式)"/>
      <sheetName val="總表"/>
      <sheetName val="主管"/>
      <sheetName val="機關明細"/>
      <sheetName val="以前保留"/>
      <sheetName val="本+以資本 (院會用)"/>
      <sheetName val="本+以資本 (千元)"/>
      <sheetName val="本+以資本 (院會用) (2)"/>
    </sheetNames>
    <sheetDataSet>
      <sheetData sheetId="3">
        <row r="5">
          <cell r="BG5">
            <v>9284</v>
          </cell>
          <cell r="BH5">
            <v>2779</v>
          </cell>
          <cell r="BI5">
            <v>6859</v>
          </cell>
          <cell r="BJ5">
            <v>1728</v>
          </cell>
          <cell r="BK5">
            <v>5779</v>
          </cell>
          <cell r="BL5">
            <v>889</v>
          </cell>
          <cell r="BM5">
            <v>2778657</v>
          </cell>
          <cell r="BN5">
            <v>1727819</v>
          </cell>
          <cell r="BO5">
            <v>888668</v>
          </cell>
          <cell r="BP5">
            <v>2779</v>
          </cell>
          <cell r="BQ5">
            <v>1728</v>
          </cell>
          <cell r="BR5">
            <v>889</v>
          </cell>
        </row>
        <row r="7">
          <cell r="BG7">
            <v>738</v>
          </cell>
          <cell r="BH7">
            <v>50</v>
          </cell>
          <cell r="BI7">
            <v>591</v>
          </cell>
          <cell r="BJ7">
            <v>43</v>
          </cell>
          <cell r="BK7">
            <v>546</v>
          </cell>
          <cell r="BL7">
            <v>24</v>
          </cell>
          <cell r="BM7">
            <v>50212</v>
          </cell>
          <cell r="BN7">
            <v>43343</v>
          </cell>
          <cell r="BO7">
            <v>23728</v>
          </cell>
          <cell r="BP7">
            <v>50</v>
          </cell>
          <cell r="BQ7">
            <v>43</v>
          </cell>
          <cell r="BR7">
            <v>24</v>
          </cell>
        </row>
        <row r="8">
          <cell r="BG8">
            <v>822</v>
          </cell>
          <cell r="BH8">
            <v>25</v>
          </cell>
          <cell r="BI8">
            <v>654</v>
          </cell>
          <cell r="BJ8">
            <v>20</v>
          </cell>
          <cell r="BK8">
            <v>607</v>
          </cell>
          <cell r="BL8">
            <v>12</v>
          </cell>
          <cell r="BM8">
            <v>24622</v>
          </cell>
          <cell r="BN8">
            <v>19729</v>
          </cell>
          <cell r="BO8">
            <v>11692</v>
          </cell>
          <cell r="BP8">
            <v>25</v>
          </cell>
          <cell r="BQ8">
            <v>20</v>
          </cell>
          <cell r="BR8">
            <v>12</v>
          </cell>
        </row>
        <row r="9">
          <cell r="BG9">
            <v>202</v>
          </cell>
          <cell r="BH9">
            <v>27</v>
          </cell>
          <cell r="BI9">
            <v>160</v>
          </cell>
          <cell r="BJ9">
            <v>11</v>
          </cell>
          <cell r="BK9">
            <v>146</v>
          </cell>
          <cell r="BL9">
            <v>8</v>
          </cell>
          <cell r="BM9">
            <v>27167</v>
          </cell>
          <cell r="BN9">
            <v>11147</v>
          </cell>
          <cell r="BO9">
            <v>7879</v>
          </cell>
          <cell r="BP9">
            <v>27</v>
          </cell>
          <cell r="BQ9">
            <v>11</v>
          </cell>
          <cell r="BR9">
            <v>8</v>
          </cell>
        </row>
        <row r="10">
          <cell r="BG10">
            <v>3461</v>
          </cell>
          <cell r="BH10">
            <v>110</v>
          </cell>
          <cell r="BI10">
            <v>2497</v>
          </cell>
          <cell r="BJ10">
            <v>74</v>
          </cell>
          <cell r="BK10">
            <v>1989</v>
          </cell>
          <cell r="BL10">
            <v>48</v>
          </cell>
          <cell r="BM10">
            <v>110199</v>
          </cell>
          <cell r="BN10">
            <v>73788</v>
          </cell>
          <cell r="BO10">
            <v>47842</v>
          </cell>
          <cell r="BP10">
            <v>110</v>
          </cell>
          <cell r="BQ10">
            <v>74</v>
          </cell>
          <cell r="BR10">
            <v>48</v>
          </cell>
        </row>
        <row r="11">
          <cell r="BG11">
            <v>444</v>
          </cell>
          <cell r="BH11">
            <v>50</v>
          </cell>
          <cell r="BI11">
            <v>366</v>
          </cell>
          <cell r="BJ11">
            <v>32</v>
          </cell>
          <cell r="BK11">
            <v>338</v>
          </cell>
          <cell r="BL11">
            <v>12</v>
          </cell>
          <cell r="BM11">
            <v>49643</v>
          </cell>
          <cell r="BN11">
            <v>32050</v>
          </cell>
          <cell r="BO11">
            <v>12262</v>
          </cell>
          <cell r="BP11">
            <v>50</v>
          </cell>
          <cell r="BQ11">
            <v>32</v>
          </cell>
          <cell r="BR11">
            <v>12</v>
          </cell>
        </row>
        <row r="12">
          <cell r="BG12">
            <v>136</v>
          </cell>
          <cell r="BH12">
            <v>10</v>
          </cell>
          <cell r="BI12">
            <v>99</v>
          </cell>
          <cell r="BJ12">
            <v>8</v>
          </cell>
          <cell r="BK12">
            <v>86</v>
          </cell>
          <cell r="BL12">
            <v>7</v>
          </cell>
          <cell r="BM12">
            <v>10198</v>
          </cell>
          <cell r="BN12">
            <v>8055</v>
          </cell>
          <cell r="BO12">
            <v>7211</v>
          </cell>
          <cell r="BP12">
            <v>10</v>
          </cell>
          <cell r="BQ12">
            <v>8</v>
          </cell>
          <cell r="BR12">
            <v>7</v>
          </cell>
        </row>
        <row r="13">
          <cell r="BG13">
            <v>225</v>
          </cell>
          <cell r="BH13">
            <v>3</v>
          </cell>
          <cell r="BI13">
            <v>154</v>
          </cell>
          <cell r="BJ13">
            <v>2</v>
          </cell>
          <cell r="BK13">
            <v>125</v>
          </cell>
          <cell r="BL13">
            <v>1</v>
          </cell>
          <cell r="BM13">
            <v>2999</v>
          </cell>
          <cell r="BN13">
            <v>2112</v>
          </cell>
          <cell r="BO13">
            <v>1226</v>
          </cell>
          <cell r="BP13">
            <v>3</v>
          </cell>
          <cell r="BQ13">
            <v>2</v>
          </cell>
          <cell r="BR13">
            <v>1</v>
          </cell>
        </row>
        <row r="14">
          <cell r="BG14">
            <v>136</v>
          </cell>
          <cell r="BH14">
            <v>8</v>
          </cell>
          <cell r="BI14">
            <v>109</v>
          </cell>
          <cell r="BJ14">
            <v>7</v>
          </cell>
          <cell r="BK14">
            <v>98</v>
          </cell>
          <cell r="BL14">
            <v>7</v>
          </cell>
        </row>
        <row r="15">
          <cell r="BG15">
            <v>605</v>
          </cell>
          <cell r="BH15">
            <v>96</v>
          </cell>
          <cell r="BI15">
            <v>474</v>
          </cell>
          <cell r="BJ15">
            <v>40</v>
          </cell>
          <cell r="BK15">
            <v>455</v>
          </cell>
          <cell r="BL15">
            <v>17</v>
          </cell>
          <cell r="BM15">
            <v>95853</v>
          </cell>
          <cell r="BN15">
            <v>39700</v>
          </cell>
          <cell r="BO15">
            <v>16521</v>
          </cell>
          <cell r="BP15">
            <v>96</v>
          </cell>
          <cell r="BQ15">
            <v>40</v>
          </cell>
          <cell r="BR15">
            <v>17</v>
          </cell>
        </row>
        <row r="16">
          <cell r="BG16">
            <v>886</v>
          </cell>
          <cell r="BH16">
            <v>3206</v>
          </cell>
          <cell r="BI16">
            <v>546</v>
          </cell>
          <cell r="BJ16">
            <v>2403</v>
          </cell>
          <cell r="BK16">
            <v>461</v>
          </cell>
          <cell r="BL16">
            <v>2402</v>
          </cell>
          <cell r="BM16">
            <v>3206239</v>
          </cell>
          <cell r="BN16">
            <v>2403281</v>
          </cell>
          <cell r="BO16">
            <v>2401606</v>
          </cell>
          <cell r="BP16">
            <v>3206</v>
          </cell>
          <cell r="BQ16">
            <v>2403</v>
          </cell>
          <cell r="BR16">
            <v>2402</v>
          </cell>
        </row>
        <row r="17">
          <cell r="BG17">
            <v>179</v>
          </cell>
          <cell r="BH17">
            <v>1</v>
          </cell>
          <cell r="BI17">
            <v>140</v>
          </cell>
          <cell r="BJ17">
            <v>1</v>
          </cell>
          <cell r="BK17">
            <v>126</v>
          </cell>
          <cell r="BL17">
            <v>1</v>
          </cell>
          <cell r="BM17">
            <v>953</v>
          </cell>
          <cell r="BN17">
            <v>690</v>
          </cell>
          <cell r="BO17">
            <v>682</v>
          </cell>
          <cell r="BP17">
            <v>1</v>
          </cell>
          <cell r="BQ17">
            <v>1</v>
          </cell>
          <cell r="BR17">
            <v>1</v>
          </cell>
        </row>
        <row r="18">
          <cell r="BG18">
            <v>241</v>
          </cell>
          <cell r="BH18">
            <v>1</v>
          </cell>
          <cell r="BI18">
            <v>193</v>
          </cell>
          <cell r="BJ18">
            <v>1</v>
          </cell>
          <cell r="BK18">
            <v>177</v>
          </cell>
          <cell r="BL18">
            <v>1</v>
          </cell>
          <cell r="BM18">
            <v>1310</v>
          </cell>
          <cell r="BN18">
            <v>1259</v>
          </cell>
          <cell r="BO18">
            <v>518</v>
          </cell>
          <cell r="BP18">
            <v>1</v>
          </cell>
          <cell r="BQ18">
            <v>1</v>
          </cell>
          <cell r="BR18">
            <v>1</v>
          </cell>
        </row>
        <row r="19">
          <cell r="BG19">
            <v>239</v>
          </cell>
          <cell r="BH19">
            <v>2</v>
          </cell>
          <cell r="BI19">
            <v>195</v>
          </cell>
          <cell r="BJ19">
            <v>1</v>
          </cell>
          <cell r="BK19">
            <v>180</v>
          </cell>
          <cell r="BL19">
            <v>1</v>
          </cell>
          <cell r="BM19">
            <v>1530</v>
          </cell>
          <cell r="BN19">
            <v>1368</v>
          </cell>
          <cell r="BO19">
            <v>1146</v>
          </cell>
          <cell r="BP19">
            <v>2</v>
          </cell>
          <cell r="BQ19">
            <v>1</v>
          </cell>
          <cell r="BR19">
            <v>1</v>
          </cell>
        </row>
        <row r="20">
          <cell r="BG20">
            <v>83</v>
          </cell>
          <cell r="BH20">
            <v>0</v>
          </cell>
          <cell r="BI20">
            <v>66</v>
          </cell>
          <cell r="BJ20">
            <v>0</v>
          </cell>
          <cell r="BK20">
            <v>61</v>
          </cell>
          <cell r="BL20">
            <v>0</v>
          </cell>
          <cell r="BM20">
            <v>420</v>
          </cell>
          <cell r="BN20">
            <v>336</v>
          </cell>
          <cell r="BO20">
            <v>311</v>
          </cell>
          <cell r="BP20">
            <v>0</v>
          </cell>
          <cell r="BQ20">
            <v>0</v>
          </cell>
          <cell r="BR20">
            <v>0</v>
          </cell>
        </row>
        <row r="21">
          <cell r="BG21">
            <v>252</v>
          </cell>
          <cell r="BH21">
            <v>0</v>
          </cell>
          <cell r="BI21">
            <v>202</v>
          </cell>
          <cell r="BJ21">
            <v>0</v>
          </cell>
          <cell r="BK21">
            <v>191</v>
          </cell>
          <cell r="BL21">
            <v>0</v>
          </cell>
          <cell r="BM21">
            <v>445</v>
          </cell>
          <cell r="BN21">
            <v>345</v>
          </cell>
          <cell r="BO21">
            <v>334</v>
          </cell>
          <cell r="BP21">
            <v>0</v>
          </cell>
          <cell r="BQ21">
            <v>0</v>
          </cell>
          <cell r="BR21">
            <v>0</v>
          </cell>
        </row>
        <row r="22">
          <cell r="BG22">
            <v>2372</v>
          </cell>
          <cell r="BH22">
            <v>50</v>
          </cell>
          <cell r="BI22">
            <v>2313</v>
          </cell>
          <cell r="BJ22">
            <v>50</v>
          </cell>
          <cell r="BK22">
            <v>2154</v>
          </cell>
          <cell r="BL22">
            <v>46</v>
          </cell>
          <cell r="BM22">
            <v>49602</v>
          </cell>
          <cell r="BN22">
            <v>49575</v>
          </cell>
          <cell r="BO22">
            <v>46148</v>
          </cell>
          <cell r="BP22">
            <v>50</v>
          </cell>
          <cell r="BQ22">
            <v>50</v>
          </cell>
          <cell r="BR22">
            <v>46</v>
          </cell>
        </row>
        <row r="23">
          <cell r="BG23">
            <v>3496</v>
          </cell>
          <cell r="BH23">
            <v>2388</v>
          </cell>
          <cell r="BI23">
            <v>2592</v>
          </cell>
          <cell r="BJ23">
            <v>1308</v>
          </cell>
          <cell r="BK23">
            <v>2133</v>
          </cell>
          <cell r="BL23">
            <v>747</v>
          </cell>
          <cell r="BM23">
            <v>2387785</v>
          </cell>
          <cell r="BN23">
            <v>1308180</v>
          </cell>
          <cell r="BO23">
            <v>747228</v>
          </cell>
          <cell r="BP23">
            <v>2388</v>
          </cell>
          <cell r="BQ23">
            <v>1308</v>
          </cell>
          <cell r="BR23">
            <v>747</v>
          </cell>
        </row>
        <row r="24">
          <cell r="BG24">
            <v>432</v>
          </cell>
          <cell r="BH24">
            <v>10</v>
          </cell>
          <cell r="BI24">
            <v>288</v>
          </cell>
          <cell r="BJ24">
            <v>9</v>
          </cell>
          <cell r="BK24">
            <v>251</v>
          </cell>
          <cell r="BL24">
            <v>6</v>
          </cell>
          <cell r="BM24">
            <v>9531</v>
          </cell>
          <cell r="BN24">
            <v>8780</v>
          </cell>
          <cell r="BO24">
            <v>5599</v>
          </cell>
          <cell r="BP24">
            <v>10</v>
          </cell>
          <cell r="BQ24">
            <v>9</v>
          </cell>
          <cell r="BR24">
            <v>6</v>
          </cell>
        </row>
        <row r="25">
          <cell r="BG25">
            <v>1059</v>
          </cell>
          <cell r="BH25">
            <v>784</v>
          </cell>
          <cell r="BI25">
            <v>686</v>
          </cell>
          <cell r="BJ25">
            <v>442</v>
          </cell>
          <cell r="BK25">
            <v>612</v>
          </cell>
          <cell r="BL25">
            <v>400</v>
          </cell>
          <cell r="BM25">
            <v>784187</v>
          </cell>
          <cell r="BN25">
            <v>442069</v>
          </cell>
          <cell r="BO25">
            <v>400060</v>
          </cell>
          <cell r="BP25">
            <v>784</v>
          </cell>
          <cell r="BQ25">
            <v>442</v>
          </cell>
          <cell r="BR25">
            <v>400</v>
          </cell>
        </row>
        <row r="26">
          <cell r="BG26">
            <v>193</v>
          </cell>
          <cell r="BH26">
            <v>79</v>
          </cell>
          <cell r="BI26">
            <v>142</v>
          </cell>
          <cell r="BJ26">
            <v>32</v>
          </cell>
          <cell r="BK26">
            <v>134</v>
          </cell>
          <cell r="BL26">
            <v>32</v>
          </cell>
        </row>
        <row r="27">
          <cell r="BG27">
            <v>532</v>
          </cell>
          <cell r="BH27">
            <v>0</v>
          </cell>
          <cell r="BI27">
            <v>438</v>
          </cell>
          <cell r="BJ27">
            <v>0</v>
          </cell>
          <cell r="BK27">
            <v>438</v>
          </cell>
          <cell r="BL27">
            <v>0</v>
          </cell>
        </row>
        <row r="28">
          <cell r="BG28">
            <v>1434</v>
          </cell>
          <cell r="BH28">
            <v>24</v>
          </cell>
          <cell r="BI28">
            <v>1279</v>
          </cell>
          <cell r="BJ28">
            <v>15</v>
          </cell>
          <cell r="BK28">
            <v>1250</v>
          </cell>
          <cell r="BL28">
            <v>12</v>
          </cell>
          <cell r="BM28">
            <v>23928</v>
          </cell>
          <cell r="BN28">
            <v>14719</v>
          </cell>
          <cell r="BO28">
            <v>11919</v>
          </cell>
          <cell r="BP28">
            <v>24</v>
          </cell>
          <cell r="BQ28">
            <v>15</v>
          </cell>
          <cell r="BR28">
            <v>12</v>
          </cell>
        </row>
        <row r="29">
          <cell r="BG29">
            <v>340</v>
          </cell>
          <cell r="BH29">
            <v>21</v>
          </cell>
          <cell r="BI29">
            <v>277</v>
          </cell>
          <cell r="BJ29">
            <v>18</v>
          </cell>
          <cell r="BK29">
            <v>264</v>
          </cell>
          <cell r="BL29">
            <v>5</v>
          </cell>
          <cell r="BM29">
            <v>20983</v>
          </cell>
          <cell r="BN29">
            <v>18136</v>
          </cell>
          <cell r="BO29">
            <v>4875</v>
          </cell>
          <cell r="BP29">
            <v>21</v>
          </cell>
          <cell r="BQ29">
            <v>18</v>
          </cell>
          <cell r="BR29">
            <v>5</v>
          </cell>
        </row>
        <row r="30">
          <cell r="BG30">
            <v>100</v>
          </cell>
          <cell r="BH30">
            <v>1</v>
          </cell>
          <cell r="BI30">
            <v>79</v>
          </cell>
          <cell r="BJ30">
            <v>1</v>
          </cell>
          <cell r="BK30">
            <v>74</v>
          </cell>
          <cell r="BL30">
            <v>1</v>
          </cell>
          <cell r="BM30">
            <v>674</v>
          </cell>
          <cell r="BN30">
            <v>674</v>
          </cell>
          <cell r="BO30">
            <v>663</v>
          </cell>
          <cell r="BP30">
            <v>1</v>
          </cell>
          <cell r="BQ30">
            <v>1</v>
          </cell>
          <cell r="BR30">
            <v>1</v>
          </cell>
        </row>
        <row r="31">
          <cell r="BG31">
            <v>526</v>
          </cell>
          <cell r="BH31">
            <v>8661</v>
          </cell>
          <cell r="BI31">
            <v>393</v>
          </cell>
          <cell r="BJ31">
            <v>2179</v>
          </cell>
          <cell r="BK31">
            <v>351</v>
          </cell>
          <cell r="BL31">
            <v>14</v>
          </cell>
          <cell r="BM31">
            <v>8660843</v>
          </cell>
          <cell r="BN31">
            <v>2179001</v>
          </cell>
          <cell r="BO31">
            <v>13526</v>
          </cell>
          <cell r="BP31">
            <v>8661</v>
          </cell>
          <cell r="BQ31">
            <v>2179</v>
          </cell>
          <cell r="BR31">
            <v>14</v>
          </cell>
        </row>
        <row r="32">
          <cell r="BG32">
            <v>4109</v>
          </cell>
          <cell r="BH32">
            <v>2315</v>
          </cell>
          <cell r="BI32">
            <v>3504</v>
          </cell>
          <cell r="BJ32">
            <v>896</v>
          </cell>
          <cell r="BK32">
            <v>2865</v>
          </cell>
          <cell r="BL32">
            <v>559</v>
          </cell>
          <cell r="BM32">
            <v>2315462</v>
          </cell>
          <cell r="BN32">
            <v>896097</v>
          </cell>
          <cell r="BO32">
            <v>559139</v>
          </cell>
          <cell r="BP32">
            <v>2315</v>
          </cell>
          <cell r="BQ32">
            <v>896</v>
          </cell>
          <cell r="BR32">
            <v>559</v>
          </cell>
        </row>
        <row r="33">
          <cell r="BG33">
            <v>98</v>
          </cell>
          <cell r="BH33">
            <v>30</v>
          </cell>
          <cell r="BI33">
            <v>77</v>
          </cell>
          <cell r="BJ33">
            <v>20</v>
          </cell>
          <cell r="BK33">
            <v>62</v>
          </cell>
          <cell r="BL33">
            <v>2</v>
          </cell>
          <cell r="BM33">
            <v>29597</v>
          </cell>
          <cell r="BN33">
            <v>20487</v>
          </cell>
          <cell r="BO33">
            <v>2402</v>
          </cell>
          <cell r="BP33">
            <v>30</v>
          </cell>
          <cell r="BQ33">
            <v>20</v>
          </cell>
          <cell r="BR33">
            <v>2</v>
          </cell>
        </row>
        <row r="34">
          <cell r="BG34">
            <v>2201</v>
          </cell>
          <cell r="BH34">
            <v>3639</v>
          </cell>
          <cell r="BI34">
            <v>1576</v>
          </cell>
          <cell r="BJ34">
            <v>1918</v>
          </cell>
          <cell r="BK34">
            <v>1368</v>
          </cell>
          <cell r="BL34">
            <v>1609</v>
          </cell>
          <cell r="BM34">
            <v>3639143</v>
          </cell>
          <cell r="BN34">
            <v>1917739</v>
          </cell>
          <cell r="BO34">
            <v>1608949</v>
          </cell>
          <cell r="BP34">
            <v>3639</v>
          </cell>
          <cell r="BQ34">
            <v>1918</v>
          </cell>
          <cell r="BR34">
            <v>1609</v>
          </cell>
        </row>
        <row r="35">
          <cell r="BG35">
            <v>1354</v>
          </cell>
          <cell r="BH35">
            <v>287</v>
          </cell>
          <cell r="BI35">
            <v>861</v>
          </cell>
          <cell r="BJ35">
            <v>181</v>
          </cell>
          <cell r="BK35">
            <v>780</v>
          </cell>
          <cell r="BL35">
            <v>109</v>
          </cell>
          <cell r="BM35">
            <v>287217</v>
          </cell>
          <cell r="BN35">
            <v>180528</v>
          </cell>
          <cell r="BO35">
            <v>108786</v>
          </cell>
          <cell r="BP35">
            <v>287</v>
          </cell>
          <cell r="BQ35">
            <v>181</v>
          </cell>
          <cell r="BR35">
            <v>109</v>
          </cell>
        </row>
        <row r="36">
          <cell r="BG36">
            <v>3432</v>
          </cell>
          <cell r="BH36">
            <v>299</v>
          </cell>
          <cell r="BI36">
            <v>2635</v>
          </cell>
          <cell r="BJ36">
            <v>227</v>
          </cell>
          <cell r="BK36">
            <v>2491</v>
          </cell>
          <cell r="BL36">
            <v>86</v>
          </cell>
          <cell r="BM36">
            <v>298634</v>
          </cell>
          <cell r="BN36">
            <v>226640</v>
          </cell>
          <cell r="BO36">
            <v>86492</v>
          </cell>
          <cell r="BP36">
            <v>299</v>
          </cell>
          <cell r="BQ36">
            <v>227</v>
          </cell>
          <cell r="BR36">
            <v>86</v>
          </cell>
        </row>
        <row r="37">
          <cell r="BG37">
            <v>16749</v>
          </cell>
          <cell r="BH37">
            <v>1513</v>
          </cell>
          <cell r="BI37">
            <v>13576</v>
          </cell>
          <cell r="BJ37">
            <v>903</v>
          </cell>
          <cell r="BK37">
            <v>12127</v>
          </cell>
          <cell r="BL37">
            <v>476</v>
          </cell>
          <cell r="BM37">
            <v>1513297</v>
          </cell>
          <cell r="BN37">
            <v>902590</v>
          </cell>
          <cell r="BO37">
            <v>475967</v>
          </cell>
          <cell r="BP37">
            <v>1513</v>
          </cell>
          <cell r="BQ37">
            <v>903</v>
          </cell>
          <cell r="BR37">
            <v>476</v>
          </cell>
        </row>
        <row r="38">
          <cell r="BG38">
            <v>2272</v>
          </cell>
          <cell r="BH38">
            <v>208</v>
          </cell>
          <cell r="BI38">
            <v>1846</v>
          </cell>
          <cell r="BJ38">
            <v>110</v>
          </cell>
          <cell r="BK38">
            <v>1667</v>
          </cell>
          <cell r="BL38">
            <v>16</v>
          </cell>
          <cell r="BM38">
            <v>208075</v>
          </cell>
          <cell r="BN38">
            <v>109593</v>
          </cell>
          <cell r="BO38">
            <v>16406</v>
          </cell>
          <cell r="BP38">
            <v>208</v>
          </cell>
          <cell r="BQ38">
            <v>110</v>
          </cell>
          <cell r="BR38">
            <v>16</v>
          </cell>
        </row>
        <row r="39">
          <cell r="BG39">
            <v>1930</v>
          </cell>
          <cell r="BH39">
            <v>101</v>
          </cell>
          <cell r="BI39">
            <v>1584</v>
          </cell>
          <cell r="BJ39">
            <v>73</v>
          </cell>
          <cell r="BK39">
            <v>1427</v>
          </cell>
          <cell r="BL39">
            <v>46</v>
          </cell>
          <cell r="BM39">
            <v>101080</v>
          </cell>
          <cell r="BN39">
            <v>72572</v>
          </cell>
          <cell r="BO39">
            <v>45612</v>
          </cell>
          <cell r="BP39">
            <v>101</v>
          </cell>
          <cell r="BQ39">
            <v>73</v>
          </cell>
          <cell r="BR39">
            <v>46</v>
          </cell>
        </row>
        <row r="40">
          <cell r="BG40">
            <v>117731</v>
          </cell>
          <cell r="BH40">
            <v>28141</v>
          </cell>
          <cell r="BI40">
            <v>95521</v>
          </cell>
          <cell r="BJ40">
            <v>17805</v>
          </cell>
          <cell r="BK40">
            <v>88898</v>
          </cell>
          <cell r="BL40">
            <v>13148</v>
          </cell>
          <cell r="BM40">
            <v>28141229</v>
          </cell>
          <cell r="BN40">
            <v>17804990</v>
          </cell>
          <cell r="BO40">
            <v>13147938</v>
          </cell>
          <cell r="BP40">
            <v>28141</v>
          </cell>
          <cell r="BQ40">
            <v>17805</v>
          </cell>
          <cell r="BR40">
            <v>13148</v>
          </cell>
        </row>
        <row r="41">
          <cell r="BG41">
            <v>30257</v>
          </cell>
          <cell r="BH41">
            <v>453</v>
          </cell>
          <cell r="BI41">
            <v>24506</v>
          </cell>
          <cell r="BJ41">
            <v>269</v>
          </cell>
          <cell r="BK41">
            <v>18569</v>
          </cell>
          <cell r="BL41">
            <v>176</v>
          </cell>
          <cell r="BM41">
            <v>453131</v>
          </cell>
          <cell r="BN41">
            <v>268983</v>
          </cell>
          <cell r="BO41">
            <v>175563</v>
          </cell>
          <cell r="BP41">
            <v>453</v>
          </cell>
          <cell r="BQ41">
            <v>269</v>
          </cell>
          <cell r="BR41">
            <v>176</v>
          </cell>
        </row>
        <row r="42">
          <cell r="BG42">
            <v>305530</v>
          </cell>
          <cell r="BH42">
            <v>28481</v>
          </cell>
          <cell r="BI42">
            <v>217115</v>
          </cell>
          <cell r="BJ42">
            <v>11728</v>
          </cell>
          <cell r="BK42">
            <v>152088</v>
          </cell>
          <cell r="BL42">
            <v>8173</v>
          </cell>
          <cell r="BM42">
            <v>28481461</v>
          </cell>
          <cell r="BN42">
            <v>11727863</v>
          </cell>
          <cell r="BO42">
            <v>8173460</v>
          </cell>
          <cell r="BP42">
            <v>28481</v>
          </cell>
          <cell r="BQ42">
            <v>11728</v>
          </cell>
          <cell r="BR42">
            <v>8173</v>
          </cell>
        </row>
        <row r="45">
          <cell r="BG45">
            <v>198710</v>
          </cell>
          <cell r="BH45">
            <v>8448</v>
          </cell>
          <cell r="BI45">
            <v>152703</v>
          </cell>
          <cell r="BJ45">
            <v>7684</v>
          </cell>
          <cell r="BK45">
            <v>141761</v>
          </cell>
          <cell r="BL45">
            <v>7619</v>
          </cell>
          <cell r="BM45">
            <v>8448130</v>
          </cell>
          <cell r="BN45">
            <v>7684417</v>
          </cell>
          <cell r="BO45">
            <v>7618960</v>
          </cell>
          <cell r="BP45">
            <v>8448</v>
          </cell>
          <cell r="BQ45">
            <v>7684</v>
          </cell>
          <cell r="BR45">
            <v>7619</v>
          </cell>
        </row>
        <row r="46">
          <cell r="BG46">
            <v>129171</v>
          </cell>
          <cell r="BH46">
            <v>23718</v>
          </cell>
          <cell r="BI46">
            <v>105833</v>
          </cell>
          <cell r="BJ46">
            <v>19534</v>
          </cell>
          <cell r="BK46">
            <v>98029</v>
          </cell>
          <cell r="BL46">
            <v>15987</v>
          </cell>
          <cell r="BM46">
            <v>23718446</v>
          </cell>
          <cell r="BN46">
            <v>19534426</v>
          </cell>
          <cell r="BO46">
            <v>15987422</v>
          </cell>
          <cell r="BP46">
            <v>23718</v>
          </cell>
          <cell r="BQ46">
            <v>19534</v>
          </cell>
          <cell r="BR46">
            <v>15987</v>
          </cell>
        </row>
        <row r="47">
          <cell r="BG47">
            <v>25180</v>
          </cell>
          <cell r="BH47">
            <v>1258</v>
          </cell>
          <cell r="BI47">
            <v>20443</v>
          </cell>
          <cell r="BJ47">
            <v>828</v>
          </cell>
          <cell r="BK47">
            <v>19051</v>
          </cell>
          <cell r="BL47">
            <v>573</v>
          </cell>
          <cell r="BM47">
            <v>1258069</v>
          </cell>
          <cell r="BN47">
            <v>828431</v>
          </cell>
          <cell r="BO47">
            <v>572821</v>
          </cell>
          <cell r="BP47">
            <v>1258</v>
          </cell>
          <cell r="BQ47">
            <v>828</v>
          </cell>
          <cell r="BR47">
            <v>573</v>
          </cell>
        </row>
        <row r="48">
          <cell r="BG48">
            <v>38025</v>
          </cell>
          <cell r="BH48">
            <v>23840</v>
          </cell>
          <cell r="BI48">
            <v>27130</v>
          </cell>
          <cell r="BJ48">
            <v>18110</v>
          </cell>
          <cell r="BK48">
            <v>25198</v>
          </cell>
          <cell r="BL48">
            <v>15738</v>
          </cell>
          <cell r="BM48">
            <v>23840177</v>
          </cell>
          <cell r="BN48">
            <v>18110363</v>
          </cell>
          <cell r="BO48">
            <v>15738311</v>
          </cell>
          <cell r="BP48">
            <v>23840</v>
          </cell>
          <cell r="BQ48">
            <v>18110</v>
          </cell>
          <cell r="BR48">
            <v>15738</v>
          </cell>
        </row>
        <row r="49">
          <cell r="BG49">
            <v>18940</v>
          </cell>
          <cell r="BH49">
            <v>45712</v>
          </cell>
          <cell r="BI49">
            <v>13700</v>
          </cell>
          <cell r="BJ49">
            <v>29131</v>
          </cell>
          <cell r="BK49">
            <v>11592</v>
          </cell>
          <cell r="BL49">
            <v>26248</v>
          </cell>
          <cell r="BM49">
            <v>45711645</v>
          </cell>
          <cell r="BN49">
            <v>29130932</v>
          </cell>
          <cell r="BO49">
            <v>26247655</v>
          </cell>
          <cell r="BP49">
            <v>45712</v>
          </cell>
          <cell r="BQ49">
            <v>29131</v>
          </cell>
          <cell r="BR49">
            <v>26248</v>
          </cell>
        </row>
        <row r="50">
          <cell r="BG50">
            <v>159</v>
          </cell>
          <cell r="BH50">
            <v>6</v>
          </cell>
          <cell r="BI50">
            <v>135</v>
          </cell>
          <cell r="BJ50">
            <v>6</v>
          </cell>
          <cell r="BK50">
            <v>121</v>
          </cell>
          <cell r="BL50">
            <v>5</v>
          </cell>
          <cell r="BM50">
            <v>6153</v>
          </cell>
          <cell r="BN50">
            <v>5903</v>
          </cell>
          <cell r="BO50">
            <v>4647</v>
          </cell>
          <cell r="BP50">
            <v>6</v>
          </cell>
          <cell r="BQ50">
            <v>6</v>
          </cell>
          <cell r="BR50">
            <v>5</v>
          </cell>
        </row>
        <row r="51">
          <cell r="BG51">
            <v>1316</v>
          </cell>
          <cell r="BH51">
            <v>31</v>
          </cell>
          <cell r="BI51">
            <v>966</v>
          </cell>
          <cell r="BJ51">
            <v>23</v>
          </cell>
          <cell r="BK51">
            <v>866</v>
          </cell>
          <cell r="BL51">
            <v>16</v>
          </cell>
          <cell r="BM51">
            <v>30581</v>
          </cell>
          <cell r="BN51">
            <v>22663</v>
          </cell>
          <cell r="BO51">
            <v>15914</v>
          </cell>
          <cell r="BP51">
            <v>31</v>
          </cell>
          <cell r="BQ51">
            <v>23</v>
          </cell>
          <cell r="BR51">
            <v>16</v>
          </cell>
        </row>
        <row r="52">
          <cell r="BG52">
            <v>134628</v>
          </cell>
          <cell r="BH52">
            <v>440</v>
          </cell>
          <cell r="BI52">
            <v>127619</v>
          </cell>
          <cell r="BJ52">
            <v>378</v>
          </cell>
          <cell r="BK52">
            <v>125560</v>
          </cell>
          <cell r="BL52">
            <v>210</v>
          </cell>
          <cell r="BM52">
            <v>440221</v>
          </cell>
          <cell r="BN52">
            <v>378205</v>
          </cell>
          <cell r="BO52">
            <v>210057</v>
          </cell>
          <cell r="BP52">
            <v>440</v>
          </cell>
          <cell r="BQ52">
            <v>378</v>
          </cell>
          <cell r="BR52">
            <v>210</v>
          </cell>
        </row>
        <row r="53">
          <cell r="BG53">
            <v>6913</v>
          </cell>
          <cell r="BH53">
            <v>34468</v>
          </cell>
          <cell r="BI53">
            <v>4996</v>
          </cell>
          <cell r="BJ53">
            <v>26215</v>
          </cell>
          <cell r="BK53">
            <v>4604</v>
          </cell>
          <cell r="BL53">
            <v>25424</v>
          </cell>
          <cell r="BM53">
            <v>34468094</v>
          </cell>
          <cell r="BN53">
            <v>26215408</v>
          </cell>
          <cell r="BO53">
            <v>25424387</v>
          </cell>
          <cell r="BP53">
            <v>34468</v>
          </cell>
          <cell r="BQ53">
            <v>26215</v>
          </cell>
          <cell r="BR53">
            <v>25424</v>
          </cell>
        </row>
        <row r="54">
          <cell r="BG54">
            <v>2461</v>
          </cell>
          <cell r="BH54">
            <v>729</v>
          </cell>
          <cell r="BI54">
            <v>1975</v>
          </cell>
          <cell r="BJ54">
            <v>464</v>
          </cell>
          <cell r="BK54">
            <v>1813</v>
          </cell>
          <cell r="BL54">
            <v>426</v>
          </cell>
          <cell r="BM54">
            <v>728989</v>
          </cell>
          <cell r="BN54">
            <v>464013</v>
          </cell>
          <cell r="BO54">
            <v>425999</v>
          </cell>
          <cell r="BP54">
            <v>729</v>
          </cell>
          <cell r="BQ54">
            <v>464</v>
          </cell>
          <cell r="BR54">
            <v>426</v>
          </cell>
        </row>
        <row r="55">
          <cell r="BG55">
            <v>89965</v>
          </cell>
          <cell r="BH55">
            <v>14800</v>
          </cell>
          <cell r="BI55">
            <v>68765</v>
          </cell>
          <cell r="BJ55">
            <v>9700</v>
          </cell>
          <cell r="BK55">
            <v>64570</v>
          </cell>
          <cell r="BL55">
            <v>6164</v>
          </cell>
          <cell r="BM55">
            <v>14799598</v>
          </cell>
          <cell r="BN55">
            <v>9700017</v>
          </cell>
          <cell r="BO55">
            <v>6163813</v>
          </cell>
          <cell r="BP55">
            <v>14800</v>
          </cell>
          <cell r="BQ55">
            <v>9700</v>
          </cell>
          <cell r="BR55">
            <v>6164</v>
          </cell>
        </row>
        <row r="56">
          <cell r="BG56">
            <v>54592</v>
          </cell>
          <cell r="BH56">
            <v>71</v>
          </cell>
          <cell r="BI56">
            <v>44919</v>
          </cell>
          <cell r="BJ56">
            <v>50</v>
          </cell>
          <cell r="BK56">
            <v>43966</v>
          </cell>
          <cell r="BL56">
            <v>38</v>
          </cell>
          <cell r="BM56">
            <v>71320</v>
          </cell>
          <cell r="BN56">
            <v>49928</v>
          </cell>
          <cell r="BO56">
            <v>38077</v>
          </cell>
          <cell r="BP56">
            <v>71</v>
          </cell>
          <cell r="BQ56">
            <v>50</v>
          </cell>
          <cell r="BR56">
            <v>38</v>
          </cell>
        </row>
        <row r="57">
          <cell r="BG57">
            <v>50450</v>
          </cell>
          <cell r="BH57">
            <v>3000</v>
          </cell>
          <cell r="BI57">
            <v>42606</v>
          </cell>
          <cell r="BJ57">
            <v>1845</v>
          </cell>
          <cell r="BK57">
            <v>41253</v>
          </cell>
          <cell r="BL57">
            <v>1501</v>
          </cell>
          <cell r="BM57">
            <v>3000314</v>
          </cell>
          <cell r="BN57">
            <v>1844647</v>
          </cell>
          <cell r="BO57">
            <v>1500665</v>
          </cell>
          <cell r="BP57">
            <v>3000</v>
          </cell>
          <cell r="BQ57">
            <v>1845</v>
          </cell>
          <cell r="BR57">
            <v>1501</v>
          </cell>
        </row>
        <row r="58">
          <cell r="BG58">
            <v>4092</v>
          </cell>
          <cell r="BH58">
            <v>4363</v>
          </cell>
          <cell r="BI58">
            <v>2607</v>
          </cell>
          <cell r="BJ58">
            <v>1885</v>
          </cell>
          <cell r="BK58">
            <v>2314</v>
          </cell>
          <cell r="BL58">
            <v>1249</v>
          </cell>
          <cell r="BM58">
            <v>4363015</v>
          </cell>
          <cell r="BN58">
            <v>1885271</v>
          </cell>
          <cell r="BO58">
            <v>1249153</v>
          </cell>
          <cell r="BP58">
            <v>4363</v>
          </cell>
          <cell r="BQ58">
            <v>1885</v>
          </cell>
          <cell r="BR58">
            <v>1249</v>
          </cell>
        </row>
        <row r="59">
          <cell r="BG59">
            <v>10526</v>
          </cell>
          <cell r="BH59">
            <v>1771</v>
          </cell>
          <cell r="BI59">
            <v>8532</v>
          </cell>
          <cell r="BJ59">
            <v>1244</v>
          </cell>
          <cell r="BK59">
            <v>7977</v>
          </cell>
          <cell r="BL59">
            <v>996</v>
          </cell>
          <cell r="BM59">
            <v>1770723</v>
          </cell>
          <cell r="BN59">
            <v>1243845</v>
          </cell>
          <cell r="BO59">
            <v>995535</v>
          </cell>
          <cell r="BP59">
            <v>1771</v>
          </cell>
          <cell r="BQ59">
            <v>1244</v>
          </cell>
          <cell r="BR59">
            <v>996</v>
          </cell>
        </row>
        <row r="61">
          <cell r="BG61">
            <v>484</v>
          </cell>
          <cell r="BH61">
            <v>8</v>
          </cell>
          <cell r="BI61">
            <v>386</v>
          </cell>
          <cell r="BJ61">
            <v>5</v>
          </cell>
          <cell r="BK61">
            <v>325</v>
          </cell>
          <cell r="BL61">
            <v>2</v>
          </cell>
          <cell r="BM61">
            <v>7730</v>
          </cell>
          <cell r="BN61">
            <v>5028</v>
          </cell>
          <cell r="BO61">
            <v>1598</v>
          </cell>
          <cell r="BP61">
            <v>8</v>
          </cell>
          <cell r="BQ61">
            <v>5</v>
          </cell>
          <cell r="BR61">
            <v>2</v>
          </cell>
        </row>
        <row r="62">
          <cell r="BG62">
            <v>77</v>
          </cell>
          <cell r="BH62">
            <v>3</v>
          </cell>
          <cell r="BI62">
            <v>69</v>
          </cell>
          <cell r="BJ62">
            <v>3</v>
          </cell>
          <cell r="BK62">
            <v>46</v>
          </cell>
          <cell r="BL62">
            <v>2</v>
          </cell>
          <cell r="BM62">
            <v>3268</v>
          </cell>
          <cell r="BN62">
            <v>3268</v>
          </cell>
          <cell r="BO62">
            <v>2074</v>
          </cell>
          <cell r="BP62">
            <v>3</v>
          </cell>
          <cell r="BQ62">
            <v>3</v>
          </cell>
          <cell r="BR62">
            <v>2</v>
          </cell>
        </row>
        <row r="63">
          <cell r="BG63">
            <v>96211</v>
          </cell>
          <cell r="BH63">
            <v>33310</v>
          </cell>
          <cell r="BI63">
            <v>72875</v>
          </cell>
          <cell r="BJ63">
            <v>20042</v>
          </cell>
          <cell r="BK63">
            <v>72875</v>
          </cell>
          <cell r="BL63">
            <v>20019</v>
          </cell>
          <cell r="BM63">
            <v>33310000</v>
          </cell>
          <cell r="BN63">
            <v>20042475</v>
          </cell>
          <cell r="BO63">
            <v>20019265</v>
          </cell>
          <cell r="BP63">
            <v>33310</v>
          </cell>
          <cell r="BQ63">
            <v>20042</v>
          </cell>
          <cell r="BR63">
            <v>20019</v>
          </cell>
        </row>
        <row r="64">
          <cell r="BG64">
            <v>1458</v>
          </cell>
          <cell r="BH64">
            <v>501</v>
          </cell>
          <cell r="BI64">
            <v>1128</v>
          </cell>
          <cell r="BJ64">
            <v>364</v>
          </cell>
          <cell r="BK64">
            <v>1114</v>
          </cell>
          <cell r="BL64">
            <v>364</v>
          </cell>
          <cell r="BM64">
            <v>500618</v>
          </cell>
          <cell r="BN64">
            <v>364000</v>
          </cell>
          <cell r="BO64">
            <v>363929</v>
          </cell>
          <cell r="BP64">
            <v>501</v>
          </cell>
          <cell r="BQ64">
            <v>364</v>
          </cell>
          <cell r="BR64">
            <v>364</v>
          </cell>
        </row>
        <row r="65">
          <cell r="BG65">
            <v>25500</v>
          </cell>
          <cell r="BH65">
            <v>0</v>
          </cell>
          <cell r="BI65">
            <v>19125</v>
          </cell>
          <cell r="BJ65">
            <v>0</v>
          </cell>
          <cell r="BK65">
            <v>19125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</row>
        <row r="66">
          <cell r="BG66">
            <v>20529</v>
          </cell>
          <cell r="BI66">
            <v>19411</v>
          </cell>
          <cell r="BK66">
            <v>18192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</row>
        <row r="73">
          <cell r="BG73">
            <v>500</v>
          </cell>
          <cell r="BH73">
            <v>1500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1500000</v>
          </cell>
          <cell r="BN73">
            <v>0</v>
          </cell>
          <cell r="BO73">
            <v>0</v>
          </cell>
          <cell r="BP73">
            <v>1500</v>
          </cell>
          <cell r="BQ73">
            <v>0</v>
          </cell>
          <cell r="BR73">
            <v>0</v>
          </cell>
        </row>
        <row r="74">
          <cell r="BG74">
            <v>3636</v>
          </cell>
          <cell r="BH74">
            <v>2196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2196261</v>
          </cell>
          <cell r="BN74">
            <v>0</v>
          </cell>
          <cell r="BO74">
            <v>0</v>
          </cell>
          <cell r="BP74">
            <v>2196</v>
          </cell>
          <cell r="BQ74">
            <v>0</v>
          </cell>
          <cell r="BR7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showGridLines="0" tabSelected="1" zoomScale="85" zoomScaleNormal="85" workbookViewId="0" topLeftCell="A2">
      <pane xSplit="1" ySplit="5" topLeftCell="B7" activePane="bottomRight" state="frozen"/>
      <selection pane="topLeft" activeCell="A9" sqref="A9"/>
      <selection pane="topRight" activeCell="A9" sqref="A9"/>
      <selection pane="bottomLeft" activeCell="A9" sqref="A9"/>
      <selection pane="bottomRight" activeCell="F64" sqref="F64"/>
    </sheetView>
  </sheetViews>
  <sheetFormatPr defaultColWidth="9.00390625" defaultRowHeight="16.5"/>
  <cols>
    <col min="1" max="1" width="38.875" style="70" customWidth="1"/>
    <col min="2" max="2" width="12.375" style="2" customWidth="1"/>
    <col min="3" max="3" width="11.375" style="2" customWidth="1"/>
    <col min="4" max="4" width="12.50390625" style="3" customWidth="1"/>
    <col min="5" max="5" width="12.375" style="2" customWidth="1"/>
    <col min="6" max="6" width="10.875" style="2" customWidth="1"/>
    <col min="7" max="7" width="12.375" style="3" customWidth="1"/>
    <col min="8" max="8" width="11.75390625" style="2" customWidth="1"/>
    <col min="9" max="9" width="9.75390625" style="2" hidden="1" customWidth="1"/>
    <col min="10" max="10" width="10.00390625" style="2" hidden="1" customWidth="1"/>
    <col min="11" max="11" width="6.375" style="2" customWidth="1"/>
    <col min="12" max="12" width="6.375" style="3" customWidth="1"/>
    <col min="13" max="13" width="11.25390625" style="2" customWidth="1"/>
    <col min="14" max="14" width="9.625" style="2" hidden="1" customWidth="1"/>
    <col min="15" max="15" width="9.00390625" style="2" hidden="1" customWidth="1"/>
    <col min="16" max="16" width="9.75390625" style="2" hidden="1" customWidth="1"/>
    <col min="17" max="17" width="8.125" style="2" hidden="1" customWidth="1"/>
    <col min="18" max="18" width="6.25390625" style="2" customWidth="1"/>
    <col min="19" max="19" width="7.00390625" style="3" customWidth="1"/>
    <col min="20" max="20" width="12.375" style="3" customWidth="1"/>
    <col min="21" max="22" width="6.625" style="3" customWidth="1"/>
    <col min="23" max="23" width="10.875" style="67" customWidth="1"/>
    <col min="24" max="24" width="10.125" style="67" customWidth="1"/>
    <col min="25" max="25" width="9.00390625" style="67" customWidth="1"/>
  </cols>
  <sheetData>
    <row r="1" spans="1:25" s="2" customFormat="1" ht="35.25" customHeight="1" hidden="1">
      <c r="A1" s="1" t="s">
        <v>0</v>
      </c>
      <c r="D1" s="3"/>
      <c r="G1" s="3"/>
      <c r="L1" s="3"/>
      <c r="S1" s="3"/>
      <c r="T1" s="3"/>
      <c r="U1" s="3"/>
      <c r="V1" s="3"/>
      <c r="W1" s="4"/>
      <c r="X1" s="4"/>
      <c r="Y1" s="4"/>
    </row>
    <row r="2" spans="1:25" s="9" customFormat="1" ht="34.5" customHeight="1">
      <c r="A2" s="5" t="s">
        <v>32</v>
      </c>
      <c r="B2" s="6"/>
      <c r="C2" s="6"/>
      <c r="D2" s="7"/>
      <c r="E2" s="6"/>
      <c r="F2" s="6"/>
      <c r="G2" s="7"/>
      <c r="H2" s="6"/>
      <c r="I2" s="6"/>
      <c r="J2" s="6"/>
      <c r="K2" s="6"/>
      <c r="L2" s="7"/>
      <c r="M2" s="6"/>
      <c r="N2" s="6"/>
      <c r="O2" s="6"/>
      <c r="P2" s="6"/>
      <c r="Q2" s="6"/>
      <c r="R2" s="6"/>
      <c r="S2" s="7"/>
      <c r="T2" s="7"/>
      <c r="U2" s="7"/>
      <c r="V2" s="7"/>
      <c r="W2" s="8"/>
      <c r="X2" s="8"/>
      <c r="Y2" s="8"/>
    </row>
    <row r="3" spans="1:25" s="15" customFormat="1" ht="22.5" customHeight="1">
      <c r="A3" s="10"/>
      <c r="B3" s="11"/>
      <c r="C3" s="11"/>
      <c r="D3" s="12"/>
      <c r="E3" s="11"/>
      <c r="F3" s="11"/>
      <c r="G3" s="12"/>
      <c r="H3" s="11"/>
      <c r="I3" s="11"/>
      <c r="J3" s="11"/>
      <c r="K3" s="11"/>
      <c r="L3" s="12"/>
      <c r="M3" s="11"/>
      <c r="N3" s="11"/>
      <c r="O3" s="11"/>
      <c r="P3" s="11"/>
      <c r="Q3" s="11"/>
      <c r="R3" s="11"/>
      <c r="S3" s="12"/>
      <c r="T3" s="12"/>
      <c r="U3" s="12"/>
      <c r="V3" s="13" t="s">
        <v>1</v>
      </c>
      <c r="W3" s="14"/>
      <c r="X3" s="14"/>
      <c r="Y3" s="14"/>
    </row>
    <row r="4" spans="1:25" s="22" customFormat="1" ht="21" customHeight="1">
      <c r="A4" s="16"/>
      <c r="B4" s="17" t="s">
        <v>33</v>
      </c>
      <c r="C4" s="18"/>
      <c r="D4" s="19"/>
      <c r="E4" s="20" t="s">
        <v>34</v>
      </c>
      <c r="F4" s="18"/>
      <c r="G4" s="19"/>
      <c r="H4" s="20" t="s">
        <v>35</v>
      </c>
      <c r="I4" s="18"/>
      <c r="J4" s="18"/>
      <c r="K4" s="18"/>
      <c r="L4" s="19"/>
      <c r="M4" s="18"/>
      <c r="N4" s="18"/>
      <c r="O4" s="18"/>
      <c r="P4" s="18"/>
      <c r="Q4" s="18"/>
      <c r="R4" s="18"/>
      <c r="S4" s="19"/>
      <c r="T4" s="19"/>
      <c r="U4" s="19"/>
      <c r="V4" s="19"/>
      <c r="W4" s="21"/>
      <c r="X4" s="21"/>
      <c r="Y4" s="21"/>
    </row>
    <row r="5" spans="1:25" s="29" customFormat="1" ht="27" customHeight="1">
      <c r="A5" s="23" t="s">
        <v>36</v>
      </c>
      <c r="B5" s="24" t="s">
        <v>2</v>
      </c>
      <c r="C5" s="24" t="s">
        <v>3</v>
      </c>
      <c r="D5" s="25" t="s">
        <v>37</v>
      </c>
      <c r="E5" s="24" t="s">
        <v>2</v>
      </c>
      <c r="F5" s="24" t="s">
        <v>3</v>
      </c>
      <c r="G5" s="25" t="s">
        <v>37</v>
      </c>
      <c r="H5" s="20" t="s">
        <v>38</v>
      </c>
      <c r="I5" s="18"/>
      <c r="J5" s="18"/>
      <c r="K5" s="18"/>
      <c r="L5" s="19"/>
      <c r="M5" s="20" t="s">
        <v>39</v>
      </c>
      <c r="N5" s="18"/>
      <c r="O5" s="18"/>
      <c r="P5" s="18"/>
      <c r="Q5" s="18"/>
      <c r="R5" s="18"/>
      <c r="S5" s="19"/>
      <c r="T5" s="26" t="s">
        <v>40</v>
      </c>
      <c r="U5" s="27"/>
      <c r="V5" s="19"/>
      <c r="W5" s="28"/>
      <c r="X5" s="28"/>
      <c r="Y5" s="28"/>
    </row>
    <row r="6" spans="1:25" s="36" customFormat="1" ht="20.25" customHeight="1">
      <c r="A6" s="30"/>
      <c r="B6" s="30"/>
      <c r="C6" s="30"/>
      <c r="D6" s="31"/>
      <c r="E6" s="30"/>
      <c r="F6" s="30"/>
      <c r="G6" s="31"/>
      <c r="H6" s="32" t="s">
        <v>41</v>
      </c>
      <c r="I6" s="32" t="s">
        <v>42</v>
      </c>
      <c r="J6" s="32" t="s">
        <v>43</v>
      </c>
      <c r="K6" s="33" t="s">
        <v>44</v>
      </c>
      <c r="L6" s="33" t="s">
        <v>45</v>
      </c>
      <c r="M6" s="32" t="s">
        <v>41</v>
      </c>
      <c r="N6" s="32" t="s">
        <v>42</v>
      </c>
      <c r="O6" s="32" t="s">
        <v>43</v>
      </c>
      <c r="P6" s="32" t="s">
        <v>46</v>
      </c>
      <c r="Q6" s="32" t="s">
        <v>47</v>
      </c>
      <c r="R6" s="33" t="s">
        <v>44</v>
      </c>
      <c r="S6" s="33" t="s">
        <v>45</v>
      </c>
      <c r="T6" s="34" t="s">
        <v>48</v>
      </c>
      <c r="U6" s="33" t="s">
        <v>44</v>
      </c>
      <c r="V6" s="33" t="s">
        <v>45</v>
      </c>
      <c r="W6" s="35"/>
      <c r="X6" s="35"/>
      <c r="Y6" s="35"/>
    </row>
    <row r="7" spans="1:25" s="45" customFormat="1" ht="17.25" customHeight="1">
      <c r="A7" s="37" t="s">
        <v>49</v>
      </c>
      <c r="B7" s="38">
        <f>'[4]機關明細'!BG5</f>
        <v>9284</v>
      </c>
      <c r="C7" s="38">
        <f>'[4]機關明細'!BH5</f>
        <v>2779</v>
      </c>
      <c r="D7" s="39">
        <f aca="true" t="shared" si="0" ref="D7:D38">B7+C7</f>
        <v>12063</v>
      </c>
      <c r="E7" s="38">
        <f>'[4]機關明細'!BI5</f>
        <v>6859</v>
      </c>
      <c r="F7" s="38">
        <f>'[4]機關明細'!BJ5</f>
        <v>1728</v>
      </c>
      <c r="G7" s="39">
        <f aca="true" t="shared" si="1" ref="G7:G38">F7+E7</f>
        <v>8587</v>
      </c>
      <c r="H7" s="38">
        <f>'[4]機關明細'!BK5</f>
        <v>5779</v>
      </c>
      <c r="I7" s="38">
        <f>'[4]機關明細'!BM5</f>
        <v>2778657</v>
      </c>
      <c r="J7" s="38">
        <f>'[4]機關明細'!BN5</f>
        <v>1727819</v>
      </c>
      <c r="K7" s="40">
        <f aca="true" t="shared" si="2" ref="K7:K38">IF(OR(H7=0,B7=0),0,H7/B7*100)</f>
        <v>62.246876346402416</v>
      </c>
      <c r="L7" s="41">
        <f aca="true" t="shared" si="3" ref="L7:L38">IF(OR(H7=0,E7=0),0,H7/E7*100)</f>
        <v>84.25426447003936</v>
      </c>
      <c r="M7" s="38">
        <f>'[4]機關明細'!BL5</f>
        <v>889</v>
      </c>
      <c r="N7" s="38">
        <f>'[4]機關明細'!BO5</f>
        <v>888668</v>
      </c>
      <c r="O7" s="38">
        <f>'[4]機關明細'!BP5</f>
        <v>2779</v>
      </c>
      <c r="P7" s="38">
        <f>'[4]機關明細'!BQ5</f>
        <v>1728</v>
      </c>
      <c r="Q7" s="38">
        <f>'[4]機關明細'!BR5</f>
        <v>889</v>
      </c>
      <c r="R7" s="40">
        <f aca="true" t="shared" si="4" ref="R7:R49">IF(OR(M7=0,C7=0),"  -",M7/C7*100)</f>
        <v>31.98992443324937</v>
      </c>
      <c r="S7" s="41">
        <f aca="true" t="shared" si="5" ref="S7:S49">IF(OR(M7=0,F7=0)," - ",M7/F7*100)</f>
        <v>51.44675925925925</v>
      </c>
      <c r="T7" s="39">
        <f aca="true" t="shared" si="6" ref="T7:T38">M7+H7</f>
        <v>6668</v>
      </c>
      <c r="U7" s="42">
        <f aca="true" t="shared" si="7" ref="U7:U54">IF(OR(T7=0,D7=0),0,T7/D7*100)</f>
        <v>55.276465224239416</v>
      </c>
      <c r="V7" s="43">
        <f aca="true" t="shared" si="8" ref="V7:V24">IF(OR(T7=0,G7=0),0,T7/G7*100)</f>
        <v>77.65226505182252</v>
      </c>
      <c r="W7" s="44"/>
      <c r="X7" s="44"/>
      <c r="Y7" s="44"/>
    </row>
    <row r="8" spans="1:25" s="45" customFormat="1" ht="17.25" customHeight="1">
      <c r="A8" s="46" t="s">
        <v>50</v>
      </c>
      <c r="B8" s="38">
        <f>SUM(B9:B37)</f>
        <v>26983</v>
      </c>
      <c r="C8" s="38">
        <f>SUM(C9:C37)</f>
        <v>13261</v>
      </c>
      <c r="D8" s="39">
        <f t="shared" si="0"/>
        <v>40244</v>
      </c>
      <c r="E8" s="38">
        <f>SUM(E9:E37)</f>
        <v>20997</v>
      </c>
      <c r="F8" s="38">
        <f>SUM(F9:F37)</f>
        <v>7558</v>
      </c>
      <c r="G8" s="39">
        <f t="shared" si="1"/>
        <v>28555</v>
      </c>
      <c r="H8" s="38">
        <f>SUM(H9:H37)</f>
        <v>18361</v>
      </c>
      <c r="I8" s="38">
        <f>SUM(I9:I37)</f>
        <v>21820002</v>
      </c>
      <c r="J8" s="38">
        <f>SUM(J9:J37)</f>
        <v>9698803</v>
      </c>
      <c r="K8" s="40">
        <f t="shared" si="2"/>
        <v>68.04654782640922</v>
      </c>
      <c r="L8" s="41">
        <f t="shared" si="3"/>
        <v>87.4458255941325</v>
      </c>
      <c r="M8" s="38">
        <f>SUM(M9:M37)</f>
        <v>6081</v>
      </c>
      <c r="N8" s="38">
        <f>SUM(N9:N37)</f>
        <v>6060661</v>
      </c>
      <c r="O8" s="38">
        <f>SUM(O9:O37)</f>
        <v>21821</v>
      </c>
      <c r="P8" s="38">
        <f>SUM(P9:P37)</f>
        <v>9699</v>
      </c>
      <c r="Q8" s="38">
        <f>SUM(Q9:Q37)</f>
        <v>6063</v>
      </c>
      <c r="R8" s="40">
        <f t="shared" si="4"/>
        <v>45.8562702661941</v>
      </c>
      <c r="S8" s="41">
        <f t="shared" si="5"/>
        <v>80.45779306694892</v>
      </c>
      <c r="T8" s="39">
        <f t="shared" si="6"/>
        <v>24442</v>
      </c>
      <c r="U8" s="42">
        <f t="shared" si="7"/>
        <v>60.73451943146805</v>
      </c>
      <c r="V8" s="43">
        <f t="shared" si="8"/>
        <v>85.59621782524952</v>
      </c>
      <c r="W8" s="44"/>
      <c r="X8" s="44"/>
      <c r="Y8" s="44"/>
    </row>
    <row r="9" spans="1:25" s="45" customFormat="1" ht="17.25" customHeight="1">
      <c r="A9" s="47" t="s">
        <v>4</v>
      </c>
      <c r="B9" s="38">
        <f>'[4]機關明細'!BG7</f>
        <v>738</v>
      </c>
      <c r="C9" s="38">
        <f>'[4]機關明細'!BH7</f>
        <v>50</v>
      </c>
      <c r="D9" s="39">
        <f t="shared" si="0"/>
        <v>788</v>
      </c>
      <c r="E9" s="38">
        <f>'[4]機關明細'!BI7</f>
        <v>591</v>
      </c>
      <c r="F9" s="38">
        <f>'[4]機關明細'!BJ7</f>
        <v>43</v>
      </c>
      <c r="G9" s="39">
        <f t="shared" si="1"/>
        <v>634</v>
      </c>
      <c r="H9" s="38">
        <f>'[4]機關明細'!BK7</f>
        <v>546</v>
      </c>
      <c r="I9" s="38">
        <f>'[4]機關明細'!BM7</f>
        <v>50212</v>
      </c>
      <c r="J9" s="38">
        <f>'[4]機關明細'!BN7</f>
        <v>43343</v>
      </c>
      <c r="K9" s="40">
        <f t="shared" si="2"/>
        <v>73.98373983739837</v>
      </c>
      <c r="L9" s="41">
        <f t="shared" si="3"/>
        <v>92.38578680203045</v>
      </c>
      <c r="M9" s="38">
        <f>'[4]機關明細'!BL7</f>
        <v>24</v>
      </c>
      <c r="N9" s="38">
        <f>'[4]機關明細'!BO7</f>
        <v>23728</v>
      </c>
      <c r="O9" s="38">
        <f>'[4]機關明細'!BP7</f>
        <v>50</v>
      </c>
      <c r="P9" s="38">
        <f>'[4]機關明細'!BQ7</f>
        <v>43</v>
      </c>
      <c r="Q9" s="38">
        <f>'[4]機關明細'!BR7</f>
        <v>24</v>
      </c>
      <c r="R9" s="40">
        <f t="shared" si="4"/>
        <v>48</v>
      </c>
      <c r="S9" s="41">
        <f t="shared" si="5"/>
        <v>55.81395348837209</v>
      </c>
      <c r="T9" s="39">
        <f t="shared" si="6"/>
        <v>570</v>
      </c>
      <c r="U9" s="42">
        <f t="shared" si="7"/>
        <v>72.33502538071066</v>
      </c>
      <c r="V9" s="43">
        <f t="shared" si="8"/>
        <v>89.90536277602523</v>
      </c>
      <c r="W9" s="44"/>
      <c r="X9" s="44"/>
      <c r="Y9" s="44"/>
    </row>
    <row r="10" spans="1:25" s="45" customFormat="1" ht="17.25" customHeight="1">
      <c r="A10" s="47" t="s">
        <v>5</v>
      </c>
      <c r="B10" s="38">
        <f>'[4]機關明細'!BG8</f>
        <v>822</v>
      </c>
      <c r="C10" s="38">
        <f>'[4]機關明細'!BH8</f>
        <v>25</v>
      </c>
      <c r="D10" s="39">
        <f t="shared" si="0"/>
        <v>847</v>
      </c>
      <c r="E10" s="38">
        <f>'[4]機關明細'!BI8</f>
        <v>654</v>
      </c>
      <c r="F10" s="38">
        <f>'[4]機關明細'!BJ8</f>
        <v>20</v>
      </c>
      <c r="G10" s="39">
        <f t="shared" si="1"/>
        <v>674</v>
      </c>
      <c r="H10" s="38">
        <f>'[4]機關明細'!BK8</f>
        <v>607</v>
      </c>
      <c r="I10" s="38">
        <f>'[4]機關明細'!BM8</f>
        <v>24622</v>
      </c>
      <c r="J10" s="38">
        <f>'[4]機關明細'!BN8</f>
        <v>19729</v>
      </c>
      <c r="K10" s="40">
        <f t="shared" si="2"/>
        <v>73.84428223844283</v>
      </c>
      <c r="L10" s="41">
        <f t="shared" si="3"/>
        <v>92.81345565749236</v>
      </c>
      <c r="M10" s="38">
        <f>'[4]機關明細'!BL8</f>
        <v>12</v>
      </c>
      <c r="N10" s="38">
        <f>'[4]機關明細'!BO8</f>
        <v>11692</v>
      </c>
      <c r="O10" s="38">
        <f>'[4]機關明細'!BP8</f>
        <v>25</v>
      </c>
      <c r="P10" s="38">
        <f>'[4]機關明細'!BQ8</f>
        <v>20</v>
      </c>
      <c r="Q10" s="38">
        <f>'[4]機關明細'!BR8</f>
        <v>12</v>
      </c>
      <c r="R10" s="40">
        <f t="shared" si="4"/>
        <v>48</v>
      </c>
      <c r="S10" s="41">
        <f t="shared" si="5"/>
        <v>60</v>
      </c>
      <c r="T10" s="39">
        <f t="shared" si="6"/>
        <v>619</v>
      </c>
      <c r="U10" s="42">
        <f t="shared" si="7"/>
        <v>73.0814639905549</v>
      </c>
      <c r="V10" s="43">
        <f t="shared" si="8"/>
        <v>91.83976261127597</v>
      </c>
      <c r="W10" s="44"/>
      <c r="X10" s="44"/>
      <c r="Y10" s="44"/>
    </row>
    <row r="11" spans="1:25" s="45" customFormat="1" ht="17.25" customHeight="1">
      <c r="A11" s="47" t="s">
        <v>6</v>
      </c>
      <c r="B11" s="38">
        <f>'[4]機關明細'!BG9+1</f>
        <v>203</v>
      </c>
      <c r="C11" s="38">
        <f>'[4]機關明細'!BH9</f>
        <v>27</v>
      </c>
      <c r="D11" s="39">
        <f t="shared" si="0"/>
        <v>230</v>
      </c>
      <c r="E11" s="38">
        <f>'[4]機關明細'!BI9</f>
        <v>160</v>
      </c>
      <c r="F11" s="38">
        <f>'[4]機關明細'!BJ9</f>
        <v>11</v>
      </c>
      <c r="G11" s="39">
        <f t="shared" si="1"/>
        <v>171</v>
      </c>
      <c r="H11" s="38">
        <f>'[4]機關明細'!BK9</f>
        <v>146</v>
      </c>
      <c r="I11" s="38">
        <f>'[4]機關明細'!BM9</f>
        <v>27167</v>
      </c>
      <c r="J11" s="38">
        <f>'[4]機關明細'!BN9</f>
        <v>11147</v>
      </c>
      <c r="K11" s="40">
        <f t="shared" si="2"/>
        <v>71.92118226600985</v>
      </c>
      <c r="L11" s="41">
        <f t="shared" si="3"/>
        <v>91.25</v>
      </c>
      <c r="M11" s="38">
        <f>'[4]機關明細'!BL9</f>
        <v>8</v>
      </c>
      <c r="N11" s="38">
        <f>'[4]機關明細'!BO9</f>
        <v>7879</v>
      </c>
      <c r="O11" s="38">
        <f>'[4]機關明細'!BP9</f>
        <v>27</v>
      </c>
      <c r="P11" s="38">
        <f>'[4]機關明細'!BQ9</f>
        <v>11</v>
      </c>
      <c r="Q11" s="38">
        <f>'[4]機關明細'!BR9</f>
        <v>8</v>
      </c>
      <c r="R11" s="40">
        <f t="shared" si="4"/>
        <v>29.629629629629626</v>
      </c>
      <c r="S11" s="41">
        <f t="shared" si="5"/>
        <v>72.72727272727273</v>
      </c>
      <c r="T11" s="39">
        <f t="shared" si="6"/>
        <v>154</v>
      </c>
      <c r="U11" s="42">
        <f t="shared" si="7"/>
        <v>66.95652173913044</v>
      </c>
      <c r="V11" s="43">
        <f t="shared" si="8"/>
        <v>90.05847953216374</v>
      </c>
      <c r="W11" s="44"/>
      <c r="X11" s="48"/>
      <c r="Y11" s="48"/>
    </row>
    <row r="12" spans="1:25" s="45" customFormat="1" ht="17.25" customHeight="1">
      <c r="A12" s="47" t="s">
        <v>7</v>
      </c>
      <c r="B12" s="38">
        <f>'[4]機關明細'!BG10</f>
        <v>3461</v>
      </c>
      <c r="C12" s="38">
        <f>'[4]機關明細'!BH10</f>
        <v>110</v>
      </c>
      <c r="D12" s="39">
        <f t="shared" si="0"/>
        <v>3571</v>
      </c>
      <c r="E12" s="38">
        <f>'[4]機關明細'!BI10</f>
        <v>2497</v>
      </c>
      <c r="F12" s="38">
        <f>'[4]機關明細'!BJ10</f>
        <v>74</v>
      </c>
      <c r="G12" s="39">
        <f t="shared" si="1"/>
        <v>2571</v>
      </c>
      <c r="H12" s="38">
        <f>'[4]機關明細'!BK10</f>
        <v>1989</v>
      </c>
      <c r="I12" s="38">
        <f>'[4]機關明細'!BM10</f>
        <v>110199</v>
      </c>
      <c r="J12" s="38">
        <f>'[4]機關明細'!BN10</f>
        <v>73788</v>
      </c>
      <c r="K12" s="40">
        <f t="shared" si="2"/>
        <v>57.46893961282866</v>
      </c>
      <c r="L12" s="41">
        <f t="shared" si="3"/>
        <v>79.65558670404485</v>
      </c>
      <c r="M12" s="38">
        <f>'[4]機關明細'!BL10</f>
        <v>48</v>
      </c>
      <c r="N12" s="38">
        <f>'[4]機關明細'!BO10</f>
        <v>47842</v>
      </c>
      <c r="O12" s="38">
        <f>'[4]機關明細'!BP10</f>
        <v>110</v>
      </c>
      <c r="P12" s="38">
        <f>'[4]機關明細'!BQ10</f>
        <v>74</v>
      </c>
      <c r="Q12" s="38">
        <f>'[4]機關明細'!BR10</f>
        <v>48</v>
      </c>
      <c r="R12" s="40">
        <f t="shared" si="4"/>
        <v>43.63636363636363</v>
      </c>
      <c r="S12" s="41">
        <f t="shared" si="5"/>
        <v>64.86486486486487</v>
      </c>
      <c r="T12" s="39">
        <f t="shared" si="6"/>
        <v>2037</v>
      </c>
      <c r="U12" s="42">
        <f t="shared" si="7"/>
        <v>57.04284514141696</v>
      </c>
      <c r="V12" s="43">
        <f t="shared" si="8"/>
        <v>79.2298716452742</v>
      </c>
      <c r="W12" s="44"/>
      <c r="X12" s="44"/>
      <c r="Y12" s="44"/>
    </row>
    <row r="13" spans="1:25" s="45" customFormat="1" ht="17.25" customHeight="1">
      <c r="A13" s="47" t="s">
        <v>8</v>
      </c>
      <c r="B13" s="38">
        <f>'[4]機關明細'!BG11+87</f>
        <v>531</v>
      </c>
      <c r="C13" s="38">
        <f>'[4]機關明細'!BH11</f>
        <v>50</v>
      </c>
      <c r="D13" s="39">
        <f t="shared" si="0"/>
        <v>581</v>
      </c>
      <c r="E13" s="38">
        <f>'[4]機關明細'!BI11+46</f>
        <v>412</v>
      </c>
      <c r="F13" s="38">
        <f>'[4]機關明細'!BJ11</f>
        <v>32</v>
      </c>
      <c r="G13" s="39">
        <f t="shared" si="1"/>
        <v>444</v>
      </c>
      <c r="H13" s="38">
        <f>'[4]機關明細'!BK11+39</f>
        <v>377</v>
      </c>
      <c r="I13" s="38">
        <f>'[4]機關明細'!BM11</f>
        <v>49643</v>
      </c>
      <c r="J13" s="38">
        <f>'[4]機關明細'!BN11</f>
        <v>32050</v>
      </c>
      <c r="K13" s="40">
        <f t="shared" si="2"/>
        <v>70.99811676082862</v>
      </c>
      <c r="L13" s="41">
        <f t="shared" si="3"/>
        <v>91.50485436893204</v>
      </c>
      <c r="M13" s="38">
        <f>'[4]機關明細'!BL11</f>
        <v>12</v>
      </c>
      <c r="N13" s="38">
        <f>'[4]機關明細'!BO11</f>
        <v>12262</v>
      </c>
      <c r="O13" s="38">
        <f>'[4]機關明細'!BP11</f>
        <v>50</v>
      </c>
      <c r="P13" s="38">
        <f>'[4]機關明細'!BQ11</f>
        <v>32</v>
      </c>
      <c r="Q13" s="38">
        <f>'[4]機關明細'!BR11</f>
        <v>12</v>
      </c>
      <c r="R13" s="40">
        <f t="shared" si="4"/>
        <v>24</v>
      </c>
      <c r="S13" s="41">
        <f t="shared" si="5"/>
        <v>37.5</v>
      </c>
      <c r="T13" s="39">
        <f t="shared" si="6"/>
        <v>389</v>
      </c>
      <c r="U13" s="42">
        <f t="shared" si="7"/>
        <v>66.95352839931154</v>
      </c>
      <c r="V13" s="43">
        <f t="shared" si="8"/>
        <v>87.61261261261262</v>
      </c>
      <c r="W13" s="44"/>
      <c r="X13" s="44"/>
      <c r="Y13" s="44"/>
    </row>
    <row r="14" spans="1:25" s="45" customFormat="1" ht="17.25" customHeight="1">
      <c r="A14" s="47" t="s">
        <v>9</v>
      </c>
      <c r="B14" s="38">
        <f>'[4]機關明細'!BG12</f>
        <v>136</v>
      </c>
      <c r="C14" s="38">
        <f>'[4]機關明細'!BH12</f>
        <v>10</v>
      </c>
      <c r="D14" s="39">
        <f t="shared" si="0"/>
        <v>146</v>
      </c>
      <c r="E14" s="38">
        <f>'[4]機關明細'!BI12</f>
        <v>99</v>
      </c>
      <c r="F14" s="38">
        <f>'[4]機關明細'!BJ12</f>
        <v>8</v>
      </c>
      <c r="G14" s="39">
        <f t="shared" si="1"/>
        <v>107</v>
      </c>
      <c r="H14" s="38">
        <f>'[4]機關明細'!BK12</f>
        <v>86</v>
      </c>
      <c r="I14" s="38">
        <f>'[4]機關明細'!BM12</f>
        <v>10198</v>
      </c>
      <c r="J14" s="38">
        <f>'[4]機關明細'!BN12</f>
        <v>8055</v>
      </c>
      <c r="K14" s="40">
        <f t="shared" si="2"/>
        <v>63.23529411764706</v>
      </c>
      <c r="L14" s="41">
        <f t="shared" si="3"/>
        <v>86.86868686868688</v>
      </c>
      <c r="M14" s="38">
        <f>'[4]機關明細'!BL12</f>
        <v>7</v>
      </c>
      <c r="N14" s="38">
        <f>'[4]機關明細'!BO12</f>
        <v>7211</v>
      </c>
      <c r="O14" s="38">
        <f>'[4]機關明細'!BP12</f>
        <v>10</v>
      </c>
      <c r="P14" s="38">
        <f>'[4]機關明細'!BQ12</f>
        <v>8</v>
      </c>
      <c r="Q14" s="38">
        <f>'[4]機關明細'!BR12</f>
        <v>7</v>
      </c>
      <c r="R14" s="40">
        <f t="shared" si="4"/>
        <v>70</v>
      </c>
      <c r="S14" s="41">
        <f t="shared" si="5"/>
        <v>87.5</v>
      </c>
      <c r="T14" s="39">
        <f t="shared" si="6"/>
        <v>93</v>
      </c>
      <c r="U14" s="42">
        <f t="shared" si="7"/>
        <v>63.6986301369863</v>
      </c>
      <c r="V14" s="43">
        <f t="shared" si="8"/>
        <v>86.91588785046729</v>
      </c>
      <c r="W14" s="44"/>
      <c r="X14" s="48"/>
      <c r="Y14" s="48"/>
    </row>
    <row r="15" spans="1:25" s="45" customFormat="1" ht="17.25" customHeight="1">
      <c r="A15" s="47" t="s">
        <v>10</v>
      </c>
      <c r="B15" s="38">
        <f>'[4]機關明細'!BG13</f>
        <v>225</v>
      </c>
      <c r="C15" s="38">
        <f>'[4]機關明細'!BH13</f>
        <v>3</v>
      </c>
      <c r="D15" s="39">
        <f t="shared" si="0"/>
        <v>228</v>
      </c>
      <c r="E15" s="38">
        <f>'[4]機關明細'!BI13</f>
        <v>154</v>
      </c>
      <c r="F15" s="38">
        <f>'[4]機關明細'!BJ13</f>
        <v>2</v>
      </c>
      <c r="G15" s="39">
        <f t="shared" si="1"/>
        <v>156</v>
      </c>
      <c r="H15" s="38">
        <f>'[4]機關明細'!BK13</f>
        <v>125</v>
      </c>
      <c r="I15" s="38">
        <f>'[4]機關明細'!BM12</f>
        <v>10198</v>
      </c>
      <c r="J15" s="38">
        <f>'[4]機關明細'!BN12</f>
        <v>8055</v>
      </c>
      <c r="K15" s="40">
        <f t="shared" si="2"/>
        <v>55.55555555555556</v>
      </c>
      <c r="L15" s="41">
        <f t="shared" si="3"/>
        <v>81.16883116883116</v>
      </c>
      <c r="M15" s="38">
        <f>'[4]機關明細'!BL13</f>
        <v>1</v>
      </c>
      <c r="N15" s="38">
        <f>'[4]機關明細'!BO12</f>
        <v>7211</v>
      </c>
      <c r="O15" s="38">
        <f>'[4]機關明細'!BP12</f>
        <v>10</v>
      </c>
      <c r="P15" s="38">
        <f>'[4]機關明細'!BQ12</f>
        <v>8</v>
      </c>
      <c r="Q15" s="38">
        <f>'[4]機關明細'!BR12</f>
        <v>7</v>
      </c>
      <c r="R15" s="40">
        <f t="shared" si="4"/>
        <v>33.33333333333333</v>
      </c>
      <c r="S15" s="41">
        <f t="shared" si="5"/>
        <v>50</v>
      </c>
      <c r="T15" s="39">
        <f t="shared" si="6"/>
        <v>126</v>
      </c>
      <c r="U15" s="42">
        <f t="shared" si="7"/>
        <v>55.26315789473685</v>
      </c>
      <c r="V15" s="43">
        <f t="shared" si="8"/>
        <v>80.76923076923077</v>
      </c>
      <c r="W15" s="44"/>
      <c r="X15" s="44"/>
      <c r="Y15" s="44"/>
    </row>
    <row r="16" spans="1:25" s="45" customFormat="1" ht="17.25" customHeight="1">
      <c r="A16" s="47" t="s">
        <v>11</v>
      </c>
      <c r="B16" s="38">
        <f>'[4]機關明細'!BG14</f>
        <v>136</v>
      </c>
      <c r="C16" s="38">
        <f>'[4]機關明細'!BH14</f>
        <v>8</v>
      </c>
      <c r="D16" s="39">
        <f t="shared" si="0"/>
        <v>144</v>
      </c>
      <c r="E16" s="38">
        <f>'[4]機關明細'!BI14</f>
        <v>109</v>
      </c>
      <c r="F16" s="38">
        <f>'[4]機關明細'!BJ14</f>
        <v>7</v>
      </c>
      <c r="G16" s="39">
        <f t="shared" si="1"/>
        <v>116</v>
      </c>
      <c r="H16" s="38">
        <f>'[4]機關明細'!BK14</f>
        <v>98</v>
      </c>
      <c r="I16" s="38">
        <f>'[4]機關明細'!BM13</f>
        <v>2999</v>
      </c>
      <c r="J16" s="38">
        <f>'[4]機關明細'!BN13</f>
        <v>2112</v>
      </c>
      <c r="K16" s="40">
        <f t="shared" si="2"/>
        <v>72.05882352941177</v>
      </c>
      <c r="L16" s="41">
        <f t="shared" si="3"/>
        <v>89.90825688073394</v>
      </c>
      <c r="M16" s="38">
        <f>'[4]機關明細'!BL14</f>
        <v>7</v>
      </c>
      <c r="N16" s="38">
        <f>'[4]機關明細'!BO13</f>
        <v>1226</v>
      </c>
      <c r="O16" s="38">
        <f>'[4]機關明細'!BP13</f>
        <v>3</v>
      </c>
      <c r="P16" s="38">
        <f>'[4]機關明細'!BQ13</f>
        <v>2</v>
      </c>
      <c r="Q16" s="38">
        <f>'[4]機關明細'!BR13</f>
        <v>1</v>
      </c>
      <c r="R16" s="40">
        <f t="shared" si="4"/>
        <v>87.5</v>
      </c>
      <c r="S16" s="41">
        <f t="shared" si="5"/>
        <v>100</v>
      </c>
      <c r="T16" s="39">
        <f t="shared" si="6"/>
        <v>105</v>
      </c>
      <c r="U16" s="42">
        <f t="shared" si="7"/>
        <v>72.91666666666666</v>
      </c>
      <c r="V16" s="43">
        <f t="shared" si="8"/>
        <v>90.51724137931035</v>
      </c>
      <c r="W16" s="44"/>
      <c r="X16" s="44"/>
      <c r="Y16" s="44"/>
    </row>
    <row r="17" spans="1:25" s="45" customFormat="1" ht="17.25" customHeight="1">
      <c r="A17" s="47" t="s">
        <v>12</v>
      </c>
      <c r="B17" s="38">
        <f>'[4]機關明細'!BG15</f>
        <v>605</v>
      </c>
      <c r="C17" s="38">
        <f>'[4]機關明細'!BH15</f>
        <v>96</v>
      </c>
      <c r="D17" s="39">
        <f t="shared" si="0"/>
        <v>701</v>
      </c>
      <c r="E17" s="38">
        <f>'[4]機關明細'!BI15</f>
        <v>474</v>
      </c>
      <c r="F17" s="38">
        <f>'[4]機關明細'!BJ15</f>
        <v>40</v>
      </c>
      <c r="G17" s="39">
        <f t="shared" si="1"/>
        <v>514</v>
      </c>
      <c r="H17" s="38">
        <f>'[4]機關明細'!BK15</f>
        <v>455</v>
      </c>
      <c r="I17" s="38">
        <f>'[4]機關明細'!BM15</f>
        <v>95853</v>
      </c>
      <c r="J17" s="38">
        <f>'[4]機關明細'!BN15</f>
        <v>39700</v>
      </c>
      <c r="K17" s="40">
        <f t="shared" si="2"/>
        <v>75.20661157024794</v>
      </c>
      <c r="L17" s="41">
        <f t="shared" si="3"/>
        <v>95.9915611814346</v>
      </c>
      <c r="M17" s="38">
        <f>'[4]機關明細'!BL15</f>
        <v>17</v>
      </c>
      <c r="N17" s="38">
        <f>'[4]機關明細'!BO15</f>
        <v>16521</v>
      </c>
      <c r="O17" s="38">
        <f>'[4]機關明細'!BP15</f>
        <v>96</v>
      </c>
      <c r="P17" s="38">
        <f>'[4]機關明細'!BQ15</f>
        <v>40</v>
      </c>
      <c r="Q17" s="38">
        <f>'[4]機關明細'!BR15</f>
        <v>17</v>
      </c>
      <c r="R17" s="40">
        <f t="shared" si="4"/>
        <v>17.708333333333336</v>
      </c>
      <c r="S17" s="41">
        <f t="shared" si="5"/>
        <v>42.5</v>
      </c>
      <c r="T17" s="39">
        <f t="shared" si="6"/>
        <v>472</v>
      </c>
      <c r="U17" s="42">
        <f t="shared" si="7"/>
        <v>67.3323823109843</v>
      </c>
      <c r="V17" s="43">
        <f t="shared" si="8"/>
        <v>91.82879377431907</v>
      </c>
      <c r="W17" s="44"/>
      <c r="X17" s="44"/>
      <c r="Y17" s="44"/>
    </row>
    <row r="18" spans="1:25" s="45" customFormat="1" ht="17.25" customHeight="1">
      <c r="A18" s="47" t="s">
        <v>13</v>
      </c>
      <c r="B18" s="38">
        <f>'[4]機關明細'!BG16</f>
        <v>886</v>
      </c>
      <c r="C18" s="38">
        <f>'[4]機關明細'!BH16</f>
        <v>3206</v>
      </c>
      <c r="D18" s="39">
        <f t="shared" si="0"/>
        <v>4092</v>
      </c>
      <c r="E18" s="38">
        <f>'[4]機關明細'!BI16</f>
        <v>546</v>
      </c>
      <c r="F18" s="38">
        <f>'[4]機關明細'!BJ16</f>
        <v>2403</v>
      </c>
      <c r="G18" s="39">
        <f t="shared" si="1"/>
        <v>2949</v>
      </c>
      <c r="H18" s="38">
        <f>'[4]機關明細'!BK16</f>
        <v>461</v>
      </c>
      <c r="I18" s="38">
        <f>'[4]機關明細'!BM16</f>
        <v>3206239</v>
      </c>
      <c r="J18" s="38">
        <f>'[4]機關明細'!BN16</f>
        <v>2403281</v>
      </c>
      <c r="K18" s="40">
        <f t="shared" si="2"/>
        <v>52.03160270880362</v>
      </c>
      <c r="L18" s="41">
        <f t="shared" si="3"/>
        <v>84.43223443223444</v>
      </c>
      <c r="M18" s="38">
        <f>'[4]機關明細'!BL16</f>
        <v>2402</v>
      </c>
      <c r="N18" s="38">
        <f>'[4]機關明細'!BO16</f>
        <v>2401606</v>
      </c>
      <c r="O18" s="38">
        <f>'[4]機關明細'!BP16</f>
        <v>3206</v>
      </c>
      <c r="P18" s="38">
        <f>'[4]機關明細'!BQ16</f>
        <v>2403</v>
      </c>
      <c r="Q18" s="38">
        <f>'[4]機關明細'!BR16</f>
        <v>2402</v>
      </c>
      <c r="R18" s="40">
        <f t="shared" si="4"/>
        <v>74.92202121023081</v>
      </c>
      <c r="S18" s="41">
        <f t="shared" si="5"/>
        <v>99.95838535164377</v>
      </c>
      <c r="T18" s="39">
        <f t="shared" si="6"/>
        <v>2863</v>
      </c>
      <c r="U18" s="42">
        <f t="shared" si="7"/>
        <v>69.96578690127077</v>
      </c>
      <c r="V18" s="43">
        <f t="shared" si="8"/>
        <v>97.08375720583248</v>
      </c>
      <c r="W18" s="44"/>
      <c r="X18" s="44"/>
      <c r="Y18" s="44"/>
    </row>
    <row r="19" spans="1:25" s="45" customFormat="1" ht="17.25" customHeight="1">
      <c r="A19" s="47" t="s">
        <v>14</v>
      </c>
      <c r="B19" s="38">
        <f>'[4]機關明細'!BG17</f>
        <v>179</v>
      </c>
      <c r="C19" s="38">
        <f>'[4]機關明細'!BH17</f>
        <v>1</v>
      </c>
      <c r="D19" s="39">
        <f t="shared" si="0"/>
        <v>180</v>
      </c>
      <c r="E19" s="38">
        <f>'[4]機關明細'!BI17</f>
        <v>140</v>
      </c>
      <c r="F19" s="38">
        <f>'[4]機關明細'!BJ17</f>
        <v>1</v>
      </c>
      <c r="G19" s="39">
        <f t="shared" si="1"/>
        <v>141</v>
      </c>
      <c r="H19" s="38">
        <f>'[4]機關明細'!BK17</f>
        <v>126</v>
      </c>
      <c r="I19" s="38">
        <f>'[4]機關明細'!BM17</f>
        <v>953</v>
      </c>
      <c r="J19" s="38">
        <f>'[4]機關明細'!BN17</f>
        <v>690</v>
      </c>
      <c r="K19" s="40">
        <f t="shared" si="2"/>
        <v>70.39106145251397</v>
      </c>
      <c r="L19" s="41">
        <f t="shared" si="3"/>
        <v>90</v>
      </c>
      <c r="M19" s="38">
        <f>'[4]機關明細'!BL17</f>
        <v>1</v>
      </c>
      <c r="N19" s="38">
        <f>'[4]機關明細'!BO17</f>
        <v>682</v>
      </c>
      <c r="O19" s="38">
        <f>'[4]機關明細'!BP17</f>
        <v>1</v>
      </c>
      <c r="P19" s="38">
        <f>'[4]機關明細'!BQ17</f>
        <v>1</v>
      </c>
      <c r="Q19" s="38">
        <f>'[4]機關明細'!BR17</f>
        <v>1</v>
      </c>
      <c r="R19" s="40">
        <f t="shared" si="4"/>
        <v>100</v>
      </c>
      <c r="S19" s="41">
        <f t="shared" si="5"/>
        <v>100</v>
      </c>
      <c r="T19" s="39">
        <f t="shared" si="6"/>
        <v>127</v>
      </c>
      <c r="U19" s="42">
        <f t="shared" si="7"/>
        <v>70.55555555555556</v>
      </c>
      <c r="V19" s="43">
        <f t="shared" si="8"/>
        <v>90.0709219858156</v>
      </c>
      <c r="W19" s="44"/>
      <c r="X19" s="44"/>
      <c r="Y19" s="44"/>
    </row>
    <row r="20" spans="1:25" s="45" customFormat="1" ht="17.25" customHeight="1">
      <c r="A20" s="46" t="s">
        <v>15</v>
      </c>
      <c r="B20" s="38">
        <f>'[4]機關明細'!BG18</f>
        <v>241</v>
      </c>
      <c r="C20" s="38">
        <f>'[4]機關明細'!BH18</f>
        <v>1</v>
      </c>
      <c r="D20" s="39">
        <f t="shared" si="0"/>
        <v>242</v>
      </c>
      <c r="E20" s="38">
        <f>'[4]機關明細'!BI18</f>
        <v>193</v>
      </c>
      <c r="F20" s="38">
        <f>'[4]機關明細'!BJ18</f>
        <v>1</v>
      </c>
      <c r="G20" s="39">
        <f t="shared" si="1"/>
        <v>194</v>
      </c>
      <c r="H20" s="38">
        <f>'[4]機關明細'!BK18</f>
        <v>177</v>
      </c>
      <c r="I20" s="38">
        <f>'[4]機關明細'!BM18</f>
        <v>1310</v>
      </c>
      <c r="J20" s="38">
        <f>'[4]機關明細'!BN18</f>
        <v>1259</v>
      </c>
      <c r="K20" s="40">
        <f t="shared" si="2"/>
        <v>73.44398340248964</v>
      </c>
      <c r="L20" s="41">
        <f t="shared" si="3"/>
        <v>91.70984455958549</v>
      </c>
      <c r="M20" s="38">
        <f>'[4]機關明細'!BL18</f>
        <v>1</v>
      </c>
      <c r="N20" s="38">
        <f>'[4]機關明細'!BO18</f>
        <v>518</v>
      </c>
      <c r="O20" s="38">
        <f>'[4]機關明細'!BP18</f>
        <v>1</v>
      </c>
      <c r="P20" s="38">
        <f>'[4]機關明細'!BQ18</f>
        <v>1</v>
      </c>
      <c r="Q20" s="38">
        <f>'[4]機關明細'!BR18</f>
        <v>1</v>
      </c>
      <c r="R20" s="40">
        <f t="shared" si="4"/>
        <v>100</v>
      </c>
      <c r="S20" s="41">
        <f t="shared" si="5"/>
        <v>100</v>
      </c>
      <c r="T20" s="39">
        <f t="shared" si="6"/>
        <v>178</v>
      </c>
      <c r="U20" s="42">
        <f t="shared" si="7"/>
        <v>73.55371900826447</v>
      </c>
      <c r="V20" s="43">
        <f t="shared" si="8"/>
        <v>91.75257731958763</v>
      </c>
      <c r="W20" s="44"/>
      <c r="X20" s="48"/>
      <c r="Y20" s="48"/>
    </row>
    <row r="21" spans="1:25" s="45" customFormat="1" ht="17.25" customHeight="1">
      <c r="A21" s="47" t="s">
        <v>16</v>
      </c>
      <c r="B21" s="38">
        <f>'[4]機關明細'!BG19</f>
        <v>239</v>
      </c>
      <c r="C21" s="38">
        <f>'[4]機關明細'!BH19</f>
        <v>2</v>
      </c>
      <c r="D21" s="39">
        <f t="shared" si="0"/>
        <v>241</v>
      </c>
      <c r="E21" s="38">
        <f>'[4]機關明細'!BI19</f>
        <v>195</v>
      </c>
      <c r="F21" s="38">
        <f>'[4]機關明細'!BJ19</f>
        <v>1</v>
      </c>
      <c r="G21" s="39">
        <f t="shared" si="1"/>
        <v>196</v>
      </c>
      <c r="H21" s="38">
        <f>'[4]機關明細'!BK19</f>
        <v>180</v>
      </c>
      <c r="I21" s="38">
        <f>'[4]機關明細'!BM19</f>
        <v>1530</v>
      </c>
      <c r="J21" s="38">
        <f>'[4]機關明細'!BN19</f>
        <v>1368</v>
      </c>
      <c r="K21" s="40">
        <f t="shared" si="2"/>
        <v>75.31380753138075</v>
      </c>
      <c r="L21" s="41">
        <f t="shared" si="3"/>
        <v>92.3076923076923</v>
      </c>
      <c r="M21" s="38">
        <f>'[4]機關明細'!BL19</f>
        <v>1</v>
      </c>
      <c r="N21" s="38">
        <f>'[4]機關明細'!BO19</f>
        <v>1146</v>
      </c>
      <c r="O21" s="38">
        <f>'[4]機關明細'!BP19</f>
        <v>2</v>
      </c>
      <c r="P21" s="38">
        <f>'[4]機關明細'!BQ19</f>
        <v>1</v>
      </c>
      <c r="Q21" s="38">
        <f>'[4]機關明細'!BR19</f>
        <v>1</v>
      </c>
      <c r="R21" s="40">
        <f t="shared" si="4"/>
        <v>50</v>
      </c>
      <c r="S21" s="41">
        <f t="shared" si="5"/>
        <v>100</v>
      </c>
      <c r="T21" s="39">
        <f t="shared" si="6"/>
        <v>181</v>
      </c>
      <c r="U21" s="42">
        <f t="shared" si="7"/>
        <v>75.10373443983403</v>
      </c>
      <c r="V21" s="43">
        <f t="shared" si="8"/>
        <v>92.3469387755102</v>
      </c>
      <c r="W21" s="44"/>
      <c r="X21" s="48"/>
      <c r="Y21" s="48"/>
    </row>
    <row r="22" spans="1:25" s="45" customFormat="1" ht="17.25" customHeight="1">
      <c r="A22" s="47" t="s">
        <v>17</v>
      </c>
      <c r="B22" s="38">
        <f>'[4]機關明細'!BG20</f>
        <v>83</v>
      </c>
      <c r="C22" s="38">
        <f>'[4]機關明細'!BH20</f>
        <v>0</v>
      </c>
      <c r="D22" s="39">
        <f t="shared" si="0"/>
        <v>83</v>
      </c>
      <c r="E22" s="38">
        <f>'[4]機關明細'!BI20</f>
        <v>66</v>
      </c>
      <c r="F22" s="38">
        <f>'[4]機關明細'!BJ20</f>
        <v>0</v>
      </c>
      <c r="G22" s="39">
        <f t="shared" si="1"/>
        <v>66</v>
      </c>
      <c r="H22" s="38">
        <f>'[4]機關明細'!BK20</f>
        <v>61</v>
      </c>
      <c r="I22" s="38">
        <f>'[4]機關明細'!BM20</f>
        <v>420</v>
      </c>
      <c r="J22" s="38">
        <f>'[4]機關明細'!BN20</f>
        <v>336</v>
      </c>
      <c r="K22" s="40">
        <f t="shared" si="2"/>
        <v>73.49397590361446</v>
      </c>
      <c r="L22" s="41">
        <f t="shared" si="3"/>
        <v>92.42424242424242</v>
      </c>
      <c r="M22" s="38">
        <f>'[4]機關明細'!BL20</f>
        <v>0</v>
      </c>
      <c r="N22" s="38">
        <f>'[4]機關明細'!BO20</f>
        <v>311</v>
      </c>
      <c r="O22" s="38">
        <f>'[4]機關明細'!BP20</f>
        <v>0</v>
      </c>
      <c r="P22" s="38">
        <f>'[4]機關明細'!BQ20</f>
        <v>0</v>
      </c>
      <c r="Q22" s="38">
        <f>'[4]機關明細'!BR20</f>
        <v>0</v>
      </c>
      <c r="R22" s="40" t="str">
        <f t="shared" si="4"/>
        <v>  -</v>
      </c>
      <c r="S22" s="41" t="str">
        <f t="shared" si="5"/>
        <v> - </v>
      </c>
      <c r="T22" s="39">
        <f t="shared" si="6"/>
        <v>61</v>
      </c>
      <c r="U22" s="42">
        <f t="shared" si="7"/>
        <v>73.49397590361446</v>
      </c>
      <c r="V22" s="43">
        <f t="shared" si="8"/>
        <v>92.42424242424242</v>
      </c>
      <c r="W22" s="49"/>
      <c r="X22" s="44"/>
      <c r="Y22" s="44"/>
    </row>
    <row r="23" spans="1:25" s="45" customFormat="1" ht="17.25" customHeight="1">
      <c r="A23" s="46" t="s">
        <v>18</v>
      </c>
      <c r="B23" s="38">
        <f>'[4]機關明細'!BG21</f>
        <v>252</v>
      </c>
      <c r="C23" s="38">
        <f>'[4]機關明細'!BH21</f>
        <v>0</v>
      </c>
      <c r="D23" s="39">
        <f t="shared" si="0"/>
        <v>252</v>
      </c>
      <c r="E23" s="38">
        <f>'[4]機關明細'!BI21</f>
        <v>202</v>
      </c>
      <c r="F23" s="38">
        <f>'[4]機關明細'!BJ21</f>
        <v>0</v>
      </c>
      <c r="G23" s="39">
        <f t="shared" si="1"/>
        <v>202</v>
      </c>
      <c r="H23" s="38">
        <f>'[4]機關明細'!BK21</f>
        <v>191</v>
      </c>
      <c r="I23" s="38">
        <f>'[4]機關明細'!BM21</f>
        <v>445</v>
      </c>
      <c r="J23" s="38">
        <f>'[4]機關明細'!BN21</f>
        <v>345</v>
      </c>
      <c r="K23" s="40">
        <f t="shared" si="2"/>
        <v>75.79365079365078</v>
      </c>
      <c r="L23" s="41">
        <f t="shared" si="3"/>
        <v>94.55445544554455</v>
      </c>
      <c r="M23" s="38">
        <f>'[4]機關明細'!BL21</f>
        <v>0</v>
      </c>
      <c r="N23" s="38">
        <f>'[4]機關明細'!BO21</f>
        <v>334</v>
      </c>
      <c r="O23" s="38">
        <f>'[4]機關明細'!BP21</f>
        <v>0</v>
      </c>
      <c r="P23" s="38">
        <f>'[4]機關明細'!BQ21</f>
        <v>0</v>
      </c>
      <c r="Q23" s="38">
        <f>'[4]機關明細'!BR21</f>
        <v>0</v>
      </c>
      <c r="R23" s="40" t="str">
        <f t="shared" si="4"/>
        <v>  -</v>
      </c>
      <c r="S23" s="41" t="str">
        <f t="shared" si="5"/>
        <v> - </v>
      </c>
      <c r="T23" s="39">
        <f t="shared" si="6"/>
        <v>191</v>
      </c>
      <c r="U23" s="42">
        <f t="shared" si="7"/>
        <v>75.79365079365078</v>
      </c>
      <c r="V23" s="43">
        <f t="shared" si="8"/>
        <v>94.55445544554455</v>
      </c>
      <c r="W23" s="44"/>
      <c r="X23" s="44"/>
      <c r="Y23" s="44"/>
    </row>
    <row r="24" spans="1:25" s="45" customFormat="1" ht="17.25" customHeight="1">
      <c r="A24" s="46" t="s">
        <v>19</v>
      </c>
      <c r="B24" s="38">
        <f>'[4]機關明細'!BG22</f>
        <v>2372</v>
      </c>
      <c r="C24" s="38">
        <f>'[4]機關明細'!BH22</f>
        <v>50</v>
      </c>
      <c r="D24" s="39">
        <f t="shared" si="0"/>
        <v>2422</v>
      </c>
      <c r="E24" s="38">
        <f>'[4]機關明細'!BI22</f>
        <v>2313</v>
      </c>
      <c r="F24" s="38">
        <f>'[4]機關明細'!BJ22</f>
        <v>50</v>
      </c>
      <c r="G24" s="39">
        <f t="shared" si="1"/>
        <v>2363</v>
      </c>
      <c r="H24" s="38">
        <f>'[4]機關明細'!BK22</f>
        <v>2154</v>
      </c>
      <c r="I24" s="38">
        <f>'[4]機關明細'!BM22</f>
        <v>49602</v>
      </c>
      <c r="J24" s="38">
        <f>'[4]機關明細'!BN22</f>
        <v>49575</v>
      </c>
      <c r="K24" s="40">
        <f t="shared" si="2"/>
        <v>90.80944350758853</v>
      </c>
      <c r="L24" s="41">
        <f t="shared" si="3"/>
        <v>93.12581063553826</v>
      </c>
      <c r="M24" s="38">
        <f>'[4]機關明細'!BL22</f>
        <v>46</v>
      </c>
      <c r="N24" s="38">
        <f>'[4]機關明細'!BO22</f>
        <v>46148</v>
      </c>
      <c r="O24" s="38">
        <f>'[4]機關明細'!BP22</f>
        <v>50</v>
      </c>
      <c r="P24" s="38">
        <f>'[4]機關明細'!BQ22</f>
        <v>50</v>
      </c>
      <c r="Q24" s="38">
        <f>'[4]機關明細'!BR22</f>
        <v>46</v>
      </c>
      <c r="R24" s="40">
        <f t="shared" si="4"/>
        <v>92</v>
      </c>
      <c r="S24" s="41">
        <f t="shared" si="5"/>
        <v>92</v>
      </c>
      <c r="T24" s="39">
        <f t="shared" si="6"/>
        <v>2200</v>
      </c>
      <c r="U24" s="42">
        <f t="shared" si="7"/>
        <v>90.83402146985962</v>
      </c>
      <c r="V24" s="43">
        <f t="shared" si="8"/>
        <v>93.10198899703767</v>
      </c>
      <c r="W24" s="44"/>
      <c r="X24" s="44"/>
      <c r="Y24" s="44"/>
    </row>
    <row r="25" spans="1:25" s="45" customFormat="1" ht="17.25" customHeight="1">
      <c r="A25" s="47" t="s">
        <v>20</v>
      </c>
      <c r="B25" s="38">
        <f>'[4]機關明細'!BG23</f>
        <v>3496</v>
      </c>
      <c r="C25" s="38">
        <f>'[4]機關明細'!BH23</f>
        <v>2388</v>
      </c>
      <c r="D25" s="39">
        <f t="shared" si="0"/>
        <v>5884</v>
      </c>
      <c r="E25" s="38">
        <f>'[4]機關明細'!BI23</f>
        <v>2592</v>
      </c>
      <c r="F25" s="38">
        <f>'[4]機關明細'!BJ23</f>
        <v>1308</v>
      </c>
      <c r="G25" s="39">
        <f t="shared" si="1"/>
        <v>3900</v>
      </c>
      <c r="H25" s="38">
        <f>'[4]機關明細'!BK23</f>
        <v>2133</v>
      </c>
      <c r="I25" s="38">
        <f>'[4]機關明細'!BM23</f>
        <v>2387785</v>
      </c>
      <c r="J25" s="38">
        <f>'[4]機關明細'!BN23</f>
        <v>1308180</v>
      </c>
      <c r="K25" s="40">
        <f t="shared" si="2"/>
        <v>61.01258581235698</v>
      </c>
      <c r="L25" s="41">
        <f t="shared" si="3"/>
        <v>82.29166666666666</v>
      </c>
      <c r="M25" s="38">
        <f>'[4]機關明細'!BL23</f>
        <v>747</v>
      </c>
      <c r="N25" s="38">
        <f>'[4]機關明細'!BO23</f>
        <v>747228</v>
      </c>
      <c r="O25" s="38">
        <f>'[4]機關明細'!BP23</f>
        <v>2388</v>
      </c>
      <c r="P25" s="38">
        <f>'[4]機關明細'!BQ23</f>
        <v>1308</v>
      </c>
      <c r="Q25" s="38">
        <f>'[4]機關明細'!BR23</f>
        <v>747</v>
      </c>
      <c r="R25" s="40">
        <f t="shared" si="4"/>
        <v>31.281407035175878</v>
      </c>
      <c r="S25" s="41">
        <f t="shared" si="5"/>
        <v>57.11009174311926</v>
      </c>
      <c r="T25" s="39">
        <f t="shared" si="6"/>
        <v>2880</v>
      </c>
      <c r="U25" s="42">
        <f t="shared" si="7"/>
        <v>48.94629503738953</v>
      </c>
      <c r="V25" s="43">
        <f>IF(OR(T25=0,G25=0)," - ",T25/G25*100)</f>
        <v>73.84615384615385</v>
      </c>
      <c r="W25" s="44"/>
      <c r="X25" s="44"/>
      <c r="Y25" s="44"/>
    </row>
    <row r="26" spans="1:25" s="45" customFormat="1" ht="17.25" customHeight="1">
      <c r="A26" s="47" t="s">
        <v>21</v>
      </c>
      <c r="B26" s="38">
        <f>'[4]機關明細'!BG24</f>
        <v>432</v>
      </c>
      <c r="C26" s="38">
        <f>'[4]機關明細'!BH24</f>
        <v>10</v>
      </c>
      <c r="D26" s="39">
        <f t="shared" si="0"/>
        <v>442</v>
      </c>
      <c r="E26" s="38">
        <f>'[4]機關明細'!BI24</f>
        <v>288</v>
      </c>
      <c r="F26" s="38">
        <f>'[4]機關明細'!BJ24</f>
        <v>9</v>
      </c>
      <c r="G26" s="39">
        <f t="shared" si="1"/>
        <v>297</v>
      </c>
      <c r="H26" s="38">
        <f>'[4]機關明細'!BK24</f>
        <v>251</v>
      </c>
      <c r="I26" s="38">
        <f>'[4]機關明細'!BM24</f>
        <v>9531</v>
      </c>
      <c r="J26" s="38">
        <f>'[4]機關明細'!BN24</f>
        <v>8780</v>
      </c>
      <c r="K26" s="40">
        <f t="shared" si="2"/>
        <v>58.10185185185185</v>
      </c>
      <c r="L26" s="41">
        <f t="shared" si="3"/>
        <v>87.15277777777779</v>
      </c>
      <c r="M26" s="38">
        <f>'[4]機關明細'!BL24</f>
        <v>6</v>
      </c>
      <c r="N26" s="38">
        <f>'[4]機關明細'!BO24</f>
        <v>5599</v>
      </c>
      <c r="O26" s="38">
        <f>'[4]機關明細'!BP24</f>
        <v>10</v>
      </c>
      <c r="P26" s="38">
        <f>'[4]機關明細'!BQ24</f>
        <v>9</v>
      </c>
      <c r="Q26" s="38">
        <f>'[4]機關明細'!BR24</f>
        <v>6</v>
      </c>
      <c r="R26" s="40">
        <f t="shared" si="4"/>
        <v>60</v>
      </c>
      <c r="S26" s="41">
        <f t="shared" si="5"/>
        <v>66.66666666666666</v>
      </c>
      <c r="T26" s="39">
        <f t="shared" si="6"/>
        <v>257</v>
      </c>
      <c r="U26" s="42">
        <f t="shared" si="7"/>
        <v>58.144796380090504</v>
      </c>
      <c r="V26" s="43">
        <f aca="true" t="shared" si="9" ref="V26:V54">IF(OR(T26=0,G26=0),0,T26/G26*100)</f>
        <v>86.53198653198653</v>
      </c>
      <c r="W26" s="44"/>
      <c r="X26" s="44"/>
      <c r="Y26" s="44"/>
    </row>
    <row r="27" spans="1:25" s="45" customFormat="1" ht="17.25" customHeight="1">
      <c r="A27" s="47" t="s">
        <v>22</v>
      </c>
      <c r="B27" s="38">
        <f>'[4]機關明細'!BG25</f>
        <v>1059</v>
      </c>
      <c r="C27" s="38">
        <f>'[4]機關明細'!BH25</f>
        <v>784</v>
      </c>
      <c r="D27" s="39">
        <f t="shared" si="0"/>
        <v>1843</v>
      </c>
      <c r="E27" s="38">
        <f>'[4]機關明細'!BI25</f>
        <v>686</v>
      </c>
      <c r="F27" s="38">
        <f>'[4]機關明細'!BJ25</f>
        <v>442</v>
      </c>
      <c r="G27" s="39">
        <f t="shared" si="1"/>
        <v>1128</v>
      </c>
      <c r="H27" s="38">
        <f>'[4]機關明細'!BK25</f>
        <v>612</v>
      </c>
      <c r="I27" s="38">
        <f>'[4]機關明細'!BM24</f>
        <v>9531</v>
      </c>
      <c r="J27" s="38">
        <f>'[4]機關明細'!BN24</f>
        <v>8780</v>
      </c>
      <c r="K27" s="40">
        <f t="shared" si="2"/>
        <v>57.79036827195468</v>
      </c>
      <c r="L27" s="41">
        <f t="shared" si="3"/>
        <v>89.21282798833819</v>
      </c>
      <c r="M27" s="38">
        <f>'[4]機關明細'!BL25</f>
        <v>400</v>
      </c>
      <c r="N27" s="38">
        <f>'[4]機關明細'!BO24</f>
        <v>5599</v>
      </c>
      <c r="O27" s="38">
        <f>'[4]機關明細'!BP24</f>
        <v>10</v>
      </c>
      <c r="P27" s="38">
        <f>'[4]機關明細'!BQ24</f>
        <v>9</v>
      </c>
      <c r="Q27" s="38">
        <f>'[4]機關明細'!BR24</f>
        <v>6</v>
      </c>
      <c r="R27" s="40">
        <f t="shared" si="4"/>
        <v>51.02040816326531</v>
      </c>
      <c r="S27" s="41">
        <f t="shared" si="5"/>
        <v>90.49773755656109</v>
      </c>
      <c r="T27" s="39">
        <f t="shared" si="6"/>
        <v>1012</v>
      </c>
      <c r="U27" s="42">
        <f t="shared" si="7"/>
        <v>54.91047205642974</v>
      </c>
      <c r="V27" s="43">
        <f t="shared" si="9"/>
        <v>89.71631205673759</v>
      </c>
      <c r="W27" s="44"/>
      <c r="X27" s="44"/>
      <c r="Y27" s="44"/>
    </row>
    <row r="28" spans="1:25" s="45" customFormat="1" ht="17.25" customHeight="1">
      <c r="A28" s="47" t="s">
        <v>23</v>
      </c>
      <c r="B28" s="38">
        <f>'[4]機關明細'!BG26</f>
        <v>193</v>
      </c>
      <c r="C28" s="38">
        <f>'[4]機關明細'!BH26</f>
        <v>79</v>
      </c>
      <c r="D28" s="39">
        <f t="shared" si="0"/>
        <v>272</v>
      </c>
      <c r="E28" s="38">
        <f>'[4]機關明細'!BI26</f>
        <v>142</v>
      </c>
      <c r="F28" s="38">
        <f>'[4]機關明細'!BJ26</f>
        <v>32</v>
      </c>
      <c r="G28" s="39">
        <f t="shared" si="1"/>
        <v>174</v>
      </c>
      <c r="H28" s="38">
        <f>'[4]機關明細'!BK26</f>
        <v>134</v>
      </c>
      <c r="I28" s="38">
        <f>'[4]機關明細'!BM24</f>
        <v>9531</v>
      </c>
      <c r="J28" s="38">
        <f>'[4]機關明細'!BN24</f>
        <v>8780</v>
      </c>
      <c r="K28" s="40">
        <f t="shared" si="2"/>
        <v>69.43005181347151</v>
      </c>
      <c r="L28" s="41">
        <f t="shared" si="3"/>
        <v>94.36619718309859</v>
      </c>
      <c r="M28" s="38">
        <f>'[4]機關明細'!BL26</f>
        <v>32</v>
      </c>
      <c r="N28" s="38">
        <f>'[4]機關明細'!BO24</f>
        <v>5599</v>
      </c>
      <c r="O28" s="38">
        <f>'[4]機關明細'!BP24</f>
        <v>10</v>
      </c>
      <c r="P28" s="38">
        <f>'[4]機關明細'!BQ24</f>
        <v>9</v>
      </c>
      <c r="Q28" s="38">
        <f>'[4]機關明細'!BR24</f>
        <v>6</v>
      </c>
      <c r="R28" s="40">
        <f t="shared" si="4"/>
        <v>40.50632911392405</v>
      </c>
      <c r="S28" s="41">
        <f t="shared" si="5"/>
        <v>100</v>
      </c>
      <c r="T28" s="39">
        <f t="shared" si="6"/>
        <v>166</v>
      </c>
      <c r="U28" s="42">
        <f t="shared" si="7"/>
        <v>61.029411764705884</v>
      </c>
      <c r="V28" s="43">
        <f t="shared" si="9"/>
        <v>95.40229885057471</v>
      </c>
      <c r="W28" s="44"/>
      <c r="X28" s="44"/>
      <c r="Y28" s="44"/>
    </row>
    <row r="29" spans="1:25" s="45" customFormat="1" ht="17.25" customHeight="1">
      <c r="A29" s="47" t="s">
        <v>24</v>
      </c>
      <c r="B29" s="38">
        <f>'[4]機關明細'!BG27</f>
        <v>532</v>
      </c>
      <c r="C29" s="38">
        <f>'[4]機關明細'!BH27</f>
        <v>0</v>
      </c>
      <c r="D29" s="39">
        <f t="shared" si="0"/>
        <v>532</v>
      </c>
      <c r="E29" s="38">
        <f>'[4]機關明細'!BI27</f>
        <v>438</v>
      </c>
      <c r="F29" s="38">
        <f>'[4]機關明細'!BJ27</f>
        <v>0</v>
      </c>
      <c r="G29" s="39">
        <f t="shared" si="1"/>
        <v>438</v>
      </c>
      <c r="H29" s="38">
        <f>'[4]機關明細'!BK27</f>
        <v>438</v>
      </c>
      <c r="I29" s="38">
        <f>'[4]機關明細'!BM25</f>
        <v>784187</v>
      </c>
      <c r="J29" s="38">
        <f>'[4]機關明細'!BN25</f>
        <v>442069</v>
      </c>
      <c r="K29" s="40">
        <f t="shared" si="2"/>
        <v>82.33082706766918</v>
      </c>
      <c r="L29" s="41">
        <f t="shared" si="3"/>
        <v>100</v>
      </c>
      <c r="M29" s="38">
        <f>'[4]機關明細'!BL27</f>
        <v>0</v>
      </c>
      <c r="N29" s="38">
        <f>'[4]機關明細'!BO25</f>
        <v>400060</v>
      </c>
      <c r="O29" s="38">
        <f>'[4]機關明細'!BP25</f>
        <v>784</v>
      </c>
      <c r="P29" s="38">
        <f>'[4]機關明細'!BQ25</f>
        <v>442</v>
      </c>
      <c r="Q29" s="38">
        <f>'[4]機關明細'!BR25</f>
        <v>400</v>
      </c>
      <c r="R29" s="40" t="str">
        <f t="shared" si="4"/>
        <v>  -</v>
      </c>
      <c r="S29" s="41" t="str">
        <f t="shared" si="5"/>
        <v> - </v>
      </c>
      <c r="T29" s="39">
        <f t="shared" si="6"/>
        <v>438</v>
      </c>
      <c r="U29" s="42">
        <f t="shared" si="7"/>
        <v>82.33082706766918</v>
      </c>
      <c r="V29" s="43">
        <f t="shared" si="9"/>
        <v>100</v>
      </c>
      <c r="W29" s="44"/>
      <c r="X29" s="44"/>
      <c r="Y29" s="44"/>
    </row>
    <row r="30" spans="1:25" s="45" customFormat="1" ht="17.25" customHeight="1">
      <c r="A30" s="47" t="s">
        <v>25</v>
      </c>
      <c r="B30" s="38">
        <f>'[4]機關明細'!BG28</f>
        <v>1434</v>
      </c>
      <c r="C30" s="38">
        <f>'[4]機關明細'!BH28</f>
        <v>24</v>
      </c>
      <c r="D30" s="39">
        <f t="shared" si="0"/>
        <v>1458</v>
      </c>
      <c r="E30" s="38">
        <f>'[4]機關明細'!BI28</f>
        <v>1279</v>
      </c>
      <c r="F30" s="38">
        <f>'[4]機關明細'!BJ28</f>
        <v>15</v>
      </c>
      <c r="G30" s="39">
        <f t="shared" si="1"/>
        <v>1294</v>
      </c>
      <c r="H30" s="38">
        <f>'[4]機關明細'!BK28</f>
        <v>1250</v>
      </c>
      <c r="I30" s="38">
        <f>'[4]機關明細'!BM28</f>
        <v>23928</v>
      </c>
      <c r="J30" s="38">
        <f>'[4]機關明細'!BN28</f>
        <v>14719</v>
      </c>
      <c r="K30" s="40">
        <f t="shared" si="2"/>
        <v>87.16875871687587</v>
      </c>
      <c r="L30" s="41">
        <f t="shared" si="3"/>
        <v>97.73260359655981</v>
      </c>
      <c r="M30" s="38">
        <f>'[4]機關明細'!BL28</f>
        <v>12</v>
      </c>
      <c r="N30" s="38">
        <f>'[4]機關明細'!BO28</f>
        <v>11919</v>
      </c>
      <c r="O30" s="38">
        <f>'[4]機關明細'!BP28</f>
        <v>24</v>
      </c>
      <c r="P30" s="38">
        <f>'[4]機關明細'!BQ28</f>
        <v>15</v>
      </c>
      <c r="Q30" s="38">
        <f>'[4]機關明細'!BR28</f>
        <v>12</v>
      </c>
      <c r="R30" s="40">
        <f t="shared" si="4"/>
        <v>50</v>
      </c>
      <c r="S30" s="41">
        <f t="shared" si="5"/>
        <v>80</v>
      </c>
      <c r="T30" s="39">
        <f t="shared" si="6"/>
        <v>1262</v>
      </c>
      <c r="U30" s="42">
        <f t="shared" si="7"/>
        <v>86.55692729766804</v>
      </c>
      <c r="V30" s="43">
        <f t="shared" si="9"/>
        <v>97.52704791344668</v>
      </c>
      <c r="W30" s="44"/>
      <c r="X30" s="48"/>
      <c r="Y30" s="48"/>
    </row>
    <row r="31" spans="1:25" s="45" customFormat="1" ht="17.25" customHeight="1">
      <c r="A31" s="47" t="s">
        <v>26</v>
      </c>
      <c r="B31" s="38">
        <f>'[4]機關明細'!BG29</f>
        <v>340</v>
      </c>
      <c r="C31" s="38">
        <f>'[4]機關明細'!BH29</f>
        <v>21</v>
      </c>
      <c r="D31" s="39">
        <f t="shared" si="0"/>
        <v>361</v>
      </c>
      <c r="E31" s="38">
        <f>'[4]機關明細'!BI29</f>
        <v>277</v>
      </c>
      <c r="F31" s="38">
        <f>'[4]機關明細'!BJ29</f>
        <v>18</v>
      </c>
      <c r="G31" s="39">
        <f t="shared" si="1"/>
        <v>295</v>
      </c>
      <c r="H31" s="38">
        <f>'[4]機關明細'!BK29</f>
        <v>264</v>
      </c>
      <c r="I31" s="38">
        <f>'[4]機關明細'!BM29</f>
        <v>20983</v>
      </c>
      <c r="J31" s="38">
        <f>'[4]機關明細'!BN29</f>
        <v>18136</v>
      </c>
      <c r="K31" s="40">
        <f t="shared" si="2"/>
        <v>77.64705882352942</v>
      </c>
      <c r="L31" s="41">
        <f t="shared" si="3"/>
        <v>95.30685920577618</v>
      </c>
      <c r="M31" s="38">
        <f>'[4]機關明細'!BL29</f>
        <v>5</v>
      </c>
      <c r="N31" s="38">
        <f>'[4]機關明細'!BO29</f>
        <v>4875</v>
      </c>
      <c r="O31" s="38">
        <f>'[4]機關明細'!BP29</f>
        <v>21</v>
      </c>
      <c r="P31" s="38">
        <f>'[4]機關明細'!BQ29</f>
        <v>18</v>
      </c>
      <c r="Q31" s="38">
        <f>'[4]機關明細'!BR29</f>
        <v>5</v>
      </c>
      <c r="R31" s="40">
        <f t="shared" si="4"/>
        <v>23.809523809523807</v>
      </c>
      <c r="S31" s="41">
        <f t="shared" si="5"/>
        <v>27.77777777777778</v>
      </c>
      <c r="T31" s="39">
        <f t="shared" si="6"/>
        <v>269</v>
      </c>
      <c r="U31" s="42">
        <f t="shared" si="7"/>
        <v>74.51523545706371</v>
      </c>
      <c r="V31" s="43">
        <f t="shared" si="9"/>
        <v>91.18644067796609</v>
      </c>
      <c r="W31" s="44"/>
      <c r="X31" s="44"/>
      <c r="Y31" s="44"/>
    </row>
    <row r="32" spans="1:25" s="45" customFormat="1" ht="17.25" customHeight="1">
      <c r="A32" s="47" t="s">
        <v>27</v>
      </c>
      <c r="B32" s="38">
        <f>'[4]機關明細'!BG30</f>
        <v>100</v>
      </c>
      <c r="C32" s="38">
        <f>'[4]機關明細'!BH30</f>
        <v>1</v>
      </c>
      <c r="D32" s="39">
        <f t="shared" si="0"/>
        <v>101</v>
      </c>
      <c r="E32" s="38">
        <f>'[4]機關明細'!BI30</f>
        <v>79</v>
      </c>
      <c r="F32" s="38">
        <f>'[4]機關明細'!BJ30</f>
        <v>1</v>
      </c>
      <c r="G32" s="39">
        <f t="shared" si="1"/>
        <v>80</v>
      </c>
      <c r="H32" s="38">
        <f>'[4]機關明細'!BK30</f>
        <v>74</v>
      </c>
      <c r="I32" s="38">
        <f>'[4]機關明細'!BM30</f>
        <v>674</v>
      </c>
      <c r="J32" s="38">
        <f>'[4]機關明細'!BN30</f>
        <v>674</v>
      </c>
      <c r="K32" s="40">
        <f t="shared" si="2"/>
        <v>74</v>
      </c>
      <c r="L32" s="41">
        <f t="shared" si="3"/>
        <v>93.67088607594937</v>
      </c>
      <c r="M32" s="38">
        <f>'[4]機關明細'!BL30</f>
        <v>1</v>
      </c>
      <c r="N32" s="38">
        <f>'[4]機關明細'!BO30</f>
        <v>663</v>
      </c>
      <c r="O32" s="38">
        <f>'[4]機關明細'!BP30</f>
        <v>1</v>
      </c>
      <c r="P32" s="38">
        <f>'[4]機關明細'!BQ30</f>
        <v>1</v>
      </c>
      <c r="Q32" s="38">
        <f>'[4]機關明細'!BR30</f>
        <v>1</v>
      </c>
      <c r="R32" s="40">
        <f t="shared" si="4"/>
        <v>100</v>
      </c>
      <c r="S32" s="41">
        <f t="shared" si="5"/>
        <v>100</v>
      </c>
      <c r="T32" s="39">
        <f t="shared" si="6"/>
        <v>75</v>
      </c>
      <c r="U32" s="42">
        <f t="shared" si="7"/>
        <v>74.25742574257426</v>
      </c>
      <c r="V32" s="43">
        <f t="shared" si="9"/>
        <v>93.75</v>
      </c>
      <c r="W32" s="44"/>
      <c r="X32" s="44"/>
      <c r="Y32" s="44"/>
    </row>
    <row r="33" spans="1:25" s="45" customFormat="1" ht="17.25" customHeight="1">
      <c r="A33" s="47" t="s">
        <v>51</v>
      </c>
      <c r="B33" s="38">
        <f>'[4]機關明細'!BG31</f>
        <v>526</v>
      </c>
      <c r="C33" s="38">
        <f>'[4]機關明細'!BH31-8617</f>
        <v>44</v>
      </c>
      <c r="D33" s="39">
        <f t="shared" si="0"/>
        <v>570</v>
      </c>
      <c r="E33" s="38">
        <f>'[4]機關明細'!BI31</f>
        <v>393</v>
      </c>
      <c r="F33" s="38">
        <f>'[4]機關明細'!BJ31-2154</f>
        <v>25</v>
      </c>
      <c r="G33" s="39">
        <f t="shared" si="1"/>
        <v>418</v>
      </c>
      <c r="H33" s="38">
        <f>'[4]機關明細'!BK31</f>
        <v>351</v>
      </c>
      <c r="I33" s="38">
        <f>'[4]機關明細'!BM31</f>
        <v>8660843</v>
      </c>
      <c r="J33" s="38">
        <f>'[4]機關明細'!BN31</f>
        <v>2179001</v>
      </c>
      <c r="K33" s="40">
        <f t="shared" si="2"/>
        <v>66.73003802281369</v>
      </c>
      <c r="L33" s="41">
        <f t="shared" si="3"/>
        <v>89.31297709923665</v>
      </c>
      <c r="M33" s="38">
        <f>'[4]機關明細'!BL31-2</f>
        <v>12</v>
      </c>
      <c r="N33" s="38">
        <f>'[4]機關明細'!BO31</f>
        <v>13526</v>
      </c>
      <c r="O33" s="38">
        <f>'[4]機關明細'!BP31</f>
        <v>8661</v>
      </c>
      <c r="P33" s="38">
        <f>'[4]機關明細'!BQ31</f>
        <v>2179</v>
      </c>
      <c r="Q33" s="38">
        <f>'[4]機關明細'!BR31</f>
        <v>14</v>
      </c>
      <c r="R33" s="40">
        <f t="shared" si="4"/>
        <v>27.27272727272727</v>
      </c>
      <c r="S33" s="41">
        <f t="shared" si="5"/>
        <v>48</v>
      </c>
      <c r="T33" s="39">
        <f t="shared" si="6"/>
        <v>363</v>
      </c>
      <c r="U33" s="42">
        <f t="shared" si="7"/>
        <v>63.68421052631579</v>
      </c>
      <c r="V33" s="43">
        <f t="shared" si="9"/>
        <v>86.8421052631579</v>
      </c>
      <c r="W33" s="44"/>
      <c r="X33" s="44"/>
      <c r="Y33" s="44"/>
    </row>
    <row r="34" spans="1:25" s="45" customFormat="1" ht="17.25" customHeight="1">
      <c r="A34" s="47" t="s">
        <v>28</v>
      </c>
      <c r="B34" s="38">
        <f>'[4]機關明細'!BG32</f>
        <v>4109</v>
      </c>
      <c r="C34" s="38">
        <f>'[4]機關明細'!BH32</f>
        <v>2315</v>
      </c>
      <c r="D34" s="39">
        <f t="shared" si="0"/>
        <v>6424</v>
      </c>
      <c r="E34" s="38">
        <f>'[4]機關明細'!BI32</f>
        <v>3504</v>
      </c>
      <c r="F34" s="38">
        <f>'[4]機關明細'!BJ32</f>
        <v>896</v>
      </c>
      <c r="G34" s="39">
        <f t="shared" si="1"/>
        <v>4400</v>
      </c>
      <c r="H34" s="38">
        <f>'[4]機關明細'!BK32</f>
        <v>2865</v>
      </c>
      <c r="I34" s="38">
        <f>'[4]機關明細'!BM32</f>
        <v>2315462</v>
      </c>
      <c r="J34" s="38">
        <f>'[4]機關明細'!BN32</f>
        <v>896097</v>
      </c>
      <c r="K34" s="40">
        <f t="shared" si="2"/>
        <v>69.7249939157946</v>
      </c>
      <c r="L34" s="41">
        <f t="shared" si="3"/>
        <v>81.76369863013699</v>
      </c>
      <c r="M34" s="38">
        <f>'[4]機關明細'!BL32</f>
        <v>559</v>
      </c>
      <c r="N34" s="38">
        <f>'[4]機關明細'!BO32</f>
        <v>559139</v>
      </c>
      <c r="O34" s="38">
        <f>'[4]機關明細'!BP32</f>
        <v>2315</v>
      </c>
      <c r="P34" s="38">
        <f>'[4]機關明細'!BQ32</f>
        <v>896</v>
      </c>
      <c r="Q34" s="38">
        <f>'[4]機關明細'!BR32</f>
        <v>559</v>
      </c>
      <c r="R34" s="40">
        <f t="shared" si="4"/>
        <v>24.146868250539956</v>
      </c>
      <c r="S34" s="41">
        <f t="shared" si="5"/>
        <v>62.38839285714286</v>
      </c>
      <c r="T34" s="39">
        <f t="shared" si="6"/>
        <v>3424</v>
      </c>
      <c r="U34" s="42">
        <f t="shared" si="7"/>
        <v>53.300124533001245</v>
      </c>
      <c r="V34" s="43">
        <f t="shared" si="9"/>
        <v>77.81818181818181</v>
      </c>
      <c r="W34" s="44"/>
      <c r="X34" s="44"/>
      <c r="Y34" s="44"/>
    </row>
    <row r="35" spans="1:25" s="45" customFormat="1" ht="17.25" customHeight="1">
      <c r="A35" s="47" t="s">
        <v>29</v>
      </c>
      <c r="B35" s="38">
        <f>'[4]機關明細'!BG33</f>
        <v>98</v>
      </c>
      <c r="C35" s="38">
        <f>'[4]機關明細'!BH33</f>
        <v>30</v>
      </c>
      <c r="D35" s="39">
        <f t="shared" si="0"/>
        <v>128</v>
      </c>
      <c r="E35" s="38">
        <f>'[4]機關明細'!BI33</f>
        <v>77</v>
      </c>
      <c r="F35" s="38">
        <f>'[4]機關明細'!BJ33</f>
        <v>20</v>
      </c>
      <c r="G35" s="39">
        <f t="shared" si="1"/>
        <v>97</v>
      </c>
      <c r="H35" s="38">
        <f>'[4]機關明細'!BK33</f>
        <v>62</v>
      </c>
      <c r="I35" s="38">
        <f>'[4]機關明細'!BM33</f>
        <v>29597</v>
      </c>
      <c r="J35" s="38">
        <f>'[4]機關明細'!BN33</f>
        <v>20487</v>
      </c>
      <c r="K35" s="40">
        <f t="shared" si="2"/>
        <v>63.26530612244898</v>
      </c>
      <c r="L35" s="41">
        <f t="shared" si="3"/>
        <v>80.51948051948052</v>
      </c>
      <c r="M35" s="38">
        <f>'[4]機關明細'!BL33</f>
        <v>2</v>
      </c>
      <c r="N35" s="38">
        <f>'[4]機關明細'!BO33</f>
        <v>2402</v>
      </c>
      <c r="O35" s="38">
        <f>'[4]機關明細'!BP33</f>
        <v>30</v>
      </c>
      <c r="P35" s="38">
        <f>'[4]機關明細'!BQ33</f>
        <v>20</v>
      </c>
      <c r="Q35" s="38">
        <f>'[4]機關明細'!BR33</f>
        <v>2</v>
      </c>
      <c r="R35" s="40">
        <f t="shared" si="4"/>
        <v>6.666666666666667</v>
      </c>
      <c r="S35" s="41">
        <f t="shared" si="5"/>
        <v>10</v>
      </c>
      <c r="T35" s="39">
        <f t="shared" si="6"/>
        <v>64</v>
      </c>
      <c r="U35" s="42">
        <f t="shared" si="7"/>
        <v>50</v>
      </c>
      <c r="V35" s="43">
        <f t="shared" si="9"/>
        <v>65.97938144329896</v>
      </c>
      <c r="W35" s="44"/>
      <c r="X35" s="44"/>
      <c r="Y35" s="44"/>
    </row>
    <row r="36" spans="1:25" s="45" customFormat="1" ht="17.25" customHeight="1">
      <c r="A36" s="47" t="s">
        <v>30</v>
      </c>
      <c r="B36" s="38">
        <f>'[4]機關明細'!BG34</f>
        <v>2201</v>
      </c>
      <c r="C36" s="38">
        <f>'[4]機關明細'!BH34</f>
        <v>3639</v>
      </c>
      <c r="D36" s="39">
        <f t="shared" si="0"/>
        <v>5840</v>
      </c>
      <c r="E36" s="38">
        <f>'[4]機關明細'!BI34</f>
        <v>1576</v>
      </c>
      <c r="F36" s="38">
        <f>'[4]機關明細'!BJ34</f>
        <v>1918</v>
      </c>
      <c r="G36" s="39">
        <f t="shared" si="1"/>
        <v>3494</v>
      </c>
      <c r="H36" s="38">
        <f>'[4]機關明細'!BK34</f>
        <v>1368</v>
      </c>
      <c r="I36" s="38">
        <f>'[4]機關明細'!BM34</f>
        <v>3639143</v>
      </c>
      <c r="J36" s="38">
        <f>'[4]機關明細'!BN34</f>
        <v>1917739</v>
      </c>
      <c r="K36" s="40">
        <f t="shared" si="2"/>
        <v>62.15356656065425</v>
      </c>
      <c r="L36" s="41">
        <f t="shared" si="3"/>
        <v>86.80203045685279</v>
      </c>
      <c r="M36" s="38">
        <f>'[4]機關明細'!BL34</f>
        <v>1609</v>
      </c>
      <c r="N36" s="38">
        <f>'[4]機關明細'!BO34</f>
        <v>1608949</v>
      </c>
      <c r="O36" s="38">
        <f>'[4]機關明細'!BP34</f>
        <v>3639</v>
      </c>
      <c r="P36" s="38">
        <f>'[4]機關明細'!BQ34</f>
        <v>1918</v>
      </c>
      <c r="Q36" s="38">
        <f>'[4]機關明細'!BR34</f>
        <v>1609</v>
      </c>
      <c r="R36" s="40">
        <f t="shared" si="4"/>
        <v>44.21544380324265</v>
      </c>
      <c r="S36" s="41">
        <f t="shared" si="5"/>
        <v>83.88946819603754</v>
      </c>
      <c r="T36" s="39">
        <f t="shared" si="6"/>
        <v>2977</v>
      </c>
      <c r="U36" s="42">
        <f t="shared" si="7"/>
        <v>50.97602739726027</v>
      </c>
      <c r="V36" s="43">
        <f t="shared" si="9"/>
        <v>85.20320549513451</v>
      </c>
      <c r="W36" s="44"/>
      <c r="X36" s="48"/>
      <c r="Y36" s="48"/>
    </row>
    <row r="37" spans="1:25" s="45" customFormat="1" ht="17.25" customHeight="1">
      <c r="A37" s="47" t="s">
        <v>31</v>
      </c>
      <c r="B37" s="38">
        <f>'[4]機關明細'!BG35</f>
        <v>1354</v>
      </c>
      <c r="C37" s="38">
        <f>'[4]機關明細'!BH35</f>
        <v>287</v>
      </c>
      <c r="D37" s="39">
        <f t="shared" si="0"/>
        <v>1641</v>
      </c>
      <c r="E37" s="38">
        <f>'[4]機關明細'!BI35</f>
        <v>861</v>
      </c>
      <c r="F37" s="38">
        <f>'[4]機關明細'!BJ35</f>
        <v>181</v>
      </c>
      <c r="G37" s="39">
        <f t="shared" si="1"/>
        <v>1042</v>
      </c>
      <c r="H37" s="38">
        <f>'[4]機關明細'!BK35</f>
        <v>780</v>
      </c>
      <c r="I37" s="38">
        <f>'[4]機關明細'!BM35</f>
        <v>287217</v>
      </c>
      <c r="J37" s="38">
        <f>'[4]機關明細'!BN35</f>
        <v>180528</v>
      </c>
      <c r="K37" s="40">
        <f t="shared" si="2"/>
        <v>57.60709010339734</v>
      </c>
      <c r="L37" s="41">
        <f t="shared" si="3"/>
        <v>90.59233449477352</v>
      </c>
      <c r="M37" s="38">
        <f>'[4]機關明細'!BL35</f>
        <v>109</v>
      </c>
      <c r="N37" s="38">
        <f>'[4]機關明細'!BO35</f>
        <v>108786</v>
      </c>
      <c r="O37" s="38">
        <f>'[4]機關明細'!BP35</f>
        <v>287</v>
      </c>
      <c r="P37" s="38">
        <f>'[4]機關明細'!BQ35</f>
        <v>181</v>
      </c>
      <c r="Q37" s="38">
        <f>'[4]機關明細'!BR35</f>
        <v>109</v>
      </c>
      <c r="R37" s="40">
        <f t="shared" si="4"/>
        <v>37.97909407665505</v>
      </c>
      <c r="S37" s="41">
        <f t="shared" si="5"/>
        <v>60.22099447513812</v>
      </c>
      <c r="T37" s="39">
        <f t="shared" si="6"/>
        <v>889</v>
      </c>
      <c r="U37" s="42">
        <f t="shared" si="7"/>
        <v>54.17428397318707</v>
      </c>
      <c r="V37" s="43">
        <f t="shared" si="9"/>
        <v>85.31669865642995</v>
      </c>
      <c r="W37" s="44"/>
      <c r="X37" s="44"/>
      <c r="Y37" s="44"/>
    </row>
    <row r="38" spans="1:25" s="45" customFormat="1" ht="17.25" customHeight="1">
      <c r="A38" s="37" t="s">
        <v>52</v>
      </c>
      <c r="B38" s="38">
        <f>'[4]機關明細'!BG36</f>
        <v>3432</v>
      </c>
      <c r="C38" s="38">
        <f>'[4]機關明細'!BH36</f>
        <v>299</v>
      </c>
      <c r="D38" s="39">
        <f t="shared" si="0"/>
        <v>3731</v>
      </c>
      <c r="E38" s="38">
        <f>'[4]機關明細'!BI36</f>
        <v>2635</v>
      </c>
      <c r="F38" s="38">
        <f>'[4]機關明細'!BJ36</f>
        <v>227</v>
      </c>
      <c r="G38" s="39">
        <f t="shared" si="1"/>
        <v>2862</v>
      </c>
      <c r="H38" s="38">
        <f>'[4]機關明細'!BK36</f>
        <v>2491</v>
      </c>
      <c r="I38" s="38">
        <f>'[4]機關明細'!BM36</f>
        <v>298634</v>
      </c>
      <c r="J38" s="38">
        <f>'[4]機關明細'!BN36</f>
        <v>226640</v>
      </c>
      <c r="K38" s="40">
        <f t="shared" si="2"/>
        <v>72.58158508158508</v>
      </c>
      <c r="L38" s="41">
        <f t="shared" si="3"/>
        <v>94.53510436432637</v>
      </c>
      <c r="M38" s="38">
        <f>'[4]機關明細'!BL36</f>
        <v>86</v>
      </c>
      <c r="N38" s="38">
        <f>'[4]機關明細'!BO36</f>
        <v>86492</v>
      </c>
      <c r="O38" s="38">
        <f>'[4]機關明細'!BP36</f>
        <v>299</v>
      </c>
      <c r="P38" s="38">
        <f>'[4]機關明細'!BQ36</f>
        <v>227</v>
      </c>
      <c r="Q38" s="38">
        <f>'[4]機關明細'!BR36</f>
        <v>86</v>
      </c>
      <c r="R38" s="40">
        <f t="shared" si="4"/>
        <v>28.762541806020064</v>
      </c>
      <c r="S38" s="41">
        <f t="shared" si="5"/>
        <v>37.88546255506608</v>
      </c>
      <c r="T38" s="39">
        <f t="shared" si="6"/>
        <v>2577</v>
      </c>
      <c r="U38" s="42">
        <f t="shared" si="7"/>
        <v>69.06995443580809</v>
      </c>
      <c r="V38" s="43">
        <f t="shared" si="9"/>
        <v>90.041928721174</v>
      </c>
      <c r="W38" s="44"/>
      <c r="X38" s="44"/>
      <c r="Y38" s="48"/>
    </row>
    <row r="39" spans="1:25" s="45" customFormat="1" ht="17.25" customHeight="1">
      <c r="A39" s="37" t="s">
        <v>53</v>
      </c>
      <c r="B39" s="38">
        <f>'[4]機關明細'!BG37</f>
        <v>16749</v>
      </c>
      <c r="C39" s="38">
        <f>'[4]機關明細'!BH37</f>
        <v>1513</v>
      </c>
      <c r="D39" s="39">
        <f aca="true" t="shared" si="10" ref="D39:D70">B39+C39</f>
        <v>18262</v>
      </c>
      <c r="E39" s="38">
        <f>'[4]機關明細'!BI37</f>
        <v>13576</v>
      </c>
      <c r="F39" s="38">
        <f>'[4]機關明細'!BJ37</f>
        <v>903</v>
      </c>
      <c r="G39" s="39">
        <f aca="true" t="shared" si="11" ref="G39:G70">F39+E39</f>
        <v>14479</v>
      </c>
      <c r="H39" s="38">
        <f>'[4]機關明細'!BK37</f>
        <v>12127</v>
      </c>
      <c r="I39" s="38">
        <f>'[4]機關明細'!BM37</f>
        <v>1513297</v>
      </c>
      <c r="J39" s="38">
        <f>'[4]機關明細'!BN37</f>
        <v>902590</v>
      </c>
      <c r="K39" s="40">
        <f aca="true" t="shared" si="12" ref="K39:K69">IF(OR(H39=0,B39=0),0,H39/B39*100)</f>
        <v>72.40432264612812</v>
      </c>
      <c r="L39" s="41">
        <f aca="true" t="shared" si="13" ref="L39:L69">IF(OR(H39=0,E39=0),0,H39/E39*100)</f>
        <v>89.32675309369475</v>
      </c>
      <c r="M39" s="38">
        <f>'[4]機關明細'!BL37</f>
        <v>476</v>
      </c>
      <c r="N39" s="38">
        <f>'[4]機關明細'!BO37</f>
        <v>475967</v>
      </c>
      <c r="O39" s="38">
        <f>'[4]機關明細'!BP37</f>
        <v>1513</v>
      </c>
      <c r="P39" s="38">
        <f>'[4]機關明細'!BQ37</f>
        <v>903</v>
      </c>
      <c r="Q39" s="38">
        <f>'[4]機關明細'!BR37</f>
        <v>476</v>
      </c>
      <c r="R39" s="40">
        <f t="shared" si="4"/>
        <v>31.46067415730337</v>
      </c>
      <c r="S39" s="41">
        <f t="shared" si="5"/>
        <v>52.71317829457365</v>
      </c>
      <c r="T39" s="39">
        <f aca="true" t="shared" si="14" ref="T39:T68">M39+H39</f>
        <v>12603</v>
      </c>
      <c r="U39" s="42">
        <f t="shared" si="7"/>
        <v>69.0121563903187</v>
      </c>
      <c r="V39" s="43">
        <f t="shared" si="9"/>
        <v>87.04330409558672</v>
      </c>
      <c r="W39" s="44"/>
      <c r="X39" s="44"/>
      <c r="Y39" s="48"/>
    </row>
    <row r="40" spans="1:25" s="45" customFormat="1" ht="17.25" customHeight="1">
      <c r="A40" s="37" t="s">
        <v>54</v>
      </c>
      <c r="B40" s="38">
        <f>'[4]機關明細'!BG38</f>
        <v>2272</v>
      </c>
      <c r="C40" s="38">
        <f>'[4]機關明細'!BH38</f>
        <v>208</v>
      </c>
      <c r="D40" s="39">
        <f t="shared" si="10"/>
        <v>2480</v>
      </c>
      <c r="E40" s="38">
        <f>'[4]機關明細'!BI38</f>
        <v>1846</v>
      </c>
      <c r="F40" s="38">
        <f>'[4]機關明細'!BJ38</f>
        <v>110</v>
      </c>
      <c r="G40" s="39">
        <f t="shared" si="11"/>
        <v>1956</v>
      </c>
      <c r="H40" s="38">
        <f>'[4]機關明細'!BK38</f>
        <v>1667</v>
      </c>
      <c r="I40" s="38">
        <f>'[4]機關明細'!BM38</f>
        <v>208075</v>
      </c>
      <c r="J40" s="38">
        <f>'[4]機關明細'!BN38</f>
        <v>109593</v>
      </c>
      <c r="K40" s="40">
        <f t="shared" si="12"/>
        <v>73.37147887323944</v>
      </c>
      <c r="L40" s="41">
        <f t="shared" si="13"/>
        <v>90.30335861321777</v>
      </c>
      <c r="M40" s="38">
        <f>'[4]機關明細'!BL38</f>
        <v>16</v>
      </c>
      <c r="N40" s="38">
        <f>'[4]機關明細'!BO38</f>
        <v>16406</v>
      </c>
      <c r="O40" s="38">
        <f>'[4]機關明細'!BP38</f>
        <v>208</v>
      </c>
      <c r="P40" s="38">
        <f>'[4]機關明細'!BQ38</f>
        <v>110</v>
      </c>
      <c r="Q40" s="38">
        <f>'[4]機關明細'!BR38</f>
        <v>16</v>
      </c>
      <c r="R40" s="40">
        <f t="shared" si="4"/>
        <v>7.6923076923076925</v>
      </c>
      <c r="S40" s="41">
        <f t="shared" si="5"/>
        <v>14.545454545454545</v>
      </c>
      <c r="T40" s="39">
        <f t="shared" si="14"/>
        <v>1683</v>
      </c>
      <c r="U40" s="42">
        <f t="shared" si="7"/>
        <v>67.86290322580645</v>
      </c>
      <c r="V40" s="43">
        <f t="shared" si="9"/>
        <v>86.04294478527608</v>
      </c>
      <c r="W40" s="44"/>
      <c r="X40" s="44"/>
      <c r="Y40" s="44"/>
    </row>
    <row r="41" spans="1:25" s="45" customFormat="1" ht="17.25" customHeight="1">
      <c r="A41" s="37" t="s">
        <v>55</v>
      </c>
      <c r="B41" s="38">
        <f>'[4]機關明細'!BG39</f>
        <v>1930</v>
      </c>
      <c r="C41" s="38">
        <f>'[4]機關明細'!BH39</f>
        <v>101</v>
      </c>
      <c r="D41" s="39">
        <f t="shared" si="10"/>
        <v>2031</v>
      </c>
      <c r="E41" s="38">
        <f>'[4]機關明細'!BI39</f>
        <v>1584</v>
      </c>
      <c r="F41" s="38">
        <f>'[4]機關明細'!BJ39</f>
        <v>73</v>
      </c>
      <c r="G41" s="38">
        <f t="shared" si="11"/>
        <v>1657</v>
      </c>
      <c r="H41" s="38">
        <f>'[4]機關明細'!BK39</f>
        <v>1427</v>
      </c>
      <c r="I41" s="38">
        <f>'[4]機關明細'!BM39</f>
        <v>101080</v>
      </c>
      <c r="J41" s="38">
        <f>'[4]機關明細'!BN39</f>
        <v>72572</v>
      </c>
      <c r="K41" s="40">
        <f t="shared" si="12"/>
        <v>73.93782383419689</v>
      </c>
      <c r="L41" s="41">
        <f t="shared" si="13"/>
        <v>90.08838383838383</v>
      </c>
      <c r="M41" s="38">
        <f>'[4]機關明細'!BL39</f>
        <v>46</v>
      </c>
      <c r="N41" s="38">
        <f>'[4]機關明細'!BO39</f>
        <v>45612</v>
      </c>
      <c r="O41" s="38">
        <f>'[4]機關明細'!BP39</f>
        <v>101</v>
      </c>
      <c r="P41" s="38">
        <f>'[4]機關明細'!BQ39</f>
        <v>73</v>
      </c>
      <c r="Q41" s="38">
        <f>'[4]機關明細'!BR39</f>
        <v>46</v>
      </c>
      <c r="R41" s="40">
        <f t="shared" si="4"/>
        <v>45.54455445544555</v>
      </c>
      <c r="S41" s="41">
        <f t="shared" si="5"/>
        <v>63.013698630136986</v>
      </c>
      <c r="T41" s="39">
        <f t="shared" si="14"/>
        <v>1473</v>
      </c>
      <c r="U41" s="42">
        <f t="shared" si="7"/>
        <v>72.52584933530281</v>
      </c>
      <c r="V41" s="43">
        <f t="shared" si="9"/>
        <v>88.89559444779722</v>
      </c>
      <c r="W41" s="44"/>
      <c r="X41" s="44"/>
      <c r="Y41" s="44"/>
    </row>
    <row r="42" spans="1:25" s="45" customFormat="1" ht="17.25" customHeight="1">
      <c r="A42" s="50" t="s">
        <v>56</v>
      </c>
      <c r="B42" s="38">
        <f>'[4]機關明細'!BG40</f>
        <v>117731</v>
      </c>
      <c r="C42" s="38">
        <f>'[4]機關明細'!BH40</f>
        <v>28141</v>
      </c>
      <c r="D42" s="39">
        <f t="shared" si="10"/>
        <v>145872</v>
      </c>
      <c r="E42" s="38">
        <f>'[4]機關明細'!BI40</f>
        <v>95521</v>
      </c>
      <c r="F42" s="38">
        <f>'[4]機關明細'!BJ40</f>
        <v>17805</v>
      </c>
      <c r="G42" s="39">
        <f t="shared" si="11"/>
        <v>113326</v>
      </c>
      <c r="H42" s="38">
        <f>'[4]機關明細'!BK40</f>
        <v>88898</v>
      </c>
      <c r="I42" s="38">
        <f>'[4]機關明細'!BM40</f>
        <v>28141229</v>
      </c>
      <c r="J42" s="38">
        <f>'[4]機關明細'!BN40</f>
        <v>17804990</v>
      </c>
      <c r="K42" s="40">
        <f t="shared" si="12"/>
        <v>75.50942402595749</v>
      </c>
      <c r="L42" s="41">
        <f t="shared" si="13"/>
        <v>93.06644612179521</v>
      </c>
      <c r="M42" s="38">
        <f>'[4]機關明細'!BL40</f>
        <v>13148</v>
      </c>
      <c r="N42" s="38">
        <f>'[4]機關明細'!BO40</f>
        <v>13147938</v>
      </c>
      <c r="O42" s="38">
        <f>'[4]機關明細'!BP40</f>
        <v>28141</v>
      </c>
      <c r="P42" s="38">
        <f>'[4]機關明細'!BQ40</f>
        <v>17805</v>
      </c>
      <c r="Q42" s="38">
        <f>'[4]機關明細'!BR40</f>
        <v>13148</v>
      </c>
      <c r="R42" s="40">
        <f t="shared" si="4"/>
        <v>46.72186489463772</v>
      </c>
      <c r="S42" s="41">
        <f t="shared" si="5"/>
        <v>73.84442572311148</v>
      </c>
      <c r="T42" s="39">
        <f t="shared" si="14"/>
        <v>102046</v>
      </c>
      <c r="U42" s="42">
        <f t="shared" si="7"/>
        <v>69.95585170560491</v>
      </c>
      <c r="V42" s="43">
        <f t="shared" si="9"/>
        <v>90.0464147680144</v>
      </c>
      <c r="W42" s="44"/>
      <c r="X42" s="44"/>
      <c r="Y42" s="44"/>
    </row>
    <row r="43" spans="1:25" s="45" customFormat="1" ht="17.25" customHeight="1">
      <c r="A43" s="50" t="s">
        <v>57</v>
      </c>
      <c r="B43" s="38">
        <f>'[4]機關明細'!BG41</f>
        <v>30257</v>
      </c>
      <c r="C43" s="38">
        <f>'[4]機關明細'!BH41</f>
        <v>453</v>
      </c>
      <c r="D43" s="39">
        <f t="shared" si="10"/>
        <v>30710</v>
      </c>
      <c r="E43" s="38">
        <f>'[4]機關明細'!BI41</f>
        <v>24506</v>
      </c>
      <c r="F43" s="38">
        <f>'[4]機關明細'!BJ41</f>
        <v>269</v>
      </c>
      <c r="G43" s="38">
        <f t="shared" si="11"/>
        <v>24775</v>
      </c>
      <c r="H43" s="38">
        <f>'[4]機關明細'!BK41</f>
        <v>18569</v>
      </c>
      <c r="I43" s="38">
        <f>'[4]機關明細'!BM41</f>
        <v>453131</v>
      </c>
      <c r="J43" s="38">
        <f>'[4]機關明細'!BN41</f>
        <v>268983</v>
      </c>
      <c r="K43" s="40">
        <f t="shared" si="12"/>
        <v>61.37092243117295</v>
      </c>
      <c r="L43" s="41">
        <f t="shared" si="13"/>
        <v>75.77328001305803</v>
      </c>
      <c r="M43" s="38">
        <f>'[4]機關明細'!BL41</f>
        <v>176</v>
      </c>
      <c r="N43" s="38">
        <f>'[4]機關明細'!BO41</f>
        <v>175563</v>
      </c>
      <c r="O43" s="38">
        <f>'[4]機關明細'!BP41</f>
        <v>453</v>
      </c>
      <c r="P43" s="38">
        <f>'[4]機關明細'!BQ41</f>
        <v>269</v>
      </c>
      <c r="Q43" s="38">
        <f>'[4]機關明細'!BR41</f>
        <v>176</v>
      </c>
      <c r="R43" s="40">
        <f t="shared" si="4"/>
        <v>38.852097130242825</v>
      </c>
      <c r="S43" s="41">
        <f t="shared" si="5"/>
        <v>65.4275092936803</v>
      </c>
      <c r="T43" s="39">
        <f t="shared" si="14"/>
        <v>18745</v>
      </c>
      <c r="U43" s="42">
        <f t="shared" si="7"/>
        <v>61.038749592966454</v>
      </c>
      <c r="V43" s="43">
        <f t="shared" si="9"/>
        <v>75.66094853683148</v>
      </c>
      <c r="W43" s="44"/>
      <c r="X43" s="44"/>
      <c r="Y43" s="48"/>
    </row>
    <row r="44" spans="1:25" s="45" customFormat="1" ht="17.25" customHeight="1">
      <c r="A44" s="37" t="s">
        <v>58</v>
      </c>
      <c r="B44" s="51">
        <f>'[4]機關明細'!BG42</f>
        <v>305530</v>
      </c>
      <c r="C44" s="51">
        <f>'[4]機關明細'!BH42</f>
        <v>28481</v>
      </c>
      <c r="D44" s="52">
        <f t="shared" si="10"/>
        <v>334011</v>
      </c>
      <c r="E44" s="51">
        <f>'[4]機關明細'!BI42</f>
        <v>217115</v>
      </c>
      <c r="F44" s="51">
        <f>'[4]機關明細'!BJ42</f>
        <v>11728</v>
      </c>
      <c r="G44" s="52">
        <f t="shared" si="11"/>
        <v>228843</v>
      </c>
      <c r="H44" s="51">
        <f>'[4]機關明細'!BK42</f>
        <v>152088</v>
      </c>
      <c r="I44" s="51">
        <f>'[4]機關明細'!BM42</f>
        <v>28481461</v>
      </c>
      <c r="J44" s="51">
        <f>'[4]機關明細'!BN42</f>
        <v>11727863</v>
      </c>
      <c r="K44" s="40">
        <f t="shared" si="12"/>
        <v>49.77841783130953</v>
      </c>
      <c r="L44" s="41">
        <f t="shared" si="13"/>
        <v>70.04951293093522</v>
      </c>
      <c r="M44" s="51">
        <f>'[4]機關明細'!BL42</f>
        <v>8173</v>
      </c>
      <c r="N44" s="51">
        <f>'[4]機關明細'!BO42</f>
        <v>8173460</v>
      </c>
      <c r="O44" s="51">
        <f>'[4]機關明細'!BP42</f>
        <v>28481</v>
      </c>
      <c r="P44" s="51">
        <f>'[4]機關明細'!BQ42</f>
        <v>11728</v>
      </c>
      <c r="Q44" s="51">
        <f>'[4]機關明細'!BR42</f>
        <v>8173</v>
      </c>
      <c r="R44" s="40">
        <f t="shared" si="4"/>
        <v>28.69632386503283</v>
      </c>
      <c r="S44" s="41">
        <f t="shared" si="5"/>
        <v>69.68792633015006</v>
      </c>
      <c r="T44" s="39">
        <f t="shared" si="14"/>
        <v>160261</v>
      </c>
      <c r="U44" s="53">
        <f t="shared" si="7"/>
        <v>47.98075512483122</v>
      </c>
      <c r="V44" s="54">
        <f t="shared" si="9"/>
        <v>70.03098193958304</v>
      </c>
      <c r="W44" s="44"/>
      <c r="X44" s="44"/>
      <c r="Y44" s="48"/>
    </row>
    <row r="45" spans="1:25" s="45" customFormat="1" ht="17.25" customHeight="1">
      <c r="A45" s="46" t="s">
        <v>59</v>
      </c>
      <c r="B45" s="38">
        <f>'[4]機關明細'!BG45</f>
        <v>198710</v>
      </c>
      <c r="C45" s="38">
        <f>'[4]機關明細'!BH45</f>
        <v>8448</v>
      </c>
      <c r="D45" s="39">
        <f t="shared" si="10"/>
        <v>207158</v>
      </c>
      <c r="E45" s="38">
        <f>'[4]機關明細'!BI45</f>
        <v>152703</v>
      </c>
      <c r="F45" s="38">
        <f>'[4]機關明細'!BJ45</f>
        <v>7684</v>
      </c>
      <c r="G45" s="39">
        <f t="shared" si="11"/>
        <v>160387</v>
      </c>
      <c r="H45" s="38">
        <f>'[4]機關明細'!BK45</f>
        <v>141761</v>
      </c>
      <c r="I45" s="38">
        <f>'[4]機關明細'!BM45</f>
        <v>8448130</v>
      </c>
      <c r="J45" s="38">
        <f>'[4]機關明細'!BN45</f>
        <v>7684417</v>
      </c>
      <c r="K45" s="40">
        <f t="shared" si="12"/>
        <v>71.34064717427407</v>
      </c>
      <c r="L45" s="41">
        <f t="shared" si="13"/>
        <v>92.8344564284919</v>
      </c>
      <c r="M45" s="38">
        <f>'[4]機關明細'!BL45</f>
        <v>7619</v>
      </c>
      <c r="N45" s="38">
        <f>'[4]機關明細'!BO45</f>
        <v>7618960</v>
      </c>
      <c r="O45" s="38">
        <f>'[4]機關明細'!BP45</f>
        <v>8448</v>
      </c>
      <c r="P45" s="38">
        <f>'[4]機關明細'!BQ45</f>
        <v>7684</v>
      </c>
      <c r="Q45" s="38">
        <f>'[4]機關明細'!BR45</f>
        <v>7619</v>
      </c>
      <c r="R45" s="40">
        <f t="shared" si="4"/>
        <v>90.18702651515152</v>
      </c>
      <c r="S45" s="41">
        <f t="shared" si="5"/>
        <v>99.1540864133264</v>
      </c>
      <c r="T45" s="39">
        <f t="shared" si="14"/>
        <v>149380</v>
      </c>
      <c r="U45" s="42">
        <f t="shared" si="7"/>
        <v>72.10921132662025</v>
      </c>
      <c r="V45" s="43">
        <f t="shared" si="9"/>
        <v>93.13722433863094</v>
      </c>
      <c r="W45" s="44"/>
      <c r="X45" s="44"/>
      <c r="Y45" s="48"/>
    </row>
    <row r="46" spans="1:25" s="45" customFormat="1" ht="17.25" customHeight="1">
      <c r="A46" s="46" t="s">
        <v>60</v>
      </c>
      <c r="B46" s="38">
        <f>'[4]機關明細'!BG46</f>
        <v>129171</v>
      </c>
      <c r="C46" s="38">
        <f>'[4]機關明細'!BH46</f>
        <v>23718</v>
      </c>
      <c r="D46" s="39">
        <f t="shared" si="10"/>
        <v>152889</v>
      </c>
      <c r="E46" s="38">
        <f>'[4]機關明細'!BI46</f>
        <v>105833</v>
      </c>
      <c r="F46" s="38">
        <f>'[4]機關明細'!BJ46</f>
        <v>19534</v>
      </c>
      <c r="G46" s="39">
        <f t="shared" si="11"/>
        <v>125367</v>
      </c>
      <c r="H46" s="38">
        <f>'[4]機關明細'!BK46</f>
        <v>98029</v>
      </c>
      <c r="I46" s="38">
        <f>'[4]機關明細'!BM46</f>
        <v>23718446</v>
      </c>
      <c r="J46" s="38">
        <f>'[4]機關明細'!BN46</f>
        <v>19534426</v>
      </c>
      <c r="K46" s="40">
        <f t="shared" si="12"/>
        <v>75.89087333844284</v>
      </c>
      <c r="L46" s="41">
        <f t="shared" si="13"/>
        <v>92.62611850745986</v>
      </c>
      <c r="M46" s="38">
        <f>'[4]機關明細'!BL46</f>
        <v>15987</v>
      </c>
      <c r="N46" s="38">
        <f>'[4]機關明細'!BO46</f>
        <v>15987422</v>
      </c>
      <c r="O46" s="38">
        <f>'[4]機關明細'!BP46</f>
        <v>23718</v>
      </c>
      <c r="P46" s="38">
        <f>'[4]機關明細'!BQ46</f>
        <v>19534</v>
      </c>
      <c r="Q46" s="38">
        <f>'[4]機關明細'!BR46</f>
        <v>15987</v>
      </c>
      <c r="R46" s="40">
        <f t="shared" si="4"/>
        <v>67.4045029091829</v>
      </c>
      <c r="S46" s="41">
        <f t="shared" si="5"/>
        <v>81.84191665813454</v>
      </c>
      <c r="T46" s="39">
        <f t="shared" si="14"/>
        <v>114016</v>
      </c>
      <c r="U46" s="42">
        <f t="shared" si="7"/>
        <v>74.57436440816541</v>
      </c>
      <c r="V46" s="43">
        <f t="shared" si="9"/>
        <v>90.94578318058181</v>
      </c>
      <c r="W46" s="44"/>
      <c r="X46" s="44"/>
      <c r="Y46" s="48"/>
    </row>
    <row r="47" spans="1:25" s="45" customFormat="1" ht="17.25" customHeight="1">
      <c r="A47" s="46" t="s">
        <v>61</v>
      </c>
      <c r="B47" s="38">
        <f>'[4]機關明細'!BG47</f>
        <v>25180</v>
      </c>
      <c r="C47" s="38">
        <f>'[4]機關明細'!BH47</f>
        <v>1258</v>
      </c>
      <c r="D47" s="39">
        <f t="shared" si="10"/>
        <v>26438</v>
      </c>
      <c r="E47" s="38">
        <f>'[4]機關明細'!BI47</f>
        <v>20443</v>
      </c>
      <c r="F47" s="38">
        <f>'[4]機關明細'!BJ47</f>
        <v>828</v>
      </c>
      <c r="G47" s="39">
        <f t="shared" si="11"/>
        <v>21271</v>
      </c>
      <c r="H47" s="38">
        <f>'[4]機關明細'!BK47</f>
        <v>19051</v>
      </c>
      <c r="I47" s="38">
        <f>'[4]機關明細'!BM47</f>
        <v>1258069</v>
      </c>
      <c r="J47" s="38">
        <f>'[4]機關明細'!BN47</f>
        <v>828431</v>
      </c>
      <c r="K47" s="40">
        <f t="shared" si="12"/>
        <v>75.659253375695</v>
      </c>
      <c r="L47" s="41">
        <f t="shared" si="13"/>
        <v>93.19082326468718</v>
      </c>
      <c r="M47" s="38">
        <f>'[4]機關明細'!BL47</f>
        <v>573</v>
      </c>
      <c r="N47" s="38">
        <f>'[4]機關明細'!BO47</f>
        <v>572821</v>
      </c>
      <c r="O47" s="38">
        <f>'[4]機關明細'!BP47</f>
        <v>1258</v>
      </c>
      <c r="P47" s="38">
        <f>'[4]機關明細'!BQ47</f>
        <v>828</v>
      </c>
      <c r="Q47" s="38">
        <f>'[4]機關明細'!BR47</f>
        <v>573</v>
      </c>
      <c r="R47" s="40">
        <f t="shared" si="4"/>
        <v>45.548489666136724</v>
      </c>
      <c r="S47" s="41">
        <f t="shared" si="5"/>
        <v>69.20289855072464</v>
      </c>
      <c r="T47" s="39">
        <f t="shared" si="14"/>
        <v>19624</v>
      </c>
      <c r="U47" s="42">
        <f t="shared" si="7"/>
        <v>74.22649217036084</v>
      </c>
      <c r="V47" s="43">
        <f t="shared" si="9"/>
        <v>92.25706360772882</v>
      </c>
      <c r="W47" s="44"/>
      <c r="X47" s="44"/>
      <c r="Y47" s="44"/>
    </row>
    <row r="48" spans="1:25" s="45" customFormat="1" ht="17.25" customHeight="1">
      <c r="A48" s="46" t="s">
        <v>62</v>
      </c>
      <c r="B48" s="51">
        <f>'[4]機關明細'!BG48</f>
        <v>38025</v>
      </c>
      <c r="C48" s="51">
        <f>'[4]機關明細'!BH48</f>
        <v>23840</v>
      </c>
      <c r="D48" s="52">
        <f t="shared" si="10"/>
        <v>61865</v>
      </c>
      <c r="E48" s="51">
        <f>'[4]機關明細'!BI48</f>
        <v>27130</v>
      </c>
      <c r="F48" s="51">
        <f>'[4]機關明細'!BJ48</f>
        <v>18110</v>
      </c>
      <c r="G48" s="52">
        <f t="shared" si="11"/>
        <v>45240</v>
      </c>
      <c r="H48" s="51">
        <f>'[4]機關明細'!BK48</f>
        <v>25198</v>
      </c>
      <c r="I48" s="51">
        <f>'[4]機關明細'!BM48</f>
        <v>23840177</v>
      </c>
      <c r="J48" s="51">
        <f>'[4]機關明細'!BN48</f>
        <v>18110363</v>
      </c>
      <c r="K48" s="55">
        <f t="shared" si="12"/>
        <v>66.26692965154504</v>
      </c>
      <c r="L48" s="56">
        <f t="shared" si="13"/>
        <v>92.87873203096203</v>
      </c>
      <c r="M48" s="51">
        <f>'[4]機關明細'!BL48</f>
        <v>15738</v>
      </c>
      <c r="N48" s="51">
        <f>'[4]機關明細'!BO48</f>
        <v>15738311</v>
      </c>
      <c r="O48" s="51">
        <f>'[4]機關明細'!BP48</f>
        <v>23840</v>
      </c>
      <c r="P48" s="51">
        <f>'[4]機關明細'!BQ48</f>
        <v>18110</v>
      </c>
      <c r="Q48" s="51">
        <f>'[4]機關明細'!BR48</f>
        <v>15738</v>
      </c>
      <c r="R48" s="55">
        <f t="shared" si="4"/>
        <v>66.01510067114094</v>
      </c>
      <c r="S48" s="56">
        <f t="shared" si="5"/>
        <v>86.90226394257317</v>
      </c>
      <c r="T48" s="52">
        <f t="shared" si="14"/>
        <v>40936</v>
      </c>
      <c r="U48" s="53">
        <f t="shared" si="7"/>
        <v>66.16988604218864</v>
      </c>
      <c r="V48" s="54">
        <f t="shared" si="9"/>
        <v>90.48629531388153</v>
      </c>
      <c r="W48" s="44"/>
      <c r="X48" s="44"/>
      <c r="Y48" s="44"/>
    </row>
    <row r="49" spans="1:25" s="45" customFormat="1" ht="17.25" customHeight="1">
      <c r="A49" s="46" t="s">
        <v>63</v>
      </c>
      <c r="B49" s="51">
        <f>'[4]機關明細'!BG49</f>
        <v>18940</v>
      </c>
      <c r="C49" s="51">
        <f>'[4]機關明細'!BH49</f>
        <v>45712</v>
      </c>
      <c r="D49" s="52">
        <f t="shared" si="10"/>
        <v>64652</v>
      </c>
      <c r="E49" s="51">
        <f>'[4]機關明細'!BI49</f>
        <v>13700</v>
      </c>
      <c r="F49" s="51">
        <f>'[4]機關明細'!BJ49</f>
        <v>29131</v>
      </c>
      <c r="G49" s="52">
        <f t="shared" si="11"/>
        <v>42831</v>
      </c>
      <c r="H49" s="51">
        <f>'[4]機關明細'!BK49</f>
        <v>11592</v>
      </c>
      <c r="I49" s="51">
        <f>'[4]機關明細'!BM49</f>
        <v>45711645</v>
      </c>
      <c r="J49" s="51">
        <f>'[4]機關明細'!BN49</f>
        <v>29130932</v>
      </c>
      <c r="K49" s="55">
        <f t="shared" si="12"/>
        <v>61.203801478352695</v>
      </c>
      <c r="L49" s="56">
        <f t="shared" si="13"/>
        <v>84.61313868613138</v>
      </c>
      <c r="M49" s="51">
        <f>'[4]機關明細'!BL49</f>
        <v>26248</v>
      </c>
      <c r="N49" s="51">
        <f>'[4]機關明細'!BO49</f>
        <v>26247655</v>
      </c>
      <c r="O49" s="51">
        <f>'[4]機關明細'!BP49</f>
        <v>45712</v>
      </c>
      <c r="P49" s="51">
        <f>'[4]機關明細'!BQ49</f>
        <v>29131</v>
      </c>
      <c r="Q49" s="51">
        <f>'[4]機關明細'!BR49</f>
        <v>26248</v>
      </c>
      <c r="R49" s="55">
        <f t="shared" si="4"/>
        <v>57.42037101855093</v>
      </c>
      <c r="S49" s="56">
        <f t="shared" si="5"/>
        <v>90.10332635336925</v>
      </c>
      <c r="T49" s="52">
        <f t="shared" si="14"/>
        <v>37840</v>
      </c>
      <c r="U49" s="53">
        <f t="shared" si="7"/>
        <v>58.52873847676793</v>
      </c>
      <c r="V49" s="54">
        <f t="shared" si="9"/>
        <v>88.34722514066914</v>
      </c>
      <c r="W49" s="44"/>
      <c r="X49" s="44"/>
      <c r="Y49" s="44"/>
    </row>
    <row r="50" spans="1:25" s="45" customFormat="1" ht="17.25" customHeight="1">
      <c r="A50" s="46" t="s">
        <v>64</v>
      </c>
      <c r="B50" s="51">
        <f>'[4]機關明細'!BG50</f>
        <v>159</v>
      </c>
      <c r="C50" s="51">
        <f>'[4]機關明細'!BH50</f>
        <v>6</v>
      </c>
      <c r="D50" s="52">
        <f t="shared" si="10"/>
        <v>165</v>
      </c>
      <c r="E50" s="51">
        <f>'[4]機關明細'!BI50</f>
        <v>135</v>
      </c>
      <c r="F50" s="51">
        <f>'[4]機關明細'!BJ50</f>
        <v>6</v>
      </c>
      <c r="G50" s="52">
        <f t="shared" si="11"/>
        <v>141</v>
      </c>
      <c r="H50" s="51">
        <f>'[4]機關明細'!BK50</f>
        <v>121</v>
      </c>
      <c r="I50" s="51">
        <f>'[4]機關明細'!BM50</f>
        <v>6153</v>
      </c>
      <c r="J50" s="51">
        <f>'[4]機關明細'!BN50</f>
        <v>5903</v>
      </c>
      <c r="K50" s="55">
        <f t="shared" si="12"/>
        <v>76.10062893081762</v>
      </c>
      <c r="L50" s="56">
        <f t="shared" si="13"/>
        <v>89.62962962962962</v>
      </c>
      <c r="M50" s="51">
        <f>'[4]機關明細'!BL50</f>
        <v>5</v>
      </c>
      <c r="N50" s="51">
        <f>'[4]機關明細'!BO50</f>
        <v>4647</v>
      </c>
      <c r="O50" s="51">
        <f>'[4]機關明細'!BP50</f>
        <v>6</v>
      </c>
      <c r="P50" s="51">
        <f>'[4]機關明細'!BQ50</f>
        <v>6</v>
      </c>
      <c r="Q50" s="51">
        <f>'[4]機關明細'!BR50</f>
        <v>5</v>
      </c>
      <c r="R50" s="55">
        <f>IF(OR(M50=0,C50=0)," -",M50/C50*100)</f>
        <v>83.33333333333334</v>
      </c>
      <c r="S50" s="56">
        <f>IF(OR(M50=0,F50=0)," -",M50/F50*100)</f>
        <v>83.33333333333334</v>
      </c>
      <c r="T50" s="52">
        <f t="shared" si="14"/>
        <v>126</v>
      </c>
      <c r="U50" s="53">
        <f t="shared" si="7"/>
        <v>76.36363636363637</v>
      </c>
      <c r="V50" s="54">
        <f t="shared" si="9"/>
        <v>89.36170212765957</v>
      </c>
      <c r="W50" s="44"/>
      <c r="X50" s="44"/>
      <c r="Y50" s="44"/>
    </row>
    <row r="51" spans="1:25" s="45" customFormat="1" ht="17.25" customHeight="1">
      <c r="A51" s="46" t="s">
        <v>65</v>
      </c>
      <c r="B51" s="51">
        <f>'[4]機關明細'!BG51</f>
        <v>1316</v>
      </c>
      <c r="C51" s="51">
        <f>'[4]機關明細'!BH51</f>
        <v>31</v>
      </c>
      <c r="D51" s="52">
        <f t="shared" si="10"/>
        <v>1347</v>
      </c>
      <c r="E51" s="51">
        <f>'[4]機關明細'!BI51</f>
        <v>966</v>
      </c>
      <c r="F51" s="51">
        <f>'[4]機關明細'!BJ51</f>
        <v>23</v>
      </c>
      <c r="G51" s="52">
        <f t="shared" si="11"/>
        <v>989</v>
      </c>
      <c r="H51" s="51">
        <f>'[4]機關明細'!BK51</f>
        <v>866</v>
      </c>
      <c r="I51" s="51">
        <f>'[4]機關明細'!BM51</f>
        <v>30581</v>
      </c>
      <c r="J51" s="51">
        <f>'[4]機關明細'!BN51</f>
        <v>22663</v>
      </c>
      <c r="K51" s="55">
        <f t="shared" si="12"/>
        <v>65.80547112462007</v>
      </c>
      <c r="L51" s="56">
        <f t="shared" si="13"/>
        <v>89.648033126294</v>
      </c>
      <c r="M51" s="51">
        <f>'[4]機關明細'!BL51</f>
        <v>16</v>
      </c>
      <c r="N51" s="51">
        <f>'[4]機關明細'!BO51</f>
        <v>15914</v>
      </c>
      <c r="O51" s="51">
        <f>'[4]機關明細'!BP51</f>
        <v>31</v>
      </c>
      <c r="P51" s="51">
        <f>'[4]機關明細'!BQ51</f>
        <v>23</v>
      </c>
      <c r="Q51" s="51">
        <f>'[4]機關明細'!BR51</f>
        <v>16</v>
      </c>
      <c r="R51" s="55">
        <f aca="true" t="shared" si="15" ref="R51:R61">IF(OR(M51=0,C51=0),"  -",M51/C51*100)</f>
        <v>51.61290322580645</v>
      </c>
      <c r="S51" s="56">
        <f aca="true" t="shared" si="16" ref="S51:S60">IF(OR(M51=0,F51=0)," - ",M51/F51*100)</f>
        <v>69.56521739130434</v>
      </c>
      <c r="T51" s="52">
        <f t="shared" si="14"/>
        <v>882</v>
      </c>
      <c r="U51" s="53">
        <f t="shared" si="7"/>
        <v>65.47884187082406</v>
      </c>
      <c r="V51" s="54">
        <f t="shared" si="9"/>
        <v>89.18099089989889</v>
      </c>
      <c r="W51" s="44"/>
      <c r="X51" s="44"/>
      <c r="Y51" s="44"/>
    </row>
    <row r="52" spans="1:25" s="45" customFormat="1" ht="17.25" customHeight="1">
      <c r="A52" s="46" t="s">
        <v>66</v>
      </c>
      <c r="B52" s="38">
        <f>'[4]機關明細'!BG52</f>
        <v>134628</v>
      </c>
      <c r="C52" s="38">
        <f>'[4]機關明細'!BH52</f>
        <v>440</v>
      </c>
      <c r="D52" s="39">
        <f t="shared" si="10"/>
        <v>135068</v>
      </c>
      <c r="E52" s="38">
        <f>'[4]機關明細'!BI52</f>
        <v>127619</v>
      </c>
      <c r="F52" s="38">
        <f>'[4]機關明細'!BJ52</f>
        <v>378</v>
      </c>
      <c r="G52" s="39">
        <f t="shared" si="11"/>
        <v>127997</v>
      </c>
      <c r="H52" s="38">
        <f>'[4]機關明細'!BK52</f>
        <v>125560</v>
      </c>
      <c r="I52" s="38">
        <f>'[4]機關明細'!BM52</f>
        <v>440221</v>
      </c>
      <c r="J52" s="38">
        <f>'[4]機關明細'!BN52</f>
        <v>378205</v>
      </c>
      <c r="K52" s="40">
        <f t="shared" si="12"/>
        <v>93.26440265026592</v>
      </c>
      <c r="L52" s="41">
        <f t="shared" si="13"/>
        <v>98.38660387559847</v>
      </c>
      <c r="M52" s="38">
        <f>'[4]機關明細'!BL52</f>
        <v>210</v>
      </c>
      <c r="N52" s="38">
        <f>'[4]機關明細'!BO52</f>
        <v>210057</v>
      </c>
      <c r="O52" s="38">
        <f>'[4]機關明細'!BP52</f>
        <v>440</v>
      </c>
      <c r="P52" s="38">
        <f>'[4]機關明細'!BQ52</f>
        <v>378</v>
      </c>
      <c r="Q52" s="38">
        <f>'[4]機關明細'!BR52</f>
        <v>210</v>
      </c>
      <c r="R52" s="40">
        <f t="shared" si="15"/>
        <v>47.72727272727273</v>
      </c>
      <c r="S52" s="41">
        <f t="shared" si="16"/>
        <v>55.55555555555556</v>
      </c>
      <c r="T52" s="39">
        <f t="shared" si="14"/>
        <v>125770</v>
      </c>
      <c r="U52" s="42">
        <f t="shared" si="7"/>
        <v>93.11606005863713</v>
      </c>
      <c r="V52" s="43">
        <f t="shared" si="9"/>
        <v>98.26011547145637</v>
      </c>
      <c r="W52" s="44"/>
      <c r="X52" s="44"/>
      <c r="Y52" s="48"/>
    </row>
    <row r="53" spans="1:25" s="45" customFormat="1" ht="17.25" customHeight="1">
      <c r="A53" s="46" t="s">
        <v>67</v>
      </c>
      <c r="B53" s="38">
        <f>'[4]機關明細'!BG53</f>
        <v>6913</v>
      </c>
      <c r="C53" s="38">
        <f>'[4]機關明細'!BH53</f>
        <v>34468</v>
      </c>
      <c r="D53" s="39">
        <f t="shared" si="10"/>
        <v>41381</v>
      </c>
      <c r="E53" s="38">
        <f>'[4]機關明細'!BI53</f>
        <v>4996</v>
      </c>
      <c r="F53" s="38">
        <f>'[4]機關明細'!BJ53</f>
        <v>26215</v>
      </c>
      <c r="G53" s="39">
        <f t="shared" si="11"/>
        <v>31211</v>
      </c>
      <c r="H53" s="38">
        <f>'[4]機關明細'!BK53</f>
        <v>4604</v>
      </c>
      <c r="I53" s="38">
        <f>'[4]機關明細'!BM53</f>
        <v>34468094</v>
      </c>
      <c r="J53" s="38">
        <f>'[4]機關明細'!BN53</f>
        <v>26215408</v>
      </c>
      <c r="K53" s="40">
        <f t="shared" si="12"/>
        <v>66.59916100101259</v>
      </c>
      <c r="L53" s="41">
        <f t="shared" si="13"/>
        <v>92.1537229783827</v>
      </c>
      <c r="M53" s="38">
        <f>'[4]機關明細'!BL53</f>
        <v>25424</v>
      </c>
      <c r="N53" s="38">
        <f>'[4]機關明細'!BO53</f>
        <v>25424387</v>
      </c>
      <c r="O53" s="38">
        <f>'[4]機關明細'!BP53</f>
        <v>34468</v>
      </c>
      <c r="P53" s="38">
        <f>'[4]機關明細'!BQ53</f>
        <v>26215</v>
      </c>
      <c r="Q53" s="38">
        <f>'[4]機關明細'!BR53</f>
        <v>25424</v>
      </c>
      <c r="R53" s="40">
        <f t="shared" si="15"/>
        <v>73.76116978066612</v>
      </c>
      <c r="S53" s="41">
        <f t="shared" si="16"/>
        <v>96.9826435246996</v>
      </c>
      <c r="T53" s="39">
        <f t="shared" si="14"/>
        <v>30028</v>
      </c>
      <c r="U53" s="42">
        <f t="shared" si="7"/>
        <v>72.56470360793601</v>
      </c>
      <c r="V53" s="43">
        <f t="shared" si="9"/>
        <v>96.20966966774535</v>
      </c>
      <c r="W53" s="44"/>
      <c r="X53" s="44"/>
      <c r="Y53" s="48"/>
    </row>
    <row r="54" spans="1:25" s="45" customFormat="1" ht="17.25" customHeight="1">
      <c r="A54" s="37" t="s">
        <v>68</v>
      </c>
      <c r="B54" s="38">
        <f>'[4]機關明細'!BG54</f>
        <v>2461</v>
      </c>
      <c r="C54" s="38">
        <f>'[4]機關明細'!BH54</f>
        <v>729</v>
      </c>
      <c r="D54" s="39">
        <f t="shared" si="10"/>
        <v>3190</v>
      </c>
      <c r="E54" s="38">
        <f>'[4]機關明細'!BI54</f>
        <v>1975</v>
      </c>
      <c r="F54" s="38">
        <f>'[4]機關明細'!BJ54</f>
        <v>464</v>
      </c>
      <c r="G54" s="39">
        <f t="shared" si="11"/>
        <v>2439</v>
      </c>
      <c r="H54" s="38">
        <f>'[4]機關明細'!BK54</f>
        <v>1813</v>
      </c>
      <c r="I54" s="38">
        <f>'[4]機關明細'!BM54</f>
        <v>728989</v>
      </c>
      <c r="J54" s="38">
        <f>'[4]機關明細'!BN54</f>
        <v>464013</v>
      </c>
      <c r="K54" s="40">
        <f t="shared" si="12"/>
        <v>73.669240146282</v>
      </c>
      <c r="L54" s="41">
        <f t="shared" si="13"/>
        <v>91.79746835443038</v>
      </c>
      <c r="M54" s="38">
        <f>'[4]機關明細'!BL54</f>
        <v>426</v>
      </c>
      <c r="N54" s="38">
        <f>'[4]機關明細'!BO54</f>
        <v>425999</v>
      </c>
      <c r="O54" s="38">
        <f>'[4]機關明細'!BP54</f>
        <v>729</v>
      </c>
      <c r="P54" s="38">
        <f>'[4]機關明細'!BQ54</f>
        <v>464</v>
      </c>
      <c r="Q54" s="38">
        <f>'[4]機關明細'!BR54</f>
        <v>426</v>
      </c>
      <c r="R54" s="40">
        <f t="shared" si="15"/>
        <v>58.43621399176955</v>
      </c>
      <c r="S54" s="41">
        <f t="shared" si="16"/>
        <v>91.8103448275862</v>
      </c>
      <c r="T54" s="39">
        <f t="shared" si="14"/>
        <v>2239</v>
      </c>
      <c r="U54" s="42">
        <f t="shared" si="7"/>
        <v>70.18808777429467</v>
      </c>
      <c r="V54" s="43">
        <f t="shared" si="9"/>
        <v>91.79991799918</v>
      </c>
      <c r="W54" s="44"/>
      <c r="X54" s="44"/>
      <c r="Y54" s="44"/>
    </row>
    <row r="55" spans="1:25" s="45" customFormat="1" ht="17.25" customHeight="1">
      <c r="A55" s="46" t="s">
        <v>69</v>
      </c>
      <c r="B55" s="38">
        <f>'[4]機關明細'!BG55</f>
        <v>89965</v>
      </c>
      <c r="C55" s="38">
        <f>'[4]機關明細'!BH55</f>
        <v>14800</v>
      </c>
      <c r="D55" s="39">
        <f t="shared" si="10"/>
        <v>104765</v>
      </c>
      <c r="E55" s="38">
        <f>'[4]機關明細'!BI55</f>
        <v>68765</v>
      </c>
      <c r="F55" s="38">
        <f>'[4]機關明細'!BJ55</f>
        <v>9700</v>
      </c>
      <c r="G55" s="39">
        <f t="shared" si="11"/>
        <v>78465</v>
      </c>
      <c r="H55" s="38">
        <f>'[4]機關明細'!BK55</f>
        <v>64570</v>
      </c>
      <c r="I55" s="38">
        <f>'[4]機關明細'!BM55</f>
        <v>14799598</v>
      </c>
      <c r="J55" s="38">
        <f>'[4]機關明細'!BN55</f>
        <v>9700017</v>
      </c>
      <c r="K55" s="40">
        <f t="shared" si="12"/>
        <v>71.77235591618964</v>
      </c>
      <c r="L55" s="41">
        <f t="shared" si="13"/>
        <v>93.89951283356358</v>
      </c>
      <c r="M55" s="38">
        <f>'[4]機關明細'!BL55</f>
        <v>6164</v>
      </c>
      <c r="N55" s="38">
        <f>'[4]機關明細'!BO55</f>
        <v>6163813</v>
      </c>
      <c r="O55" s="38">
        <f>'[4]機關明細'!BP55</f>
        <v>14800</v>
      </c>
      <c r="P55" s="38">
        <f>'[4]機關明細'!BQ55</f>
        <v>9700</v>
      </c>
      <c r="Q55" s="38">
        <f>'[4]機關明細'!BR55</f>
        <v>6164</v>
      </c>
      <c r="R55" s="40">
        <f t="shared" si="15"/>
        <v>41.64864864864865</v>
      </c>
      <c r="S55" s="41">
        <f t="shared" si="16"/>
        <v>63.54639175257732</v>
      </c>
      <c r="T55" s="39">
        <f t="shared" si="14"/>
        <v>70734</v>
      </c>
      <c r="U55" s="42">
        <f>IF(OR(T55=0,D55=0),"  -",T55/D55*100)</f>
        <v>67.51682336658234</v>
      </c>
      <c r="V55" s="43">
        <f>IF(OR(T55=0,G55=0),"  -",T55/G55*100)</f>
        <v>90.14719938826228</v>
      </c>
      <c r="W55" s="44"/>
      <c r="X55" s="44"/>
      <c r="Y55" s="44"/>
    </row>
    <row r="56" spans="1:25" s="45" customFormat="1" ht="17.25" customHeight="1">
      <c r="A56" s="46" t="s">
        <v>70</v>
      </c>
      <c r="B56" s="38">
        <f>'[4]機關明細'!BG56</f>
        <v>54592</v>
      </c>
      <c r="C56" s="38">
        <f>'[4]機關明細'!BH56</f>
        <v>71</v>
      </c>
      <c r="D56" s="39">
        <f t="shared" si="10"/>
        <v>54663</v>
      </c>
      <c r="E56" s="38">
        <f>'[4]機關明細'!BI56</f>
        <v>44919</v>
      </c>
      <c r="F56" s="38">
        <f>'[4]機關明細'!BJ56</f>
        <v>50</v>
      </c>
      <c r="G56" s="39">
        <f t="shared" si="11"/>
        <v>44969</v>
      </c>
      <c r="H56" s="38">
        <f>'[4]機關明細'!BK56</f>
        <v>43966</v>
      </c>
      <c r="I56" s="38">
        <f>'[4]機關明細'!BM56</f>
        <v>71320</v>
      </c>
      <c r="J56" s="38">
        <f>'[4]機關明細'!BN56</f>
        <v>49928</v>
      </c>
      <c r="K56" s="40">
        <f t="shared" si="12"/>
        <v>80.53560961313013</v>
      </c>
      <c r="L56" s="41">
        <f t="shared" si="13"/>
        <v>97.87840334824907</v>
      </c>
      <c r="M56" s="38">
        <f>'[4]機關明細'!BL56</f>
        <v>38</v>
      </c>
      <c r="N56" s="38">
        <f>'[4]機關明細'!BO56</f>
        <v>38077</v>
      </c>
      <c r="O56" s="38">
        <f>'[4]機關明細'!BP56</f>
        <v>71</v>
      </c>
      <c r="P56" s="38">
        <f>'[4]機關明細'!BQ56</f>
        <v>50</v>
      </c>
      <c r="Q56" s="38">
        <f>'[4]機關明細'!BR56</f>
        <v>38</v>
      </c>
      <c r="R56" s="40">
        <f t="shared" si="15"/>
        <v>53.52112676056338</v>
      </c>
      <c r="S56" s="41">
        <f t="shared" si="16"/>
        <v>76</v>
      </c>
      <c r="T56" s="39">
        <f t="shared" si="14"/>
        <v>44004</v>
      </c>
      <c r="U56" s="42">
        <f aca="true" t="shared" si="17" ref="U56:U69">IF(OR(T56=0,D56=0),0,T56/D56*100)</f>
        <v>80.50052137643378</v>
      </c>
      <c r="V56" s="43">
        <f aca="true" t="shared" si="18" ref="V56:V69">IF(OR(T56=0,G56=0),0,T56/G56*100)</f>
        <v>97.85407725321889</v>
      </c>
      <c r="W56" s="44"/>
      <c r="X56" s="44"/>
      <c r="Y56" s="44"/>
    </row>
    <row r="57" spans="1:25" s="45" customFormat="1" ht="17.25" customHeight="1">
      <c r="A57" s="46" t="s">
        <v>71</v>
      </c>
      <c r="B57" s="38">
        <f>'[4]機關明細'!BG57</f>
        <v>50450</v>
      </c>
      <c r="C57" s="38">
        <f>'[4]機關明細'!BH57</f>
        <v>3000</v>
      </c>
      <c r="D57" s="39">
        <f t="shared" si="10"/>
        <v>53450</v>
      </c>
      <c r="E57" s="38">
        <f>'[4]機關明細'!BI57</f>
        <v>42606</v>
      </c>
      <c r="F57" s="38">
        <f>'[4]機關明細'!BJ57</f>
        <v>1845</v>
      </c>
      <c r="G57" s="39">
        <f t="shared" si="11"/>
        <v>44451</v>
      </c>
      <c r="H57" s="38">
        <f>'[4]機關明細'!BK57</f>
        <v>41253</v>
      </c>
      <c r="I57" s="38">
        <f>'[4]機關明細'!BM57</f>
        <v>3000314</v>
      </c>
      <c r="J57" s="38">
        <f>'[4]機關明細'!BN57</f>
        <v>1844647</v>
      </c>
      <c r="K57" s="40">
        <f t="shared" si="12"/>
        <v>81.77006937561943</v>
      </c>
      <c r="L57" s="41">
        <f t="shared" si="13"/>
        <v>96.8243909308548</v>
      </c>
      <c r="M57" s="38">
        <f>'[4]機關明細'!BL57</f>
        <v>1501</v>
      </c>
      <c r="N57" s="38">
        <f>'[4]機關明細'!BO57</f>
        <v>1500665</v>
      </c>
      <c r="O57" s="38">
        <f>'[4]機關明細'!BP57</f>
        <v>3000</v>
      </c>
      <c r="P57" s="38">
        <f>'[4]機關明細'!BQ57</f>
        <v>1845</v>
      </c>
      <c r="Q57" s="38">
        <f>'[4]機關明細'!BR57</f>
        <v>1501</v>
      </c>
      <c r="R57" s="40">
        <f t="shared" si="15"/>
        <v>50.03333333333333</v>
      </c>
      <c r="S57" s="41">
        <f t="shared" si="16"/>
        <v>81.3550135501355</v>
      </c>
      <c r="T57" s="39">
        <f t="shared" si="14"/>
        <v>42754</v>
      </c>
      <c r="U57" s="42">
        <f t="shared" si="17"/>
        <v>79.98877455565949</v>
      </c>
      <c r="V57" s="43">
        <f t="shared" si="18"/>
        <v>96.18231310881646</v>
      </c>
      <c r="W57" s="44"/>
      <c r="X57" s="44"/>
      <c r="Y57" s="44"/>
    </row>
    <row r="58" spans="1:25" s="45" customFormat="1" ht="17.25" customHeight="1">
      <c r="A58" s="46" t="s">
        <v>72</v>
      </c>
      <c r="B58" s="38">
        <f>'[4]機關明細'!BG58</f>
        <v>4092</v>
      </c>
      <c r="C58" s="38">
        <f>'[4]機關明細'!BH58</f>
        <v>4363</v>
      </c>
      <c r="D58" s="39">
        <f t="shared" si="10"/>
        <v>8455</v>
      </c>
      <c r="E58" s="38">
        <f>'[4]機關明細'!BI58</f>
        <v>2607</v>
      </c>
      <c r="F58" s="38">
        <f>'[4]機關明細'!BJ58</f>
        <v>1885</v>
      </c>
      <c r="G58" s="38">
        <f t="shared" si="11"/>
        <v>4492</v>
      </c>
      <c r="H58" s="38">
        <f>'[4]機關明細'!BK58</f>
        <v>2314</v>
      </c>
      <c r="I58" s="38">
        <f>'[4]機關明細'!BM58</f>
        <v>4363015</v>
      </c>
      <c r="J58" s="38">
        <f>'[4]機關明細'!BN58</f>
        <v>1885271</v>
      </c>
      <c r="K58" s="40">
        <f t="shared" si="12"/>
        <v>56.54936461388075</v>
      </c>
      <c r="L58" s="41">
        <f t="shared" si="13"/>
        <v>88.76102800153433</v>
      </c>
      <c r="M58" s="38">
        <f>'[4]機關明細'!BL58</f>
        <v>1249</v>
      </c>
      <c r="N58" s="38">
        <f>'[4]機關明細'!BO58</f>
        <v>1249153</v>
      </c>
      <c r="O58" s="38">
        <f>'[4]機關明細'!BP58</f>
        <v>4363</v>
      </c>
      <c r="P58" s="38">
        <f>'[4]機關明細'!BQ58</f>
        <v>1885</v>
      </c>
      <c r="Q58" s="38">
        <f>'[4]機關明細'!BR58</f>
        <v>1249</v>
      </c>
      <c r="R58" s="40">
        <f t="shared" si="15"/>
        <v>28.627091450836577</v>
      </c>
      <c r="S58" s="41">
        <f t="shared" si="16"/>
        <v>66.25994694960212</v>
      </c>
      <c r="T58" s="39">
        <f t="shared" si="14"/>
        <v>3563</v>
      </c>
      <c r="U58" s="42">
        <f t="shared" si="17"/>
        <v>42.14074512123004</v>
      </c>
      <c r="V58" s="43">
        <f t="shared" si="18"/>
        <v>79.31878895814782</v>
      </c>
      <c r="W58" s="44"/>
      <c r="X58" s="44"/>
      <c r="Y58" s="44"/>
    </row>
    <row r="59" spans="1:25" s="45" customFormat="1" ht="17.25" customHeight="1">
      <c r="A59" s="46" t="s">
        <v>73</v>
      </c>
      <c r="B59" s="38">
        <f>'[4]機關明細'!BG59</f>
        <v>10526</v>
      </c>
      <c r="C59" s="38">
        <f>'[4]機關明細'!BH59</f>
        <v>1771</v>
      </c>
      <c r="D59" s="39">
        <f t="shared" si="10"/>
        <v>12297</v>
      </c>
      <c r="E59" s="38">
        <f>'[4]機關明細'!BI59</f>
        <v>8532</v>
      </c>
      <c r="F59" s="38">
        <f>'[4]機關明細'!BJ59</f>
        <v>1244</v>
      </c>
      <c r="G59" s="38">
        <f t="shared" si="11"/>
        <v>9776</v>
      </c>
      <c r="H59" s="38">
        <f>'[4]機關明細'!BK59</f>
        <v>7977</v>
      </c>
      <c r="I59" s="38">
        <f>'[4]機關明細'!BM59</f>
        <v>1770723</v>
      </c>
      <c r="J59" s="38">
        <f>'[4]機關明細'!BN59</f>
        <v>1243845</v>
      </c>
      <c r="K59" s="40">
        <f t="shared" si="12"/>
        <v>75.7837735132054</v>
      </c>
      <c r="L59" s="41">
        <f t="shared" si="13"/>
        <v>93.49507735583686</v>
      </c>
      <c r="M59" s="38">
        <f>'[4]機關明細'!BL59</f>
        <v>996</v>
      </c>
      <c r="N59" s="38">
        <f>'[4]機關明細'!BO59</f>
        <v>995535</v>
      </c>
      <c r="O59" s="38">
        <f>'[4]機關明細'!BP59</f>
        <v>1771</v>
      </c>
      <c r="P59" s="38">
        <f>'[4]機關明細'!BQ59</f>
        <v>1244</v>
      </c>
      <c r="Q59" s="38">
        <f>'[4]機關明細'!BR59</f>
        <v>996</v>
      </c>
      <c r="R59" s="40">
        <f t="shared" si="15"/>
        <v>56.2394127611519</v>
      </c>
      <c r="S59" s="41">
        <f t="shared" si="16"/>
        <v>80.06430868167203</v>
      </c>
      <c r="T59" s="39">
        <f t="shared" si="14"/>
        <v>8973</v>
      </c>
      <c r="U59" s="42">
        <f t="shared" si="17"/>
        <v>72.96901683337398</v>
      </c>
      <c r="V59" s="43">
        <f t="shared" si="18"/>
        <v>91.78600654664486</v>
      </c>
      <c r="W59" s="44"/>
      <c r="X59" s="44"/>
      <c r="Y59" s="48"/>
    </row>
    <row r="60" spans="1:25" s="45" customFormat="1" ht="17.25" customHeight="1">
      <c r="A60" s="46" t="s">
        <v>74</v>
      </c>
      <c r="B60" s="38">
        <f>SUM(B61:B65)</f>
        <v>123730</v>
      </c>
      <c r="C60" s="38">
        <f>SUM(C61:C65)</f>
        <v>33822</v>
      </c>
      <c r="D60" s="39">
        <f t="shared" si="10"/>
        <v>157552</v>
      </c>
      <c r="E60" s="38">
        <f>SUM(E61:E65)</f>
        <v>93583</v>
      </c>
      <c r="F60" s="38">
        <f>SUM(F61:F65)</f>
        <v>20414</v>
      </c>
      <c r="G60" s="38">
        <f t="shared" si="11"/>
        <v>113997</v>
      </c>
      <c r="H60" s="38">
        <f>SUM(H61:H65)</f>
        <v>93485</v>
      </c>
      <c r="I60" s="38">
        <f>SUM(I61:I65)</f>
        <v>33821616</v>
      </c>
      <c r="J60" s="38">
        <f>SUM(J61:J65)</f>
        <v>20414771</v>
      </c>
      <c r="K60" s="40">
        <f t="shared" si="12"/>
        <v>75.55564535682534</v>
      </c>
      <c r="L60" s="41">
        <f t="shared" si="13"/>
        <v>99.89528012566386</v>
      </c>
      <c r="M60" s="38">
        <f>SUM(M61:M65)</f>
        <v>20387</v>
      </c>
      <c r="N60" s="38">
        <f>SUM(N61:N65)</f>
        <v>20386866</v>
      </c>
      <c r="O60" s="38">
        <f>SUM(O61:O65)</f>
        <v>33822</v>
      </c>
      <c r="P60" s="38">
        <f>SUM(P61:P65)</f>
        <v>20414</v>
      </c>
      <c r="Q60" s="38">
        <f>SUM(Q61:Q65)</f>
        <v>20387</v>
      </c>
      <c r="R60" s="40">
        <f t="shared" si="15"/>
        <v>60.27733427946307</v>
      </c>
      <c r="S60" s="41">
        <f t="shared" si="16"/>
        <v>99.86773782698148</v>
      </c>
      <c r="T60" s="39">
        <f t="shared" si="14"/>
        <v>113872</v>
      </c>
      <c r="U60" s="42">
        <f t="shared" si="17"/>
        <v>72.27582004671473</v>
      </c>
      <c r="V60" s="43">
        <f t="shared" si="18"/>
        <v>99.89034799161381</v>
      </c>
      <c r="W60" s="44"/>
      <c r="X60" s="44"/>
      <c r="Y60" s="44"/>
    </row>
    <row r="61" spans="1:25" s="45" customFormat="1" ht="17.25" customHeight="1">
      <c r="A61" s="57" t="s">
        <v>75</v>
      </c>
      <c r="B61" s="38">
        <f>'[4]機關明細'!BG61</f>
        <v>484</v>
      </c>
      <c r="C61" s="38">
        <f>'[4]機關明細'!BH61</f>
        <v>8</v>
      </c>
      <c r="D61" s="39">
        <f t="shared" si="10"/>
        <v>492</v>
      </c>
      <c r="E61" s="38">
        <f>'[4]機關明細'!BI61</f>
        <v>386</v>
      </c>
      <c r="F61" s="38">
        <f>'[4]機關明細'!BJ61</f>
        <v>5</v>
      </c>
      <c r="G61" s="39">
        <f t="shared" si="11"/>
        <v>391</v>
      </c>
      <c r="H61" s="38">
        <f>'[4]機關明細'!BK61</f>
        <v>325</v>
      </c>
      <c r="I61" s="38">
        <f>'[4]機關明細'!BM61</f>
        <v>7730</v>
      </c>
      <c r="J61" s="38">
        <f>'[4]機關明細'!BN61</f>
        <v>5028</v>
      </c>
      <c r="K61" s="40">
        <f t="shared" si="12"/>
        <v>67.14876033057851</v>
      </c>
      <c r="L61" s="41">
        <f t="shared" si="13"/>
        <v>84.19689119170984</v>
      </c>
      <c r="M61" s="38">
        <f>'[4]機關明細'!BL61</f>
        <v>2</v>
      </c>
      <c r="N61" s="38">
        <f>'[4]機關明細'!BO61</f>
        <v>1598</v>
      </c>
      <c r="O61" s="38">
        <f>'[4]機關明細'!BP61</f>
        <v>8</v>
      </c>
      <c r="P61" s="38">
        <f>'[4]機關明細'!BQ61</f>
        <v>5</v>
      </c>
      <c r="Q61" s="38">
        <f>'[4]機關明細'!BR61</f>
        <v>2</v>
      </c>
      <c r="R61" s="40">
        <f t="shared" si="15"/>
        <v>25</v>
      </c>
      <c r="S61" s="41">
        <f aca="true" t="shared" si="19" ref="S61:S68">IF(OR(M61=0,F61=0),"  - ",M61/F61*100)</f>
        <v>40</v>
      </c>
      <c r="T61" s="39">
        <f t="shared" si="14"/>
        <v>327</v>
      </c>
      <c r="U61" s="42">
        <f t="shared" si="17"/>
        <v>66.46341463414635</v>
      </c>
      <c r="V61" s="43">
        <f t="shared" si="18"/>
        <v>83.63171355498721</v>
      </c>
      <c r="W61" s="44"/>
      <c r="X61" s="44"/>
      <c r="Y61" s="48"/>
    </row>
    <row r="62" spans="1:25" s="45" customFormat="1" ht="17.25" customHeight="1">
      <c r="A62" s="57" t="s">
        <v>76</v>
      </c>
      <c r="B62" s="38">
        <f>'[4]機關明細'!BG62</f>
        <v>77</v>
      </c>
      <c r="C62" s="38">
        <f>'[4]機關明細'!BH62</f>
        <v>3</v>
      </c>
      <c r="D62" s="39">
        <f t="shared" si="10"/>
        <v>80</v>
      </c>
      <c r="E62" s="38">
        <f>'[4]機關明細'!BI62</f>
        <v>69</v>
      </c>
      <c r="F62" s="38">
        <f>'[4]機關明細'!BJ62</f>
        <v>3</v>
      </c>
      <c r="G62" s="39">
        <f t="shared" si="11"/>
        <v>72</v>
      </c>
      <c r="H62" s="38">
        <f>'[4]機關明細'!BK62</f>
        <v>46</v>
      </c>
      <c r="I62" s="38">
        <f>'[4]機關明細'!BM62</f>
        <v>3268</v>
      </c>
      <c r="J62" s="38">
        <f>'[4]機關明細'!BN62</f>
        <v>3268</v>
      </c>
      <c r="K62" s="40">
        <f t="shared" si="12"/>
        <v>59.74025974025974</v>
      </c>
      <c r="L62" s="41">
        <f t="shared" si="13"/>
        <v>66.66666666666666</v>
      </c>
      <c r="M62" s="38">
        <f>'[4]機關明細'!BL62</f>
        <v>2</v>
      </c>
      <c r="N62" s="38">
        <f>'[4]機關明細'!BO62</f>
        <v>2074</v>
      </c>
      <c r="O62" s="38">
        <f>'[4]機關明細'!BP62</f>
        <v>3</v>
      </c>
      <c r="P62" s="38">
        <f>'[4]機關明細'!BQ62</f>
        <v>3</v>
      </c>
      <c r="Q62" s="38">
        <f>'[4]機關明細'!BR62</f>
        <v>2</v>
      </c>
      <c r="R62" s="40">
        <f aca="true" t="shared" si="20" ref="R62:R68">IF(OR(M62=0,C62=0),"  - ",M62/C62*100)</f>
        <v>66.66666666666666</v>
      </c>
      <c r="S62" s="41">
        <f t="shared" si="19"/>
        <v>66.66666666666666</v>
      </c>
      <c r="T62" s="39">
        <f t="shared" si="14"/>
        <v>48</v>
      </c>
      <c r="U62" s="42">
        <f t="shared" si="17"/>
        <v>60</v>
      </c>
      <c r="V62" s="43">
        <f t="shared" si="18"/>
        <v>66.66666666666666</v>
      </c>
      <c r="W62" s="44"/>
      <c r="X62" s="44"/>
      <c r="Y62" s="44"/>
    </row>
    <row r="63" spans="1:25" s="45" customFormat="1" ht="17.25" customHeight="1">
      <c r="A63" s="57" t="s">
        <v>77</v>
      </c>
      <c r="B63" s="38">
        <f>'[4]機關明細'!BG63</f>
        <v>96211</v>
      </c>
      <c r="C63" s="38">
        <f>'[4]機關明細'!BH63</f>
        <v>33310</v>
      </c>
      <c r="D63" s="39">
        <f t="shared" si="10"/>
        <v>129521</v>
      </c>
      <c r="E63" s="38">
        <f>'[4]機關明細'!BI63</f>
        <v>72875</v>
      </c>
      <c r="F63" s="38">
        <f>'[4]機關明細'!BJ63</f>
        <v>20042</v>
      </c>
      <c r="G63" s="39">
        <f t="shared" si="11"/>
        <v>92917</v>
      </c>
      <c r="H63" s="38">
        <f>'[4]機關明細'!BK63</f>
        <v>72875</v>
      </c>
      <c r="I63" s="38">
        <f>'[4]機關明細'!BM63</f>
        <v>33310000</v>
      </c>
      <c r="J63" s="38">
        <f>'[4]機關明細'!BN63</f>
        <v>20042475</v>
      </c>
      <c r="K63" s="40">
        <f t="shared" si="12"/>
        <v>75.7449771855609</v>
      </c>
      <c r="L63" s="41">
        <f t="shared" si="13"/>
        <v>100</v>
      </c>
      <c r="M63" s="38">
        <f>'[4]機關明細'!BL63</f>
        <v>20019</v>
      </c>
      <c r="N63" s="38">
        <f>'[4]機關明細'!BO63</f>
        <v>20019265</v>
      </c>
      <c r="O63" s="38">
        <f>'[4]機關明細'!BP63</f>
        <v>33310</v>
      </c>
      <c r="P63" s="38">
        <f>'[4]機關明細'!BQ63</f>
        <v>20042</v>
      </c>
      <c r="Q63" s="38">
        <f>'[4]機關明細'!BR63</f>
        <v>20019</v>
      </c>
      <c r="R63" s="40">
        <f t="shared" si="20"/>
        <v>60.09906934854398</v>
      </c>
      <c r="S63" s="41">
        <f t="shared" si="19"/>
        <v>99.88524099391279</v>
      </c>
      <c r="T63" s="39">
        <f t="shared" si="14"/>
        <v>92894</v>
      </c>
      <c r="U63" s="42">
        <f t="shared" si="17"/>
        <v>71.72118806988827</v>
      </c>
      <c r="V63" s="43">
        <f t="shared" si="18"/>
        <v>99.97524672557229</v>
      </c>
      <c r="W63" s="44"/>
      <c r="X63" s="44"/>
      <c r="Y63" s="44"/>
    </row>
    <row r="64" spans="1:25" s="45" customFormat="1" ht="17.25" customHeight="1">
      <c r="A64" s="57" t="s">
        <v>78</v>
      </c>
      <c r="B64" s="38">
        <f>'[4]機關明細'!BG64</f>
        <v>1458</v>
      </c>
      <c r="C64" s="38">
        <f>'[4]機關明細'!BH64</f>
        <v>501</v>
      </c>
      <c r="D64" s="39">
        <f t="shared" si="10"/>
        <v>1959</v>
      </c>
      <c r="E64" s="38">
        <f>'[4]機關明細'!BI64</f>
        <v>1128</v>
      </c>
      <c r="F64" s="38">
        <f>'[4]機關明細'!BJ64</f>
        <v>364</v>
      </c>
      <c r="G64" s="39">
        <f t="shared" si="11"/>
        <v>1492</v>
      </c>
      <c r="H64" s="38">
        <f>'[4]機關明細'!BK64</f>
        <v>1114</v>
      </c>
      <c r="I64" s="38">
        <f>'[4]機關明細'!BM64</f>
        <v>500618</v>
      </c>
      <c r="J64" s="38">
        <f>'[4]機關明細'!BN64</f>
        <v>364000</v>
      </c>
      <c r="K64" s="40">
        <f t="shared" si="12"/>
        <v>76.40603566529492</v>
      </c>
      <c r="L64" s="41">
        <f t="shared" si="13"/>
        <v>98.75886524822694</v>
      </c>
      <c r="M64" s="38">
        <f>'[4]機關明細'!BL64</f>
        <v>364</v>
      </c>
      <c r="N64" s="38">
        <f>'[4]機關明細'!BO64</f>
        <v>363929</v>
      </c>
      <c r="O64" s="38">
        <f>'[4]機關明細'!BP64</f>
        <v>501</v>
      </c>
      <c r="P64" s="38">
        <f>'[4]機關明細'!BQ64</f>
        <v>364</v>
      </c>
      <c r="Q64" s="38">
        <f>'[4]機關明細'!BR64</f>
        <v>364</v>
      </c>
      <c r="R64" s="40">
        <f t="shared" si="20"/>
        <v>72.65469061876247</v>
      </c>
      <c r="S64" s="41">
        <f t="shared" si="19"/>
        <v>100</v>
      </c>
      <c r="T64" s="39">
        <f t="shared" si="14"/>
        <v>1478</v>
      </c>
      <c r="U64" s="42">
        <f t="shared" si="17"/>
        <v>75.44665645737622</v>
      </c>
      <c r="V64" s="43">
        <f t="shared" si="18"/>
        <v>99.06166219839142</v>
      </c>
      <c r="W64" s="44"/>
      <c r="X64" s="44"/>
      <c r="Y64" s="48"/>
    </row>
    <row r="65" spans="1:25" s="45" customFormat="1" ht="17.25" customHeight="1">
      <c r="A65" s="58" t="s">
        <v>79</v>
      </c>
      <c r="B65" s="38">
        <f>'[4]機關明細'!BG65</f>
        <v>25500</v>
      </c>
      <c r="C65" s="38">
        <f>'[4]機關明細'!BH65</f>
        <v>0</v>
      </c>
      <c r="D65" s="39">
        <f t="shared" si="10"/>
        <v>25500</v>
      </c>
      <c r="E65" s="38">
        <f>'[4]機關明細'!BI65</f>
        <v>19125</v>
      </c>
      <c r="F65" s="38">
        <f>'[4]機關明細'!BJ65</f>
        <v>0</v>
      </c>
      <c r="G65" s="39">
        <f t="shared" si="11"/>
        <v>19125</v>
      </c>
      <c r="H65" s="38">
        <f>'[4]機關明細'!BK65</f>
        <v>19125</v>
      </c>
      <c r="I65" s="38">
        <f>'[4]機關明細'!BM65</f>
        <v>0</v>
      </c>
      <c r="J65" s="38">
        <f>'[4]機關明細'!BN65</f>
        <v>0</v>
      </c>
      <c r="K65" s="40">
        <f t="shared" si="12"/>
        <v>75</v>
      </c>
      <c r="L65" s="41">
        <f t="shared" si="13"/>
        <v>100</v>
      </c>
      <c r="M65" s="38">
        <f>'[4]機關明細'!BL65</f>
        <v>0</v>
      </c>
      <c r="N65" s="38">
        <f>'[4]機關明細'!BO65</f>
        <v>0</v>
      </c>
      <c r="O65" s="38">
        <f>'[4]機關明細'!BP65</f>
        <v>0</v>
      </c>
      <c r="P65" s="38">
        <f>'[4]機關明細'!BQ65</f>
        <v>0</v>
      </c>
      <c r="Q65" s="38">
        <f>'[4]機關明細'!BR65</f>
        <v>0</v>
      </c>
      <c r="R65" s="40" t="str">
        <f t="shared" si="20"/>
        <v>  - </v>
      </c>
      <c r="S65" s="41" t="str">
        <f t="shared" si="19"/>
        <v>  - </v>
      </c>
      <c r="T65" s="39">
        <f t="shared" si="14"/>
        <v>19125</v>
      </c>
      <c r="U65" s="42">
        <f t="shared" si="17"/>
        <v>75</v>
      </c>
      <c r="V65" s="43">
        <f t="shared" si="18"/>
        <v>100</v>
      </c>
      <c r="W65" s="44"/>
      <c r="X65" s="44"/>
      <c r="Y65" s="48"/>
    </row>
    <row r="66" spans="1:25" s="45" customFormat="1" ht="17.25" customHeight="1">
      <c r="A66" s="46" t="s">
        <v>80</v>
      </c>
      <c r="B66" s="38">
        <f>'[4]機關明細'!BG66</f>
        <v>20529</v>
      </c>
      <c r="C66" s="38">
        <v>8617</v>
      </c>
      <c r="D66" s="39">
        <f t="shared" si="10"/>
        <v>29146</v>
      </c>
      <c r="E66" s="38">
        <f>'[4]機關明細'!BI66</f>
        <v>19411</v>
      </c>
      <c r="F66" s="38">
        <v>2154</v>
      </c>
      <c r="G66" s="39">
        <f t="shared" si="11"/>
        <v>21565</v>
      </c>
      <c r="H66" s="38">
        <f>'[4]機關明細'!BK66</f>
        <v>18192</v>
      </c>
      <c r="I66" s="38">
        <f>'[4]機關明細'!BM66</f>
        <v>0</v>
      </c>
      <c r="J66" s="38">
        <f>'[4]機關明細'!BN66</f>
        <v>0</v>
      </c>
      <c r="K66" s="40">
        <f t="shared" si="12"/>
        <v>88.6161040479322</v>
      </c>
      <c r="L66" s="41">
        <f t="shared" si="13"/>
        <v>93.72005563855545</v>
      </c>
      <c r="M66" s="38">
        <v>2</v>
      </c>
      <c r="N66" s="38">
        <f>'[4]機關明細'!BO66</f>
        <v>0</v>
      </c>
      <c r="O66" s="38">
        <f>'[4]機關明細'!BP66</f>
        <v>0</v>
      </c>
      <c r="P66" s="38">
        <f>'[4]機關明細'!BQ66</f>
        <v>0</v>
      </c>
      <c r="Q66" s="38">
        <f>'[4]機關明細'!BR66</f>
        <v>0</v>
      </c>
      <c r="R66" s="40">
        <f t="shared" si="20"/>
        <v>0.02320993385168852</v>
      </c>
      <c r="S66" s="41">
        <f t="shared" si="19"/>
        <v>0.09285051067780872</v>
      </c>
      <c r="T66" s="39">
        <f t="shared" si="14"/>
        <v>18194</v>
      </c>
      <c r="U66" s="42">
        <f t="shared" si="17"/>
        <v>62.423660193508546</v>
      </c>
      <c r="V66" s="43">
        <f t="shared" si="18"/>
        <v>84.3681891954556</v>
      </c>
      <c r="W66" s="44"/>
      <c r="X66" s="44"/>
      <c r="Y66" s="44"/>
    </row>
    <row r="67" spans="1:25" s="45" customFormat="1" ht="17.25" customHeight="1">
      <c r="A67" s="46" t="s">
        <v>81</v>
      </c>
      <c r="B67" s="38">
        <f>'[4]機關明細'!BG73</f>
        <v>500</v>
      </c>
      <c r="C67" s="38">
        <f>'[4]機關明細'!BH73</f>
        <v>1500</v>
      </c>
      <c r="D67" s="39">
        <f t="shared" si="10"/>
        <v>2000</v>
      </c>
      <c r="E67" s="38">
        <f>'[4]機關明細'!BI73</f>
        <v>0</v>
      </c>
      <c r="F67" s="38">
        <f>'[4]機關明細'!BJ73</f>
        <v>0</v>
      </c>
      <c r="G67" s="39">
        <f t="shared" si="11"/>
        <v>0</v>
      </c>
      <c r="H67" s="38">
        <f>'[4]機關明細'!BK73</f>
        <v>0</v>
      </c>
      <c r="I67" s="38">
        <f>'[4]機關明細'!BM73</f>
        <v>1500000</v>
      </c>
      <c r="J67" s="38">
        <f>'[4]機關明細'!BN73</f>
        <v>0</v>
      </c>
      <c r="K67" s="40">
        <f t="shared" si="12"/>
        <v>0</v>
      </c>
      <c r="L67" s="41">
        <f t="shared" si="13"/>
        <v>0</v>
      </c>
      <c r="M67" s="38">
        <f>'[4]機關明細'!BL73</f>
        <v>0</v>
      </c>
      <c r="N67" s="38">
        <f>'[4]機關明細'!BO73</f>
        <v>0</v>
      </c>
      <c r="O67" s="38">
        <f>'[4]機關明細'!BP73</f>
        <v>1500</v>
      </c>
      <c r="P67" s="38">
        <f>'[4]機關明細'!BQ73</f>
        <v>0</v>
      </c>
      <c r="Q67" s="38">
        <f>'[4]機關明細'!BR73</f>
        <v>0</v>
      </c>
      <c r="R67" s="40" t="str">
        <f t="shared" si="20"/>
        <v>  - </v>
      </c>
      <c r="S67" s="41" t="str">
        <f t="shared" si="19"/>
        <v>  - </v>
      </c>
      <c r="T67" s="39">
        <f t="shared" si="14"/>
        <v>0</v>
      </c>
      <c r="U67" s="42">
        <f t="shared" si="17"/>
        <v>0</v>
      </c>
      <c r="V67" s="43">
        <f t="shared" si="18"/>
        <v>0</v>
      </c>
      <c r="W67" s="49"/>
      <c r="X67" s="44"/>
      <c r="Y67" s="49"/>
    </row>
    <row r="68" spans="1:25" s="45" customFormat="1" ht="17.25" customHeight="1">
      <c r="A68" s="46" t="s">
        <v>82</v>
      </c>
      <c r="B68" s="38">
        <f>'[4]機關明細'!BG74</f>
        <v>3636</v>
      </c>
      <c r="C68" s="38">
        <f>'[4]機關明細'!BH74</f>
        <v>2196</v>
      </c>
      <c r="D68" s="39">
        <f t="shared" si="10"/>
        <v>5832</v>
      </c>
      <c r="E68" s="38">
        <f>'[4]機關明細'!BI74</f>
        <v>0</v>
      </c>
      <c r="F68" s="38">
        <f>'[4]機關明細'!BJ74</f>
        <v>0</v>
      </c>
      <c r="G68" s="39">
        <f t="shared" si="11"/>
        <v>0</v>
      </c>
      <c r="H68" s="38">
        <f>'[4]機關明細'!BK74</f>
        <v>0</v>
      </c>
      <c r="I68" s="38">
        <f>'[4]機關明細'!BM74</f>
        <v>2196261</v>
      </c>
      <c r="J68" s="38">
        <f>'[4]機關明細'!BN74</f>
        <v>0</v>
      </c>
      <c r="K68" s="40">
        <f t="shared" si="12"/>
        <v>0</v>
      </c>
      <c r="L68" s="41">
        <f t="shared" si="13"/>
        <v>0</v>
      </c>
      <c r="M68" s="38">
        <f>'[4]機關明細'!BL74</f>
        <v>0</v>
      </c>
      <c r="N68" s="38">
        <f>'[4]機關明細'!BO74</f>
        <v>0</v>
      </c>
      <c r="O68" s="38">
        <f>'[4]機關明細'!BP74</f>
        <v>2196</v>
      </c>
      <c r="P68" s="38">
        <f>'[4]機關明細'!BQ74</f>
        <v>0</v>
      </c>
      <c r="Q68" s="38">
        <f>'[4]機關明細'!BR74</f>
        <v>0</v>
      </c>
      <c r="R68" s="40" t="str">
        <f t="shared" si="20"/>
        <v>  - </v>
      </c>
      <c r="S68" s="41" t="str">
        <f t="shared" si="19"/>
        <v>  - </v>
      </c>
      <c r="T68" s="39">
        <f t="shared" si="14"/>
        <v>0</v>
      </c>
      <c r="U68" s="42">
        <f t="shared" si="17"/>
        <v>0</v>
      </c>
      <c r="V68" s="43">
        <f t="shared" si="18"/>
        <v>0</v>
      </c>
      <c r="W68" s="49"/>
      <c r="X68" s="44"/>
      <c r="Y68" s="49"/>
    </row>
    <row r="69" spans="1:25" s="45" customFormat="1" ht="17.25" customHeight="1">
      <c r="A69" s="59" t="s">
        <v>83</v>
      </c>
      <c r="B69" s="60">
        <f aca="true" t="shared" si="21" ref="B69:H69">SUM(B61:B68)+SUM(B9:B59)+B7</f>
        <v>1427691</v>
      </c>
      <c r="C69" s="60">
        <f t="shared" si="21"/>
        <v>284026</v>
      </c>
      <c r="D69" s="60">
        <f t="shared" si="21"/>
        <v>1711717</v>
      </c>
      <c r="E69" s="60">
        <f t="shared" si="21"/>
        <v>1120562</v>
      </c>
      <c r="F69" s="60">
        <f t="shared" si="21"/>
        <v>180066</v>
      </c>
      <c r="G69" s="60">
        <f t="shared" si="21"/>
        <v>1300628</v>
      </c>
      <c r="H69" s="60">
        <f t="shared" si="21"/>
        <v>1001759</v>
      </c>
      <c r="I69" s="60">
        <v>279500005</v>
      </c>
      <c r="J69" s="60">
        <v>174486967</v>
      </c>
      <c r="K69" s="61">
        <f t="shared" si="12"/>
        <v>70.16637353601024</v>
      </c>
      <c r="L69" s="62">
        <f t="shared" si="13"/>
        <v>89.39790926338748</v>
      </c>
      <c r="M69" s="60">
        <f>SUM(M61:M68)+SUM(M9:M59)+M7</f>
        <v>151674</v>
      </c>
      <c r="N69" s="60">
        <v>147579360</v>
      </c>
      <c r="O69" s="60">
        <v>279500</v>
      </c>
      <c r="P69" s="60">
        <v>174490</v>
      </c>
      <c r="Q69" s="60">
        <v>147582</v>
      </c>
      <c r="R69" s="61">
        <f>IF(OR(M69=0,C69=0),"  -",M69/C69*100)</f>
        <v>53.401449163104786</v>
      </c>
      <c r="S69" s="62">
        <f>IF(OR(M69=0,F69=0)," - ",M69/F69*100)</f>
        <v>84.23244810236247</v>
      </c>
      <c r="T69" s="60">
        <f>SUM(T61:T68)+SUM(T9:T59)+T7</f>
        <v>1153433</v>
      </c>
      <c r="U69" s="63">
        <f t="shared" si="17"/>
        <v>67.38456181716954</v>
      </c>
      <c r="V69" s="63">
        <f t="shared" si="18"/>
        <v>88.68277478264346</v>
      </c>
      <c r="W69" s="49"/>
      <c r="X69" s="44"/>
      <c r="Y69" s="49"/>
    </row>
    <row r="70" spans="1:25" s="66" customFormat="1" ht="15.75" customHeight="1">
      <c r="A70" s="64" t="s">
        <v>84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5"/>
      <c r="X70" s="65"/>
      <c r="Y70" s="65"/>
    </row>
    <row r="71" spans="1:22" ht="13.5" customHeight="1">
      <c r="A71" s="64" t="s">
        <v>85</v>
      </c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</row>
    <row r="72" spans="1:22" ht="27.75" customHeight="1">
      <c r="A72" s="64" t="s">
        <v>86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</row>
    <row r="73" spans="1:22" ht="12.75" customHeight="1">
      <c r="A73" s="64" t="s">
        <v>87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</row>
    <row r="74" spans="1:22" ht="16.5">
      <c r="A74" s="68" t="s">
        <v>88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</row>
  </sheetData>
  <mergeCells count="5">
    <mergeCell ref="A74:V74"/>
    <mergeCell ref="A70:V70"/>
    <mergeCell ref="A72:V72"/>
    <mergeCell ref="A71:V71"/>
    <mergeCell ref="A73:V73"/>
  </mergeCells>
  <printOptions horizontalCentered="1"/>
  <pageMargins left="0.3937007874015748" right="0" top="0.7874015748031497" bottom="0.3937007874015748" header="0.5905511811023623" footer="0.31496062992125984"/>
  <pageSetup firstPageNumber="8" useFirstPageNumber="1" horizontalDpi="600" verticalDpi="600" orientation="landscape" paperSize="9" scale="75" r:id="rId1"/>
  <headerFooter alignWithMargins="0">
    <oddHeader>&amp;L&amp;"標楷體,標準"&amp;22附表&amp;"Times New Roman,標準"2</oddHeader>
    <oddFooter>&amp;C&amp;"Times New Roman,標準"&amp;17&amp;P</oddFooter>
  </headerFooter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2009-01-07T02:48:16Z</dcterms:created>
  <dcterms:modified xsi:type="dcterms:W3CDTF">2009-01-07T02:48:28Z</dcterms:modified>
  <cp:category/>
  <cp:version/>
  <cp:contentType/>
  <cp:contentStatus/>
</cp:coreProperties>
</file>