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'歲出明細'!$A$1:$P$134</definedName>
    <definedName name="_xlnm.Print_Area" localSheetId="1">'歲出總併'!$A$1:$P$33</definedName>
    <definedName name="_xlnm.Print_Area" localSheetId="2">'歲出總經'!$A$1:$P$33</definedName>
    <definedName name="_xlnm.Print_Area" localSheetId="3">'歲出總資'!$A$1:$P$33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comments7.xml><?xml version="1.0" encoding="utf-8"?>
<comments xmlns="http://schemas.openxmlformats.org/spreadsheetml/2006/main">
  <authors>
    <author>Q110</author>
  </authors>
  <commentList>
    <comment ref="J31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刪8,042,366</t>
        </r>
      </text>
    </comment>
    <comment ref="J32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刪179,280,319</t>
        </r>
      </text>
    </comment>
  </commentList>
</comments>
</file>

<file path=xl/sharedStrings.xml><?xml version="1.0" encoding="utf-8"?>
<sst xmlns="http://schemas.openxmlformats.org/spreadsheetml/2006/main" count="421" uniqueCount="179">
  <si>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</si>
  <si>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</si>
  <si>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</si>
  <si>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</si>
  <si>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</si>
  <si>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</si>
  <si>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</si>
  <si>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</si>
  <si>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</si>
  <si>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</si>
  <si>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</si>
  <si>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</si>
  <si>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</si>
  <si>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</si>
  <si>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</si>
  <si>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</si>
  <si>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</si>
  <si>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</si>
  <si>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</si>
  <si>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</si>
  <si>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國</t>
    </r>
  </si>
  <si>
    <r>
      <t xml:space="preserve">  </t>
    </r>
    <r>
      <rPr>
        <sz val="12"/>
        <rFont val="新細明體"/>
        <family val="0"/>
      </rPr>
      <t xml:space="preserve">95  </t>
    </r>
    <r>
      <rPr>
        <sz val="12"/>
        <rFont val="新細明體"/>
        <family val="0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</si>
  <si>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</si>
  <si>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</si>
  <si>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</si>
  <si>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</si>
  <si>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</si>
  <si>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</si>
  <si>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t>保留數</t>
  </si>
  <si>
    <r>
      <t>應</t>
    </r>
    <r>
      <rPr>
        <sz val="12"/>
        <rFont val="新細明體"/>
        <family val="0"/>
      </rPr>
      <t>付</t>
    </r>
    <r>
      <rPr>
        <sz val="12"/>
        <rFont val="新細明體"/>
        <family val="0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</si>
  <si>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</si>
  <si>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</si>
  <si>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</si>
  <si>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</si>
  <si>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</si>
  <si>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</si>
  <si>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</si>
  <si>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</si>
  <si>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</si>
  <si>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</si>
  <si>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</si>
  <si>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</si>
  <si>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</si>
  <si>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</si>
  <si>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</si>
  <si>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</si>
  <si>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</si>
  <si>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</si>
  <si>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</si>
  <si>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</si>
  <si>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</si>
  <si>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</si>
  <si>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</si>
  <si>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</si>
  <si>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</si>
  <si>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</si>
  <si>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</si>
  <si>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</si>
  <si>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</si>
  <si>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</si>
  <si>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</si>
  <si>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</si>
  <si>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</si>
  <si>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</si>
  <si>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</si>
  <si>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</si>
  <si>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</si>
  <si>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</si>
  <si>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</si>
  <si>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</si>
  <si>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</si>
  <si>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</si>
  <si>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</si>
  <si>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</si>
  <si>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</si>
  <si>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</si>
  <si>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</si>
  <si>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國</t>
    </r>
  </si>
  <si>
    <r>
      <t xml:space="preserve">  </t>
    </r>
    <r>
      <rPr>
        <sz val="12"/>
        <rFont val="新細明體"/>
        <family val="0"/>
      </rPr>
      <t xml:space="preserve">95  </t>
    </r>
    <r>
      <rPr>
        <sz val="12"/>
        <rFont val="新細明體"/>
        <family val="0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</si>
  <si>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</si>
  <si>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</si>
  <si>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</si>
  <si>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</si>
  <si>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</si>
  <si>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</si>
  <si>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t>保留數</t>
  </si>
  <si>
    <r>
      <t>應</t>
    </r>
    <r>
      <rPr>
        <sz val="12"/>
        <rFont val="新細明體"/>
        <family val="0"/>
      </rPr>
      <t>付</t>
    </r>
    <r>
      <rPr>
        <sz val="12"/>
        <rFont val="新細明體"/>
        <family val="0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</si>
  <si>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</si>
  <si>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</si>
  <si>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</si>
  <si>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</si>
  <si>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</si>
  <si>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</si>
  <si>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</si>
  <si>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</si>
  <si>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</si>
  <si>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</si>
  <si>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</si>
  <si>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</si>
  <si>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</si>
  <si>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</si>
  <si>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</si>
  <si>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</si>
  <si>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</si>
  <si>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</si>
  <si>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</si>
  <si>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</si>
  <si>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</si>
  <si>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</si>
  <si>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應付數</t>
  </si>
  <si>
    <t>經資合計</t>
  </si>
  <si>
    <t>經常門合計</t>
  </si>
  <si>
    <t>資本門合計</t>
  </si>
  <si>
    <t>經資小計</t>
  </si>
  <si>
    <t>新聞局</t>
  </si>
  <si>
    <t>公共廣電與文化創意及數位電視發展</t>
  </si>
  <si>
    <t>國際藝術及流行音樂中心</t>
  </si>
  <si>
    <t>國立故宮博物院</t>
  </si>
  <si>
    <t>一般建築及設備</t>
  </si>
  <si>
    <t>國際藝術及流行音樂中心—故宮南部分院</t>
  </si>
  <si>
    <t>文化建設委員會及所屬</t>
  </si>
  <si>
    <t>文化發展業務</t>
  </si>
  <si>
    <t>客家委員會及所屬</t>
  </si>
  <si>
    <t>台灣南北客家文化中心規劃興建</t>
  </si>
  <si>
    <t>內政部主管</t>
  </si>
  <si>
    <t>經資小計</t>
  </si>
  <si>
    <t>經常門</t>
  </si>
  <si>
    <t>資本門</t>
  </si>
  <si>
    <t>營建署及所屬</t>
  </si>
  <si>
    <t>Ｍ台灣計畫─寬頻管道建置</t>
  </si>
  <si>
    <t>污水下水道</t>
  </si>
  <si>
    <t>教育部主管</t>
  </si>
  <si>
    <t>教育部</t>
  </si>
  <si>
    <t>教育支出</t>
  </si>
  <si>
    <t>高等教育</t>
  </si>
  <si>
    <t>頂尖大學及研究中心</t>
  </si>
  <si>
    <t>經濟部主管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</si>
  <si>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</si>
  <si>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</si>
  <si>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</si>
  <si>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</si>
  <si>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</si>
  <si>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</si>
  <si>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</t>
  </si>
  <si>
    <t>營業基金－台灣鐵路管理局</t>
  </si>
  <si>
    <t>台鐵捷運化</t>
  </si>
  <si>
    <t>鐵公路重要交通工程</t>
  </si>
  <si>
    <t>台鐵立體化及支線功能化</t>
  </si>
  <si>
    <t>北中南捷運</t>
  </si>
  <si>
    <t>觀光局及所屬</t>
  </si>
  <si>
    <t>文化支出</t>
  </si>
  <si>
    <t>馬祖國家風景區開發與管理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</si>
  <si>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0"/>
      </rPr>
      <t>目</t>
    </r>
  </si>
  <si>
    <t>行政院主管</t>
  </si>
  <si>
    <t>內政部主管</t>
  </si>
  <si>
    <t>教育部主管</t>
  </si>
  <si>
    <t>經濟部主管</t>
  </si>
  <si>
    <t>交通部主管</t>
  </si>
  <si>
    <t>行政院主管</t>
  </si>
  <si>
    <t>教育部主管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</si>
  <si>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</si>
  <si>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</si>
  <si>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</si>
  <si>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0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</si>
  <si>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</si>
  <si>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0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</si>
  <si>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</si>
  <si>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</si>
  <si>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</si>
  <si>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0"/>
      </rPr>
      <t>目</t>
    </r>
  </si>
  <si>
    <t>資本門</t>
  </si>
  <si>
    <r>
      <t xml:space="preserve">  9</t>
    </r>
    <r>
      <rPr>
        <sz val="12"/>
        <rFont val="新細明體"/>
        <family val="0"/>
      </rPr>
      <t>7</t>
    </r>
    <r>
      <rPr>
        <sz val="12"/>
        <rFont val="新細明體"/>
        <family val="0"/>
      </rPr>
      <t xml:space="preserve">  年  度</t>
    </r>
  </si>
  <si>
    <r>
      <t xml:space="preserve">  </t>
    </r>
    <r>
      <rPr>
        <sz val="12"/>
        <rFont val="新細明體"/>
        <family val="0"/>
      </rPr>
      <t xml:space="preserve">97  </t>
    </r>
    <r>
      <rPr>
        <sz val="12"/>
        <rFont val="新細明體"/>
        <family val="0"/>
      </rPr>
      <t>年  度</t>
    </r>
  </si>
  <si>
    <r>
      <t>中  華  民  國</t>
    </r>
    <r>
      <rPr>
        <sz val="12"/>
        <rFont val="新細明體"/>
        <family val="0"/>
      </rPr>
      <t xml:space="preserve">  97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度</t>
    </r>
  </si>
  <si>
    <r>
      <t>中央政府擴大公共建設投資計畫特別決算（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</si>
  <si>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</si>
  <si>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</si>
  <si>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t>國際藝術及流行音樂中心－台灣歷史文化風貌保存</t>
  </si>
  <si>
    <t>國際藝術及流行音樂中心－台灣歷史文化風貌保存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</si>
</sst>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45">
    <font>
      <sz val="12"/>
      <name val="新細明體"/>
      <family val="0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0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Arial"/>
      <family val="2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9"/>
      <color indexed="12"/>
      <name val="Arial"/>
      <family val="2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sz val="9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12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6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180" fontId="13" fillId="0" borderId="1" xfId="0" applyNumberFormat="1" applyFont="1" applyBorder="1" applyAlignment="1">
      <alignment horizontal="right" vertical="top"/>
    </xf>
    <xf numFmtId="180" fontId="13" fillId="0" borderId="3" xfId="0" applyNumberFormat="1" applyFont="1" applyBorder="1" applyAlignment="1">
      <alignment horizontal="right" vertical="top"/>
    </xf>
    <xf numFmtId="180" fontId="13" fillId="0" borderId="2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24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Border="1" applyAlignment="1">
      <alignment horizontal="left" vertical="top" wrapText="1"/>
    </xf>
    <xf numFmtId="180" fontId="14" fillId="0" borderId="1" xfId="0" applyNumberFormat="1" applyFont="1" applyBorder="1" applyAlignment="1">
      <alignment horizontal="right" vertical="top"/>
    </xf>
    <xf numFmtId="180" fontId="14" fillId="0" borderId="3" xfId="0" applyNumberFormat="1" applyFont="1" applyBorder="1" applyAlignment="1">
      <alignment horizontal="right" vertical="top"/>
    </xf>
    <xf numFmtId="180" fontId="14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/>
    </xf>
    <xf numFmtId="180" fontId="14" fillId="0" borderId="1" xfId="0" applyNumberFormat="1" applyFont="1" applyFill="1" applyBorder="1" applyAlignment="1">
      <alignment horizontal="right" vertical="top"/>
    </xf>
    <xf numFmtId="180" fontId="14" fillId="0" borderId="3" xfId="0" applyNumberFormat="1" applyFont="1" applyFill="1" applyBorder="1" applyAlignment="1">
      <alignment horizontal="right" vertical="top"/>
    </xf>
    <xf numFmtId="180" fontId="14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27" fillId="2" borderId="1" xfId="15" applyNumberFormat="1" applyFont="1" applyFill="1" applyBorder="1" applyAlignment="1">
      <alignment horizontal="left" vertical="top" wrapText="1"/>
    </xf>
    <xf numFmtId="180" fontId="28" fillId="2" borderId="1" xfId="0" applyNumberFormat="1" applyFont="1" applyFill="1" applyBorder="1" applyAlignment="1">
      <alignment horizontal="right" vertical="top"/>
    </xf>
    <xf numFmtId="180" fontId="28" fillId="2" borderId="3" xfId="0" applyNumberFormat="1" applyFont="1" applyFill="1" applyBorder="1" applyAlignment="1">
      <alignment horizontal="right" vertical="top"/>
    </xf>
    <xf numFmtId="180" fontId="28" fillId="2" borderId="2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12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5" fillId="0" borderId="1" xfId="15" applyNumberFormat="1" applyFont="1" applyFill="1" applyBorder="1" applyAlignment="1">
      <alignment horizontal="left" vertical="top" wrapText="1"/>
    </xf>
    <xf numFmtId="180" fontId="13" fillId="0" borderId="1" xfId="0" applyNumberFormat="1" applyFont="1" applyFill="1" applyBorder="1" applyAlignment="1">
      <alignment horizontal="right" vertical="top"/>
    </xf>
    <xf numFmtId="180" fontId="13" fillId="0" borderId="3" xfId="0" applyNumberFormat="1" applyFont="1" applyFill="1" applyBorder="1" applyAlignment="1">
      <alignment horizontal="right" vertical="top"/>
    </xf>
    <xf numFmtId="180" fontId="13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180" fontId="29" fillId="2" borderId="1" xfId="0" applyNumberFormat="1" applyFont="1" applyFill="1" applyBorder="1" applyAlignment="1">
      <alignment horizontal="right" vertical="top"/>
    </xf>
    <xf numFmtId="180" fontId="29" fillId="2" borderId="3" xfId="0" applyNumberFormat="1" applyFont="1" applyFill="1" applyBorder="1" applyAlignment="1">
      <alignment horizontal="right" vertical="top"/>
    </xf>
    <xf numFmtId="180" fontId="29" fillId="2" borderId="2" xfId="0" applyNumberFormat="1" applyFont="1" applyFill="1" applyBorder="1" applyAlignment="1">
      <alignment horizontal="right" vertical="top"/>
    </xf>
    <xf numFmtId="0" fontId="30" fillId="3" borderId="0" xfId="0" applyFont="1" applyFill="1" applyAlignment="1">
      <alignment vertical="top"/>
    </xf>
    <xf numFmtId="49" fontId="31" fillId="3" borderId="1" xfId="15" applyNumberFormat="1" applyFont="1" applyFill="1" applyBorder="1" applyAlignment="1">
      <alignment horizontal="left" vertical="top" wrapText="1"/>
    </xf>
    <xf numFmtId="180" fontId="32" fillId="3" borderId="1" xfId="0" applyNumberFormat="1" applyFont="1" applyFill="1" applyBorder="1" applyAlignment="1">
      <alignment horizontal="right" vertical="top"/>
    </xf>
    <xf numFmtId="180" fontId="32" fillId="3" borderId="3" xfId="0" applyNumberFormat="1" applyFont="1" applyFill="1" applyBorder="1" applyAlignment="1">
      <alignment horizontal="right" vertical="top"/>
    </xf>
    <xf numFmtId="180" fontId="32" fillId="3" borderId="2" xfId="0" applyNumberFormat="1" applyFont="1" applyFill="1" applyBorder="1" applyAlignment="1">
      <alignment horizontal="right" vertical="top"/>
    </xf>
    <xf numFmtId="49" fontId="30" fillId="4" borderId="1" xfId="15" applyNumberFormat="1" applyFont="1" applyFill="1" applyBorder="1" applyAlignment="1">
      <alignment horizontal="left" vertical="top" wrapText="1"/>
    </xf>
    <xf numFmtId="180" fontId="32" fillId="4" borderId="1" xfId="0" applyNumberFormat="1" applyFont="1" applyFill="1" applyBorder="1" applyAlignment="1">
      <alignment horizontal="right" vertical="top"/>
    </xf>
    <xf numFmtId="180" fontId="32" fillId="4" borderId="3" xfId="0" applyNumberFormat="1" applyFont="1" applyFill="1" applyBorder="1" applyAlignment="1">
      <alignment horizontal="right" vertical="top"/>
    </xf>
    <xf numFmtId="180" fontId="32" fillId="4" borderId="2" xfId="0" applyNumberFormat="1" applyFont="1" applyFill="1" applyBorder="1" applyAlignment="1">
      <alignment horizontal="right" vertical="top"/>
    </xf>
    <xf numFmtId="0" fontId="33" fillId="4" borderId="0" xfId="0" applyFont="1" applyFill="1" applyAlignment="1">
      <alignment vertical="top"/>
    </xf>
    <xf numFmtId="49" fontId="30" fillId="5" borderId="1" xfId="15" applyNumberFormat="1" applyFont="1" applyFill="1" applyBorder="1" applyAlignment="1">
      <alignment horizontal="left" vertical="top" wrapText="1"/>
    </xf>
    <xf numFmtId="180" fontId="32" fillId="5" borderId="1" xfId="0" applyNumberFormat="1" applyFont="1" applyFill="1" applyBorder="1" applyAlignment="1">
      <alignment horizontal="right" vertical="top"/>
    </xf>
    <xf numFmtId="180" fontId="32" fillId="5" borderId="3" xfId="0" applyNumberFormat="1" applyFont="1" applyFill="1" applyBorder="1" applyAlignment="1">
      <alignment horizontal="right" vertical="top"/>
    </xf>
    <xf numFmtId="180" fontId="32" fillId="5" borderId="2" xfId="0" applyNumberFormat="1" applyFont="1" applyFill="1" applyBorder="1" applyAlignment="1">
      <alignment horizontal="right" vertical="top"/>
    </xf>
    <xf numFmtId="0" fontId="33" fillId="5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27" fillId="3" borderId="0" xfId="0" applyFont="1" applyFill="1" applyAlignment="1">
      <alignment vertical="top"/>
    </xf>
    <xf numFmtId="49" fontId="34" fillId="3" borderId="1" xfId="15" applyNumberFormat="1" applyFont="1" applyFill="1" applyBorder="1" applyAlignment="1">
      <alignment horizontal="left" vertical="top" wrapText="1"/>
    </xf>
    <xf numFmtId="180" fontId="35" fillId="3" borderId="1" xfId="0" applyNumberFormat="1" applyFont="1" applyFill="1" applyBorder="1" applyAlignment="1">
      <alignment horizontal="right" vertical="top"/>
    </xf>
    <xf numFmtId="180" fontId="35" fillId="3" borderId="3" xfId="0" applyNumberFormat="1" applyFont="1" applyFill="1" applyBorder="1" applyAlignment="1">
      <alignment horizontal="right" vertical="top"/>
    </xf>
    <xf numFmtId="180" fontId="35" fillId="3" borderId="2" xfId="0" applyNumberFormat="1" applyFont="1" applyFill="1" applyBorder="1" applyAlignment="1">
      <alignment horizontal="right" vertical="top"/>
    </xf>
    <xf numFmtId="0" fontId="36" fillId="3" borderId="0" xfId="0" applyFont="1" applyFill="1" applyAlignment="1">
      <alignment vertical="top"/>
    </xf>
    <xf numFmtId="49" fontId="27" fillId="4" borderId="1" xfId="15" applyNumberFormat="1" applyFont="1" applyFill="1" applyBorder="1" applyAlignment="1">
      <alignment horizontal="left" vertical="top" wrapText="1"/>
    </xf>
    <xf numFmtId="180" fontId="28" fillId="4" borderId="1" xfId="0" applyNumberFormat="1" applyFont="1" applyFill="1" applyBorder="1" applyAlignment="1">
      <alignment horizontal="right" vertical="top"/>
    </xf>
    <xf numFmtId="180" fontId="28" fillId="4" borderId="3" xfId="0" applyNumberFormat="1" applyFont="1" applyFill="1" applyBorder="1" applyAlignment="1">
      <alignment horizontal="right" vertical="top"/>
    </xf>
    <xf numFmtId="180" fontId="28" fillId="4" borderId="2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vertical="top"/>
    </xf>
    <xf numFmtId="49" fontId="27" fillId="5" borderId="1" xfId="15" applyNumberFormat="1" applyFont="1" applyFill="1" applyBorder="1" applyAlignment="1">
      <alignment horizontal="left" vertical="top" wrapText="1"/>
    </xf>
    <xf numFmtId="180" fontId="28" fillId="5" borderId="1" xfId="0" applyNumberFormat="1" applyFont="1" applyFill="1" applyBorder="1" applyAlignment="1">
      <alignment horizontal="right" vertical="top"/>
    </xf>
    <xf numFmtId="180" fontId="28" fillId="5" borderId="3" xfId="0" applyNumberFormat="1" applyFont="1" applyFill="1" applyBorder="1" applyAlignment="1">
      <alignment horizontal="right" vertical="top"/>
    </xf>
    <xf numFmtId="180" fontId="28" fillId="5" borderId="2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49" fontId="27" fillId="6" borderId="1" xfId="15" applyNumberFormat="1" applyFont="1" applyFill="1" applyBorder="1" applyAlignment="1">
      <alignment horizontal="left" vertical="top" wrapText="1"/>
    </xf>
    <xf numFmtId="180" fontId="28" fillId="6" borderId="1" xfId="0" applyNumberFormat="1" applyFont="1" applyFill="1" applyBorder="1" applyAlignment="1">
      <alignment horizontal="right" vertical="top"/>
    </xf>
    <xf numFmtId="180" fontId="28" fillId="6" borderId="3" xfId="0" applyNumberFormat="1" applyFont="1" applyFill="1" applyBorder="1" applyAlignment="1">
      <alignment horizontal="right" vertical="top"/>
    </xf>
    <xf numFmtId="180" fontId="28" fillId="6" borderId="2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27" fillId="3" borderId="3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/>
    </xf>
    <xf numFmtId="49" fontId="37" fillId="3" borderId="1" xfId="15" applyNumberFormat="1" applyFont="1" applyFill="1" applyBorder="1" applyAlignment="1">
      <alignment horizontal="left" vertical="top" wrapText="1"/>
    </xf>
    <xf numFmtId="180" fontId="38" fillId="3" borderId="1" xfId="0" applyNumberFormat="1" applyFont="1" applyFill="1" applyBorder="1" applyAlignment="1">
      <alignment horizontal="right" vertical="top"/>
    </xf>
    <xf numFmtId="180" fontId="38" fillId="3" borderId="3" xfId="0" applyNumberFormat="1" applyFont="1" applyFill="1" applyBorder="1" applyAlignment="1">
      <alignment horizontal="right" vertical="top"/>
    </xf>
    <xf numFmtId="180" fontId="38" fillId="3" borderId="2" xfId="0" applyNumberFormat="1" applyFont="1" applyFill="1" applyBorder="1" applyAlignment="1">
      <alignment horizontal="right" vertical="top"/>
    </xf>
    <xf numFmtId="0" fontId="27" fillId="4" borderId="3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180" fontId="29" fillId="4" borderId="1" xfId="0" applyNumberFormat="1" applyFont="1" applyFill="1" applyBorder="1" applyAlignment="1">
      <alignment horizontal="right" vertical="top"/>
    </xf>
    <xf numFmtId="180" fontId="29" fillId="4" borderId="3" xfId="0" applyNumberFormat="1" applyFont="1" applyFill="1" applyBorder="1" applyAlignment="1">
      <alignment horizontal="right" vertical="top"/>
    </xf>
    <xf numFmtId="180" fontId="29" fillId="4" borderId="2" xfId="0" applyNumberFormat="1" applyFont="1" applyFill="1" applyBorder="1" applyAlignment="1">
      <alignment horizontal="right" vertical="top"/>
    </xf>
    <xf numFmtId="0" fontId="27" fillId="5" borderId="3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180" fontId="29" fillId="5" borderId="1" xfId="0" applyNumberFormat="1" applyFont="1" applyFill="1" applyBorder="1" applyAlignment="1">
      <alignment horizontal="right" vertical="top"/>
    </xf>
    <xf numFmtId="180" fontId="29" fillId="5" borderId="3" xfId="0" applyNumberFormat="1" applyFont="1" applyFill="1" applyBorder="1" applyAlignment="1">
      <alignment horizontal="right" vertical="top"/>
    </xf>
    <xf numFmtId="180" fontId="29" fillId="5" borderId="2" xfId="0" applyNumberFormat="1" applyFont="1" applyFill="1" applyBorder="1" applyAlignment="1">
      <alignment horizontal="right" vertical="top"/>
    </xf>
    <xf numFmtId="0" fontId="27" fillId="6" borderId="3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180" fontId="29" fillId="6" borderId="1" xfId="0" applyNumberFormat="1" applyFont="1" applyFill="1" applyBorder="1" applyAlignment="1">
      <alignment horizontal="right" vertical="top"/>
    </xf>
    <xf numFmtId="180" fontId="29" fillId="6" borderId="3" xfId="0" applyNumberFormat="1" applyFont="1" applyFill="1" applyBorder="1" applyAlignment="1">
      <alignment horizontal="right" vertical="top"/>
    </xf>
    <xf numFmtId="180" fontId="29" fillId="6" borderId="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29" fillId="6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4" borderId="3" xfId="0" applyFont="1" applyFill="1" applyBorder="1" applyAlignment="1">
      <alignment horizontal="center" vertical="top"/>
    </xf>
    <xf numFmtId="0" fontId="30" fillId="5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49" fontId="42" fillId="0" borderId="1" xfId="15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0" fillId="3" borderId="3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 vertical="top"/>
    </xf>
    <xf numFmtId="0" fontId="30" fillId="4" borderId="1" xfId="0" applyFont="1" applyFill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91" fontId="13" fillId="0" borderId="1" xfId="0" applyNumberFormat="1" applyFont="1" applyBorder="1" applyAlignment="1">
      <alignment horizontal="right" vertical="center"/>
    </xf>
    <xf numFmtId="191" fontId="13" fillId="0" borderId="1" xfId="0" applyNumberFormat="1" applyFont="1" applyFill="1" applyBorder="1" applyAlignment="1">
      <alignment horizontal="right" vertical="center"/>
    </xf>
    <xf numFmtId="191" fontId="13" fillId="0" borderId="1" xfId="0" applyNumberFormat="1" applyFont="1" applyFill="1" applyBorder="1" applyAlignment="1">
      <alignment horizontal="right" vertical="top"/>
    </xf>
    <xf numFmtId="191" fontId="13" fillId="0" borderId="1" xfId="0" applyNumberFormat="1" applyFont="1" applyBorder="1" applyAlignment="1">
      <alignment horizontal="right" vertical="top"/>
    </xf>
    <xf numFmtId="191" fontId="14" fillId="0" borderId="1" xfId="0" applyNumberFormat="1" applyFont="1" applyBorder="1" applyAlignment="1">
      <alignment horizontal="right" vertical="top"/>
    </xf>
    <xf numFmtId="191" fontId="14" fillId="0" borderId="1" xfId="0" applyNumberFormat="1" applyFont="1" applyFill="1" applyBorder="1" applyAlignment="1">
      <alignment horizontal="right" vertical="top"/>
    </xf>
    <xf numFmtId="0" fontId="0" fillId="0" borderId="7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49" fontId="42" fillId="0" borderId="5" xfId="15" applyNumberFormat="1" applyFont="1" applyBorder="1" applyAlignment="1">
      <alignment horizontal="left" vertical="top" wrapText="1"/>
    </xf>
    <xf numFmtId="180" fontId="13" fillId="0" borderId="5" xfId="0" applyNumberFormat="1" applyFont="1" applyBorder="1" applyAlignment="1">
      <alignment horizontal="right" vertical="top"/>
    </xf>
    <xf numFmtId="180" fontId="13" fillId="0" borderId="7" xfId="0" applyNumberFormat="1" applyFont="1" applyBorder="1" applyAlignment="1">
      <alignment horizontal="right" vertical="top"/>
    </xf>
    <xf numFmtId="191" fontId="13" fillId="0" borderId="5" xfId="0" applyNumberFormat="1" applyFont="1" applyBorder="1" applyAlignment="1">
      <alignment horizontal="right" vertical="top"/>
    </xf>
    <xf numFmtId="180" fontId="13" fillId="0" borderId="6" xfId="0" applyNumberFormat="1" applyFont="1" applyBorder="1" applyAlignment="1">
      <alignment horizontal="right" vertical="top"/>
    </xf>
    <xf numFmtId="0" fontId="0" fillId="0" borderId="4" xfId="0" applyFont="1" applyBorder="1" applyAlignment="1">
      <alignment vertical="top"/>
    </xf>
    <xf numFmtId="49" fontId="24" fillId="0" borderId="5" xfId="15" applyNumberFormat="1" applyFont="1" applyBorder="1" applyAlignment="1">
      <alignment horizontal="left" vertical="top" wrapText="1"/>
    </xf>
    <xf numFmtId="178" fontId="2" fillId="0" borderId="0" xfId="0" applyNumberFormat="1" applyFont="1" applyAlignment="1">
      <alignment vertical="center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1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25" xfId="0" applyNumberFormat="1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1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3" fillId="0" borderId="14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H8" sqref="H8"/>
    </sheetView>
  </sheetViews>
  <sheetFormatPr defaultColWidth="9.00390625" defaultRowHeight="16.5"/>
  <cols>
    <col min="1" max="1" width="3.75390625" style="285" customWidth="1"/>
    <col min="2" max="5" width="2.625" style="285" customWidth="1"/>
    <col min="6" max="6" width="6.125" style="286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356" t="s">
        <v>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s="8" customFormat="1" ht="25.5" customHeight="1">
      <c r="A2" s="356" t="s">
        <v>174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s="8" customFormat="1" ht="25.5" customHeight="1">
      <c r="A3" s="356" t="s">
        <v>6</v>
      </c>
      <c r="B3" s="356"/>
      <c r="C3" s="356"/>
      <c r="D3" s="356"/>
      <c r="E3" s="356"/>
      <c r="F3" s="356"/>
      <c r="G3" s="356"/>
      <c r="H3" s="356"/>
      <c r="I3" s="356"/>
      <c r="J3" s="356"/>
    </row>
    <row r="4" spans="1:10" s="3" customFormat="1" ht="16.5" customHeight="1" thickBot="1">
      <c r="A4" s="37"/>
      <c r="B4" s="37"/>
      <c r="C4" s="37"/>
      <c r="D4" s="37"/>
      <c r="E4" s="38"/>
      <c r="F4" s="37"/>
      <c r="G4" s="4"/>
      <c r="H4" s="5" t="s">
        <v>173</v>
      </c>
      <c r="I4" s="6" t="s">
        <v>5</v>
      </c>
      <c r="J4" s="5" t="s">
        <v>1</v>
      </c>
    </row>
    <row r="5" spans="1:10" ht="24" customHeight="1">
      <c r="A5" s="359" t="s">
        <v>0</v>
      </c>
      <c r="B5" s="365" t="s">
        <v>169</v>
      </c>
      <c r="C5" s="366"/>
      <c r="D5" s="366"/>
      <c r="E5" s="366"/>
      <c r="F5" s="367"/>
      <c r="G5" s="357" t="s">
        <v>2</v>
      </c>
      <c r="H5" s="361" t="s">
        <v>7</v>
      </c>
      <c r="I5" s="363" t="s">
        <v>3</v>
      </c>
      <c r="J5" s="357" t="s">
        <v>4</v>
      </c>
    </row>
    <row r="6" spans="1:10" ht="24" customHeight="1">
      <c r="A6" s="360"/>
      <c r="B6" s="368"/>
      <c r="C6" s="369"/>
      <c r="D6" s="369"/>
      <c r="E6" s="369"/>
      <c r="F6" s="370"/>
      <c r="G6" s="358"/>
      <c r="H6" s="362"/>
      <c r="I6" s="364"/>
      <c r="J6" s="358"/>
    </row>
    <row r="7" spans="1:10" s="27" customFormat="1" ht="11.25" customHeight="1">
      <c r="A7" s="280"/>
      <c r="B7" s="347"/>
      <c r="C7" s="348"/>
      <c r="D7" s="348"/>
      <c r="E7" s="348"/>
      <c r="F7" s="349"/>
      <c r="G7" s="21"/>
      <c r="H7" s="16"/>
      <c r="I7" s="21"/>
      <c r="J7" s="18"/>
    </row>
    <row r="8" spans="1:10" s="20" customFormat="1" ht="19.5" customHeight="1">
      <c r="A8" s="281">
        <v>96</v>
      </c>
      <c r="B8" s="350" t="s">
        <v>161</v>
      </c>
      <c r="C8" s="351"/>
      <c r="D8" s="351"/>
      <c r="E8" s="351"/>
      <c r="F8" s="349"/>
      <c r="G8" s="21">
        <v>48117674025</v>
      </c>
      <c r="H8" s="16">
        <f>81037163+451103627</f>
        <v>532140790</v>
      </c>
      <c r="I8" s="16">
        <v>39918962837</v>
      </c>
      <c r="J8" s="18">
        <f>G8-H8-I8</f>
        <v>7666570398</v>
      </c>
    </row>
    <row r="9" spans="1:10" s="20" customFormat="1" ht="19.5" customHeight="1">
      <c r="A9" s="287"/>
      <c r="B9" s="352"/>
      <c r="C9" s="353"/>
      <c r="D9" s="353"/>
      <c r="E9" s="353"/>
      <c r="F9" s="354"/>
      <c r="G9" s="21"/>
      <c r="H9" s="16"/>
      <c r="I9" s="16"/>
      <c r="J9" s="18"/>
    </row>
    <row r="10" spans="1:10" s="20" customFormat="1" ht="19.5" customHeight="1">
      <c r="A10" s="288"/>
      <c r="B10" s="355"/>
      <c r="C10" s="353"/>
      <c r="D10" s="353"/>
      <c r="E10" s="353"/>
      <c r="F10" s="354"/>
      <c r="G10" s="22"/>
      <c r="H10" s="17"/>
      <c r="I10" s="17"/>
      <c r="J10" s="19"/>
    </row>
    <row r="11" spans="1:12" s="20" customFormat="1" ht="19.5" customHeight="1">
      <c r="A11" s="288"/>
      <c r="B11" s="289"/>
      <c r="C11" s="290"/>
      <c r="D11" s="290"/>
      <c r="E11" s="290"/>
      <c r="F11" s="291"/>
      <c r="G11" s="29"/>
      <c r="H11" s="22"/>
      <c r="I11" s="17"/>
      <c r="J11" s="19"/>
      <c r="L11" s="344"/>
    </row>
    <row r="12" spans="1:10" s="20" customFormat="1" ht="19.5" customHeight="1">
      <c r="A12" s="288"/>
      <c r="B12" s="289"/>
      <c r="C12" s="290"/>
      <c r="D12" s="290"/>
      <c r="E12" s="290"/>
      <c r="F12" s="292"/>
      <c r="G12" s="29"/>
      <c r="H12" s="22"/>
      <c r="I12" s="17"/>
      <c r="J12" s="19"/>
    </row>
    <row r="13" spans="1:10" ht="19.5" customHeight="1">
      <c r="A13" s="283"/>
      <c r="B13" s="293"/>
      <c r="C13" s="294"/>
      <c r="D13" s="294"/>
      <c r="E13" s="294"/>
      <c r="F13" s="295"/>
      <c r="G13" s="30"/>
      <c r="H13" s="11"/>
      <c r="I13" s="11"/>
      <c r="J13" s="12"/>
    </row>
    <row r="14" spans="1:10" ht="19.5" customHeight="1">
      <c r="A14" s="283"/>
      <c r="B14" s="293"/>
      <c r="C14" s="294"/>
      <c r="D14" s="294"/>
      <c r="E14" s="294"/>
      <c r="F14" s="296"/>
      <c r="G14" s="30"/>
      <c r="H14" s="11"/>
      <c r="I14" s="11"/>
      <c r="J14" s="12"/>
    </row>
    <row r="15" spans="1:10" ht="19.5" customHeight="1">
      <c r="A15" s="283"/>
      <c r="B15" s="293"/>
      <c r="C15" s="294"/>
      <c r="D15" s="294"/>
      <c r="E15" s="294"/>
      <c r="F15" s="295"/>
      <c r="G15" s="30"/>
      <c r="H15" s="11"/>
      <c r="I15" s="11"/>
      <c r="J15" s="12"/>
    </row>
    <row r="16" spans="1:10" ht="19.5" customHeight="1">
      <c r="A16" s="283"/>
      <c r="B16" s="293"/>
      <c r="C16" s="294"/>
      <c r="D16" s="294"/>
      <c r="E16" s="294"/>
      <c r="F16" s="296"/>
      <c r="G16" s="30"/>
      <c r="H16" s="11"/>
      <c r="I16" s="11"/>
      <c r="J16" s="12"/>
    </row>
    <row r="17" spans="1:10" ht="19.5" customHeight="1">
      <c r="A17" s="283"/>
      <c r="B17" s="293"/>
      <c r="C17" s="294"/>
      <c r="D17" s="294"/>
      <c r="E17" s="294"/>
      <c r="F17" s="295"/>
      <c r="G17" s="30"/>
      <c r="H17" s="11"/>
      <c r="I17" s="11"/>
      <c r="J17" s="12"/>
    </row>
    <row r="18" spans="1:10" ht="19.5" customHeight="1">
      <c r="A18" s="283"/>
      <c r="B18" s="293"/>
      <c r="C18" s="294"/>
      <c r="D18" s="294"/>
      <c r="E18" s="294"/>
      <c r="F18" s="296"/>
      <c r="G18" s="30"/>
      <c r="H18" s="11"/>
      <c r="I18" s="11"/>
      <c r="J18" s="12"/>
    </row>
    <row r="19" spans="1:10" ht="19.5" customHeight="1">
      <c r="A19" s="283"/>
      <c r="B19" s="293"/>
      <c r="C19" s="294"/>
      <c r="D19" s="294"/>
      <c r="E19" s="294"/>
      <c r="F19" s="295"/>
      <c r="G19" s="30"/>
      <c r="H19" s="11"/>
      <c r="I19" s="11"/>
      <c r="J19" s="12"/>
    </row>
    <row r="20" spans="1:10" ht="19.5" customHeight="1">
      <c r="A20" s="283"/>
      <c r="B20" s="293"/>
      <c r="C20" s="294"/>
      <c r="D20" s="294"/>
      <c r="E20" s="294"/>
      <c r="F20" s="296"/>
      <c r="G20" s="30"/>
      <c r="H20" s="11"/>
      <c r="I20" s="11"/>
      <c r="J20" s="12"/>
    </row>
    <row r="21" spans="1:10" ht="19.5" customHeight="1">
      <c r="A21" s="283"/>
      <c r="B21" s="293"/>
      <c r="C21" s="294"/>
      <c r="D21" s="294"/>
      <c r="E21" s="294"/>
      <c r="F21" s="295"/>
      <c r="G21" s="30"/>
      <c r="H21" s="11"/>
      <c r="I21" s="11"/>
      <c r="J21" s="12"/>
    </row>
    <row r="22" spans="1:10" ht="19.5" customHeight="1">
      <c r="A22" s="283"/>
      <c r="B22" s="293"/>
      <c r="C22" s="294"/>
      <c r="D22" s="294"/>
      <c r="E22" s="294"/>
      <c r="F22" s="296"/>
      <c r="G22" s="30"/>
      <c r="H22" s="11"/>
      <c r="I22" s="11"/>
      <c r="J22" s="12"/>
    </row>
    <row r="23" spans="1:10" ht="19.5" customHeight="1">
      <c r="A23" s="283"/>
      <c r="B23" s="293"/>
      <c r="C23" s="294"/>
      <c r="D23" s="294"/>
      <c r="E23" s="294"/>
      <c r="F23" s="295"/>
      <c r="G23" s="30"/>
      <c r="H23" s="11"/>
      <c r="I23" s="11"/>
      <c r="J23" s="12"/>
    </row>
    <row r="24" spans="1:10" ht="19.5" customHeight="1">
      <c r="A24" s="283"/>
      <c r="B24" s="293"/>
      <c r="C24" s="294"/>
      <c r="D24" s="294"/>
      <c r="E24" s="294"/>
      <c r="F24" s="296"/>
      <c r="G24" s="30"/>
      <c r="H24" s="11"/>
      <c r="I24" s="11"/>
      <c r="J24" s="12"/>
    </row>
    <row r="25" spans="1:10" ht="19.5" customHeight="1">
      <c r="A25" s="283"/>
      <c r="B25" s="293"/>
      <c r="C25" s="294"/>
      <c r="D25" s="294"/>
      <c r="E25" s="294"/>
      <c r="F25" s="295"/>
      <c r="G25" s="30"/>
      <c r="H25" s="11"/>
      <c r="I25" s="11"/>
      <c r="J25" s="12"/>
    </row>
    <row r="26" spans="1:10" ht="19.5" customHeight="1">
      <c r="A26" s="283"/>
      <c r="B26" s="293"/>
      <c r="C26" s="294"/>
      <c r="D26" s="294"/>
      <c r="E26" s="294"/>
      <c r="F26" s="296"/>
      <c r="G26" s="30"/>
      <c r="H26" s="11"/>
      <c r="I26" s="11"/>
      <c r="J26" s="12"/>
    </row>
    <row r="27" spans="1:10" ht="19.5" customHeight="1">
      <c r="A27" s="283"/>
      <c r="B27" s="293"/>
      <c r="C27" s="294"/>
      <c r="D27" s="294"/>
      <c r="E27" s="294"/>
      <c r="F27" s="295"/>
      <c r="G27" s="30"/>
      <c r="H27" s="11"/>
      <c r="I27" s="11"/>
      <c r="J27" s="12"/>
    </row>
    <row r="28" spans="1:10" ht="19.5" customHeight="1">
      <c r="A28" s="283"/>
      <c r="B28" s="293"/>
      <c r="C28" s="294"/>
      <c r="D28" s="294"/>
      <c r="E28" s="294"/>
      <c r="F28" s="297"/>
      <c r="G28" s="31"/>
      <c r="H28" s="13"/>
      <c r="I28" s="13"/>
      <c r="J28" s="14"/>
    </row>
    <row r="29" spans="1:10" ht="19.5" customHeight="1">
      <c r="A29" s="273"/>
      <c r="B29" s="298"/>
      <c r="C29" s="260"/>
      <c r="D29" s="260"/>
      <c r="E29" s="260"/>
      <c r="F29" s="295"/>
      <c r="G29" s="30"/>
      <c r="H29" s="11"/>
      <c r="I29" s="11"/>
      <c r="J29" s="12"/>
    </row>
    <row r="30" spans="1:10" ht="19.5" customHeight="1">
      <c r="A30" s="283"/>
      <c r="B30" s="293"/>
      <c r="C30" s="294"/>
      <c r="D30" s="294"/>
      <c r="E30" s="294"/>
      <c r="F30" s="296"/>
      <c r="G30" s="30"/>
      <c r="H30" s="11"/>
      <c r="I30" s="11"/>
      <c r="J30" s="12"/>
    </row>
    <row r="31" spans="1:10" ht="19.5" customHeight="1">
      <c r="A31" s="283"/>
      <c r="B31" s="293"/>
      <c r="C31" s="294"/>
      <c r="D31" s="294"/>
      <c r="E31" s="294"/>
      <c r="F31" s="295"/>
      <c r="G31" s="30"/>
      <c r="H31" s="11"/>
      <c r="I31" s="11"/>
      <c r="J31" s="12"/>
    </row>
    <row r="32" spans="1:10" ht="19.5" customHeight="1">
      <c r="A32" s="283"/>
      <c r="B32" s="293"/>
      <c r="C32" s="294"/>
      <c r="D32" s="294"/>
      <c r="E32" s="294"/>
      <c r="F32" s="296"/>
      <c r="G32" s="30"/>
      <c r="H32" s="11"/>
      <c r="I32" s="11"/>
      <c r="J32" s="12"/>
    </row>
    <row r="33" spans="1:10" ht="19.5" customHeight="1">
      <c r="A33" s="283"/>
      <c r="B33" s="293"/>
      <c r="C33" s="294"/>
      <c r="D33" s="294"/>
      <c r="E33" s="294"/>
      <c r="F33" s="296"/>
      <c r="G33" s="30"/>
      <c r="H33" s="11"/>
      <c r="I33" s="11"/>
      <c r="J33" s="12"/>
    </row>
    <row r="34" spans="1:10" ht="19.5" customHeight="1">
      <c r="A34" s="283"/>
      <c r="B34" s="293"/>
      <c r="C34" s="294"/>
      <c r="D34" s="294"/>
      <c r="E34" s="294"/>
      <c r="F34" s="295"/>
      <c r="G34" s="30"/>
      <c r="H34" s="11"/>
      <c r="I34" s="11"/>
      <c r="J34" s="12"/>
    </row>
    <row r="35" spans="1:10" ht="19.5" customHeight="1">
      <c r="A35" s="283"/>
      <c r="B35" s="293"/>
      <c r="C35" s="294"/>
      <c r="D35" s="294"/>
      <c r="E35" s="294"/>
      <c r="F35" s="295"/>
      <c r="G35" s="30"/>
      <c r="H35" s="11"/>
      <c r="I35" s="11"/>
      <c r="J35" s="12"/>
    </row>
    <row r="36" spans="1:10" ht="19.5" customHeight="1">
      <c r="A36" s="283"/>
      <c r="B36" s="293"/>
      <c r="C36" s="294"/>
      <c r="D36" s="294"/>
      <c r="E36" s="294"/>
      <c r="F36" s="296"/>
      <c r="G36" s="30"/>
      <c r="H36" s="11"/>
      <c r="I36" s="11"/>
      <c r="J36" s="12"/>
    </row>
    <row r="37" spans="1:10" s="24" customFormat="1" ht="30.75" customHeight="1" thickBot="1">
      <c r="A37" s="284"/>
      <c r="B37" s="299"/>
      <c r="C37" s="300"/>
      <c r="D37" s="300"/>
      <c r="E37" s="300"/>
      <c r="F37" s="301"/>
      <c r="G37" s="32"/>
      <c r="H37" s="25"/>
      <c r="I37" s="25"/>
      <c r="J37" s="26"/>
    </row>
  </sheetData>
  <sheetProtection password="CC35" sheet="1" objects="1" scenarios="1"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7" sqref="G7"/>
    </sheetView>
  </sheetViews>
  <sheetFormatPr defaultColWidth="9.00390625" defaultRowHeight="16.5"/>
  <cols>
    <col min="1" max="1" width="3.00390625" style="312" customWidth="1"/>
    <col min="2" max="5" width="2.625" style="312" customWidth="1"/>
    <col min="6" max="6" width="20.625" style="176" customWidth="1"/>
    <col min="7" max="7" width="13.75390625" style="149" customWidth="1"/>
    <col min="8" max="8" width="14.75390625" style="149" customWidth="1"/>
    <col min="9" max="10" width="13.75390625" style="149" customWidth="1"/>
    <col min="11" max="16" width="14.75390625" style="149" customWidth="1"/>
    <col min="17" max="16384" width="9.00390625" style="149" customWidth="1"/>
  </cols>
  <sheetData>
    <row r="1" spans="1:11" s="140" customFormat="1" ht="15.75" customHeight="1">
      <c r="A1" s="278"/>
      <c r="B1" s="279"/>
      <c r="C1" s="279"/>
      <c r="D1" s="279"/>
      <c r="E1" s="279"/>
      <c r="F1" s="137"/>
      <c r="G1" s="137"/>
      <c r="H1" s="137"/>
      <c r="I1" s="137"/>
      <c r="J1" s="138" t="s">
        <v>91</v>
      </c>
      <c r="K1" s="139" t="s">
        <v>17</v>
      </c>
    </row>
    <row r="2" spans="1:11" s="143" customFormat="1" ht="25.5" customHeight="1">
      <c r="A2" s="278"/>
      <c r="B2" s="278"/>
      <c r="C2" s="278"/>
      <c r="D2" s="278"/>
      <c r="E2" s="278"/>
      <c r="F2" s="36"/>
      <c r="G2" s="36"/>
      <c r="H2" s="36"/>
      <c r="I2" s="36"/>
      <c r="J2" s="141" t="s">
        <v>15</v>
      </c>
      <c r="K2" s="35" t="s">
        <v>175</v>
      </c>
    </row>
    <row r="3" spans="1:11" s="143" customFormat="1" ht="25.5" customHeight="1">
      <c r="A3" s="278"/>
      <c r="B3" s="278"/>
      <c r="C3" s="278"/>
      <c r="D3" s="278"/>
      <c r="E3" s="278"/>
      <c r="F3" s="36"/>
      <c r="G3" s="36"/>
      <c r="H3" s="144"/>
      <c r="J3" s="141" t="s">
        <v>96</v>
      </c>
      <c r="K3" s="142" t="s">
        <v>97</v>
      </c>
    </row>
    <row r="4" spans="1:16" s="145" customFormat="1" ht="16.5" customHeight="1" thickBot="1">
      <c r="A4" s="371" t="s">
        <v>93</v>
      </c>
      <c r="B4" s="371"/>
      <c r="C4" s="371"/>
      <c r="D4" s="371"/>
      <c r="E4" s="371"/>
      <c r="G4" s="146"/>
      <c r="H4" s="146"/>
      <c r="I4" s="146"/>
      <c r="J4" s="147" t="s">
        <v>92</v>
      </c>
      <c r="K4" s="148" t="s">
        <v>172</v>
      </c>
      <c r="P4" s="147" t="s">
        <v>1</v>
      </c>
    </row>
    <row r="5" spans="1:16" ht="24" customHeight="1">
      <c r="A5" s="372" t="s">
        <v>0</v>
      </c>
      <c r="B5" s="374" t="s">
        <v>165</v>
      </c>
      <c r="C5" s="375"/>
      <c r="D5" s="375"/>
      <c r="E5" s="375"/>
      <c r="F5" s="376"/>
      <c r="G5" s="345" t="s">
        <v>2</v>
      </c>
      <c r="H5" s="377"/>
      <c r="I5" s="345" t="s">
        <v>24</v>
      </c>
      <c r="J5" s="377"/>
      <c r="K5" s="346" t="s">
        <v>3</v>
      </c>
      <c r="L5" s="377"/>
      <c r="M5" s="345" t="s">
        <v>9</v>
      </c>
      <c r="N5" s="377"/>
      <c r="O5" s="345" t="s">
        <v>4</v>
      </c>
      <c r="P5" s="346"/>
    </row>
    <row r="6" spans="1:16" ht="24" customHeight="1">
      <c r="A6" s="373"/>
      <c r="B6" s="303" t="s">
        <v>10</v>
      </c>
      <c r="C6" s="303" t="s">
        <v>11</v>
      </c>
      <c r="D6" s="303" t="s">
        <v>12</v>
      </c>
      <c r="E6" s="303" t="s">
        <v>13</v>
      </c>
      <c r="F6" s="42" t="s">
        <v>164</v>
      </c>
      <c r="G6" s="150" t="s">
        <v>98</v>
      </c>
      <c r="H6" s="150" t="s">
        <v>14</v>
      </c>
      <c r="I6" s="150" t="s">
        <v>98</v>
      </c>
      <c r="J6" s="151" t="s">
        <v>14</v>
      </c>
      <c r="K6" s="152" t="s">
        <v>98</v>
      </c>
      <c r="L6" s="150" t="s">
        <v>14</v>
      </c>
      <c r="M6" s="150" t="s">
        <v>98</v>
      </c>
      <c r="N6" s="150" t="s">
        <v>14</v>
      </c>
      <c r="O6" s="150" t="s">
        <v>98</v>
      </c>
      <c r="P6" s="153" t="s">
        <v>14</v>
      </c>
    </row>
    <row r="7" spans="1:16" s="158" customFormat="1" ht="23.25" customHeight="1">
      <c r="A7" s="306">
        <v>96</v>
      </c>
      <c r="B7" s="307"/>
      <c r="C7" s="308"/>
      <c r="D7" s="308"/>
      <c r="E7" s="308"/>
      <c r="F7" s="302" t="s">
        <v>166</v>
      </c>
      <c r="G7" s="154">
        <f aca="true" t="shared" si="0" ref="G7:P7">G8+G9+G10+G11+G12</f>
        <v>331465009</v>
      </c>
      <c r="H7" s="154">
        <f t="shared" si="0"/>
        <v>42103084607</v>
      </c>
      <c r="I7" s="154">
        <f t="shared" si="0"/>
        <v>0</v>
      </c>
      <c r="J7" s="155">
        <f t="shared" si="0"/>
        <v>451103627</v>
      </c>
      <c r="K7" s="156">
        <f t="shared" si="0"/>
        <v>271754202</v>
      </c>
      <c r="L7" s="154">
        <f t="shared" si="0"/>
        <v>31180983509</v>
      </c>
      <c r="M7" s="330">
        <f t="shared" si="0"/>
        <v>234493599</v>
      </c>
      <c r="N7" s="330">
        <f t="shared" si="0"/>
        <v>-234493599</v>
      </c>
      <c r="O7" s="154">
        <f t="shared" si="0"/>
        <v>294204406</v>
      </c>
      <c r="P7" s="157">
        <f t="shared" si="0"/>
        <v>10236503872</v>
      </c>
    </row>
    <row r="8" spans="1:16" s="161" customFormat="1" ht="23.25" customHeight="1">
      <c r="A8" s="282"/>
      <c r="B8" s="309">
        <v>1</v>
      </c>
      <c r="C8" s="310"/>
      <c r="D8" s="310"/>
      <c r="E8" s="310"/>
      <c r="F8" s="163" t="s">
        <v>158</v>
      </c>
      <c r="G8" s="154">
        <f>'歲出總經'!G8+'歲出總資'!G8</f>
        <v>3425000</v>
      </c>
      <c r="H8" s="154">
        <f>'歲出總經'!H8+'歲出總資'!H8</f>
        <v>1426567425</v>
      </c>
      <c r="I8" s="154">
        <f>'歲出總經'!I8+'歲出總資'!I8</f>
        <v>0</v>
      </c>
      <c r="J8" s="154">
        <f>'歲出總經'!J8+'歲出總資'!J8</f>
        <v>285681757</v>
      </c>
      <c r="K8" s="159">
        <f>'歲出總經'!K8+'歲出總資'!K8</f>
        <v>3425000</v>
      </c>
      <c r="L8" s="154">
        <f>'歲出總經'!L8+'歲出總資'!L8</f>
        <v>581004180</v>
      </c>
      <c r="M8" s="330">
        <f>'歲出總經'!M8+'歲出總資'!M8</f>
        <v>0</v>
      </c>
      <c r="N8" s="330">
        <f>'歲出總經'!N8+'歲出總資'!N8</f>
        <v>0</v>
      </c>
      <c r="O8" s="154">
        <f aca="true" t="shared" si="1" ref="O8:P12">G8-I8-K8+M8</f>
        <v>0</v>
      </c>
      <c r="P8" s="160">
        <f t="shared" si="1"/>
        <v>559881488</v>
      </c>
    </row>
    <row r="9" spans="1:16" s="161" customFormat="1" ht="23.25" customHeight="1">
      <c r="A9" s="282"/>
      <c r="B9" s="309">
        <v>2</v>
      </c>
      <c r="C9" s="310"/>
      <c r="D9" s="310"/>
      <c r="E9" s="310"/>
      <c r="F9" s="163" t="s">
        <v>124</v>
      </c>
      <c r="G9" s="154">
        <f>'歲出總經'!G9+'歲出總資'!G9</f>
        <v>0</v>
      </c>
      <c r="H9" s="154">
        <f>'歲出總經'!H9+'歲出總資'!H9</f>
        <v>7133783877</v>
      </c>
      <c r="I9" s="154">
        <f>'歲出總經'!I9+'歲出總資'!I9</f>
        <v>0</v>
      </c>
      <c r="J9" s="154">
        <f>'歲出總經'!J9+'歲出總資'!J9</f>
        <v>18915199</v>
      </c>
      <c r="K9" s="159">
        <f>'歲出總經'!K9+'歲出總資'!K9</f>
        <v>0</v>
      </c>
      <c r="L9" s="154">
        <f>'歲出總經'!L9+'歲出總資'!L9</f>
        <v>7038684396</v>
      </c>
      <c r="M9" s="330">
        <f>'歲出總經'!M9+'歲出總資'!M9</f>
        <v>0</v>
      </c>
      <c r="N9" s="330">
        <f>'歲出總經'!N9+'歲出總資'!N9</f>
        <v>0</v>
      </c>
      <c r="O9" s="154">
        <f t="shared" si="1"/>
        <v>0</v>
      </c>
      <c r="P9" s="160">
        <f t="shared" si="1"/>
        <v>76184282</v>
      </c>
    </row>
    <row r="10" spans="1:16" s="161" customFormat="1" ht="23.25" customHeight="1">
      <c r="A10" s="282"/>
      <c r="B10" s="309">
        <v>3</v>
      </c>
      <c r="C10" s="310"/>
      <c r="D10" s="310"/>
      <c r="E10" s="310"/>
      <c r="F10" s="163" t="s">
        <v>159</v>
      </c>
      <c r="G10" s="154">
        <f>'歲出總經'!G10+'歲出總資'!G10</f>
        <v>0</v>
      </c>
      <c r="H10" s="154">
        <f>'歲出總經'!H10+'歲出總資'!H10</f>
        <v>13455193279</v>
      </c>
      <c r="I10" s="154">
        <f>'歲出總經'!I10+'歲出總資'!I10</f>
        <v>0</v>
      </c>
      <c r="J10" s="154">
        <f>'歲出總經'!J10+'歲出總資'!J10</f>
        <v>0</v>
      </c>
      <c r="K10" s="159">
        <f>'歲出總經'!K10+'歲出總資'!K10</f>
        <v>0</v>
      </c>
      <c r="L10" s="154">
        <f>'歲出總經'!L10+'歲出總資'!L10</f>
        <v>11072233256</v>
      </c>
      <c r="M10" s="330">
        <f>'歲出總經'!M10+'歲出總資'!M10</f>
        <v>0</v>
      </c>
      <c r="N10" s="330">
        <f>'歲出總經'!N10+'歲出總資'!N10</f>
        <v>0</v>
      </c>
      <c r="O10" s="154">
        <f t="shared" si="1"/>
        <v>0</v>
      </c>
      <c r="P10" s="160">
        <f t="shared" si="1"/>
        <v>2382960023</v>
      </c>
    </row>
    <row r="11" spans="1:16" s="162" customFormat="1" ht="23.25" customHeight="1">
      <c r="A11" s="282"/>
      <c r="B11" s="309">
        <v>4</v>
      </c>
      <c r="C11" s="310"/>
      <c r="D11" s="310"/>
      <c r="E11" s="310"/>
      <c r="F11" s="163" t="s">
        <v>136</v>
      </c>
      <c r="G11" s="154">
        <f>'歲出總經'!G11+'歲出總資'!G11</f>
        <v>0</v>
      </c>
      <c r="H11" s="154">
        <f>'歲出總經'!H11+'歲出總資'!H11</f>
        <v>1887505813</v>
      </c>
      <c r="I11" s="154">
        <f>'歲出總經'!I11+'歲出總資'!I11</f>
        <v>0</v>
      </c>
      <c r="J11" s="154">
        <f>'歲出總經'!J11+'歲出總資'!J11</f>
        <v>54501989</v>
      </c>
      <c r="K11" s="159">
        <f>'歲出總經'!K11+'歲出總資'!K11</f>
        <v>0</v>
      </c>
      <c r="L11" s="154">
        <f>'歲出總經'!L11+'歲出總資'!L11</f>
        <v>1229717844</v>
      </c>
      <c r="M11" s="330">
        <f>'歲出總經'!M11+'歲出總資'!M11</f>
        <v>0</v>
      </c>
      <c r="N11" s="330">
        <f>'歲出總經'!N11+'歲出總資'!N11</f>
        <v>0</v>
      </c>
      <c r="O11" s="154">
        <f t="shared" si="1"/>
        <v>0</v>
      </c>
      <c r="P11" s="160">
        <f t="shared" si="1"/>
        <v>603285980</v>
      </c>
    </row>
    <row r="12" spans="1:16" s="162" customFormat="1" ht="23.25" customHeight="1">
      <c r="A12" s="282"/>
      <c r="B12" s="309">
        <v>5</v>
      </c>
      <c r="C12" s="310"/>
      <c r="D12" s="310"/>
      <c r="E12" s="311"/>
      <c r="F12" s="163" t="s">
        <v>160</v>
      </c>
      <c r="G12" s="154">
        <f>'歲出總經'!G12+'歲出總資'!G12</f>
        <v>328040009</v>
      </c>
      <c r="H12" s="154">
        <f>'歲出總經'!H12+'歲出總資'!H12</f>
        <v>18200034213</v>
      </c>
      <c r="I12" s="154">
        <f>'歲出總經'!I12+'歲出總資'!I12</f>
        <v>0</v>
      </c>
      <c r="J12" s="154">
        <f>'歲出總經'!J12+'歲出總資'!J12</f>
        <v>92004682</v>
      </c>
      <c r="K12" s="159">
        <f>'歲出總經'!K12+'歲出總資'!K12</f>
        <v>268329202</v>
      </c>
      <c r="L12" s="154">
        <f>'歲出總經'!L12+'歲出總資'!L12</f>
        <v>11259343833</v>
      </c>
      <c r="M12" s="330">
        <f>'歲出總經'!M12+'歲出總資'!M12</f>
        <v>234493599</v>
      </c>
      <c r="N12" s="330">
        <f>'歲出總經'!N12+'歲出總資'!N12</f>
        <v>-234493599</v>
      </c>
      <c r="O12" s="154">
        <f t="shared" si="1"/>
        <v>294204406</v>
      </c>
      <c r="P12" s="160">
        <f t="shared" si="1"/>
        <v>6614192099</v>
      </c>
    </row>
    <row r="13" spans="1:16" s="164" customFormat="1" ht="23.25" customHeight="1">
      <c r="A13" s="282"/>
      <c r="B13" s="309"/>
      <c r="C13" s="310"/>
      <c r="D13" s="310"/>
      <c r="E13" s="310"/>
      <c r="F13" s="163"/>
      <c r="G13" s="154"/>
      <c r="H13" s="154"/>
      <c r="I13" s="154"/>
      <c r="J13" s="154"/>
      <c r="K13" s="159"/>
      <c r="L13" s="154"/>
      <c r="M13" s="154"/>
      <c r="N13" s="154"/>
      <c r="O13" s="154"/>
      <c r="P13" s="160"/>
    </row>
    <row r="14" spans="1:16" s="164" customFormat="1" ht="23.25" customHeight="1">
      <c r="A14" s="282"/>
      <c r="B14" s="309"/>
      <c r="C14" s="310"/>
      <c r="D14" s="310"/>
      <c r="E14" s="310"/>
      <c r="F14" s="165"/>
      <c r="G14" s="154"/>
      <c r="H14" s="154"/>
      <c r="I14" s="154"/>
      <c r="J14" s="154"/>
      <c r="K14" s="159"/>
      <c r="L14" s="154"/>
      <c r="M14" s="154"/>
      <c r="N14" s="154"/>
      <c r="O14" s="154"/>
      <c r="P14" s="160"/>
    </row>
    <row r="15" spans="1:16" s="170" customFormat="1" ht="23.25" customHeight="1">
      <c r="A15" s="282"/>
      <c r="B15" s="309"/>
      <c r="C15" s="310"/>
      <c r="D15" s="310"/>
      <c r="E15" s="310"/>
      <c r="F15" s="166"/>
      <c r="G15" s="167"/>
      <c r="H15" s="167"/>
      <c r="I15" s="167"/>
      <c r="J15" s="167"/>
      <c r="K15" s="168"/>
      <c r="L15" s="167"/>
      <c r="M15" s="167"/>
      <c r="N15" s="167"/>
      <c r="O15" s="167"/>
      <c r="P15" s="169"/>
    </row>
    <row r="16" spans="1:16" s="170" customFormat="1" ht="23.25" customHeight="1">
      <c r="A16" s="282"/>
      <c r="B16" s="309"/>
      <c r="C16" s="310"/>
      <c r="D16" s="310"/>
      <c r="E16" s="310"/>
      <c r="F16" s="166"/>
      <c r="G16" s="167"/>
      <c r="H16" s="167"/>
      <c r="I16" s="167"/>
      <c r="J16" s="167"/>
      <c r="K16" s="168"/>
      <c r="L16" s="167"/>
      <c r="M16" s="167"/>
      <c r="N16" s="167"/>
      <c r="O16" s="167"/>
      <c r="P16" s="169"/>
    </row>
    <row r="17" spans="1:16" s="164" customFormat="1" ht="23.25" customHeight="1">
      <c r="A17" s="282"/>
      <c r="B17" s="309"/>
      <c r="C17" s="310"/>
      <c r="D17" s="310"/>
      <c r="E17" s="310"/>
      <c r="F17" s="165"/>
      <c r="G17" s="154"/>
      <c r="H17" s="154"/>
      <c r="I17" s="154"/>
      <c r="J17" s="154"/>
      <c r="K17" s="159"/>
      <c r="L17" s="154"/>
      <c r="M17" s="154"/>
      <c r="N17" s="154"/>
      <c r="O17" s="154"/>
      <c r="P17" s="160"/>
    </row>
    <row r="18" spans="1:16" s="164" customFormat="1" ht="23.25" customHeight="1">
      <c r="A18" s="282"/>
      <c r="B18" s="309"/>
      <c r="C18" s="310"/>
      <c r="D18" s="310"/>
      <c r="E18" s="310"/>
      <c r="F18" s="163"/>
      <c r="G18" s="154"/>
      <c r="H18" s="154"/>
      <c r="I18" s="154"/>
      <c r="J18" s="154"/>
      <c r="K18" s="159"/>
      <c r="L18" s="154"/>
      <c r="M18" s="154"/>
      <c r="N18" s="154"/>
      <c r="O18" s="154"/>
      <c r="P18" s="160"/>
    </row>
    <row r="19" spans="1:16" s="164" customFormat="1" ht="23.25" customHeight="1">
      <c r="A19" s="282"/>
      <c r="B19" s="309"/>
      <c r="C19" s="310"/>
      <c r="D19" s="310"/>
      <c r="E19" s="310"/>
      <c r="F19" s="165"/>
      <c r="G19" s="154"/>
      <c r="H19" s="154"/>
      <c r="I19" s="154"/>
      <c r="J19" s="154"/>
      <c r="K19" s="159"/>
      <c r="L19" s="154"/>
      <c r="M19" s="154"/>
      <c r="N19" s="154"/>
      <c r="O19" s="154"/>
      <c r="P19" s="160"/>
    </row>
    <row r="20" spans="1:16" s="170" customFormat="1" ht="23.25" customHeight="1">
      <c r="A20" s="282"/>
      <c r="B20" s="309"/>
      <c r="C20" s="310"/>
      <c r="D20" s="310"/>
      <c r="E20" s="310"/>
      <c r="F20" s="166"/>
      <c r="G20" s="167"/>
      <c r="H20" s="167"/>
      <c r="I20" s="167"/>
      <c r="J20" s="167"/>
      <c r="K20" s="168"/>
      <c r="L20" s="167"/>
      <c r="M20" s="167"/>
      <c r="N20" s="167"/>
      <c r="O20" s="167"/>
      <c r="P20" s="169"/>
    </row>
    <row r="21" spans="1:16" s="164" customFormat="1" ht="23.25" customHeight="1">
      <c r="A21" s="282"/>
      <c r="B21" s="309"/>
      <c r="C21" s="310"/>
      <c r="D21" s="310"/>
      <c r="E21" s="310"/>
      <c r="F21" s="165"/>
      <c r="G21" s="154"/>
      <c r="H21" s="154"/>
      <c r="I21" s="154"/>
      <c r="J21" s="154"/>
      <c r="K21" s="159"/>
      <c r="L21" s="154"/>
      <c r="M21" s="154"/>
      <c r="N21" s="154"/>
      <c r="O21" s="154"/>
      <c r="P21" s="160"/>
    </row>
    <row r="22" spans="1:16" s="170" customFormat="1" ht="23.25" customHeight="1">
      <c r="A22" s="282"/>
      <c r="B22" s="309"/>
      <c r="C22" s="310"/>
      <c r="D22" s="310"/>
      <c r="E22" s="310"/>
      <c r="F22" s="166"/>
      <c r="G22" s="167"/>
      <c r="H22" s="167"/>
      <c r="I22" s="167"/>
      <c r="J22" s="167"/>
      <c r="K22" s="168"/>
      <c r="L22" s="167"/>
      <c r="M22" s="167"/>
      <c r="N22" s="167"/>
      <c r="O22" s="167"/>
      <c r="P22" s="169"/>
    </row>
    <row r="23" spans="1:16" s="170" customFormat="1" ht="23.25" customHeight="1">
      <c r="A23" s="282"/>
      <c r="B23" s="309"/>
      <c r="C23" s="310"/>
      <c r="D23" s="310"/>
      <c r="E23" s="310"/>
      <c r="F23" s="166"/>
      <c r="G23" s="167"/>
      <c r="H23" s="167"/>
      <c r="I23" s="167"/>
      <c r="J23" s="167"/>
      <c r="K23" s="168"/>
      <c r="L23" s="167"/>
      <c r="M23" s="167"/>
      <c r="N23" s="167"/>
      <c r="O23" s="167"/>
      <c r="P23" s="169"/>
    </row>
    <row r="24" spans="1:16" s="164" customFormat="1" ht="23.25" customHeight="1">
      <c r="A24" s="282"/>
      <c r="B24" s="309"/>
      <c r="C24" s="310"/>
      <c r="D24" s="310"/>
      <c r="E24" s="310"/>
      <c r="F24" s="165"/>
      <c r="G24" s="154"/>
      <c r="H24" s="154"/>
      <c r="I24" s="154"/>
      <c r="J24" s="154"/>
      <c r="K24" s="159"/>
      <c r="L24" s="154"/>
      <c r="M24" s="154"/>
      <c r="N24" s="154"/>
      <c r="O24" s="154"/>
      <c r="P24" s="160"/>
    </row>
    <row r="25" spans="1:16" s="164" customFormat="1" ht="23.25" customHeight="1">
      <c r="A25" s="282"/>
      <c r="B25" s="309"/>
      <c r="C25" s="310"/>
      <c r="D25" s="310"/>
      <c r="E25" s="310"/>
      <c r="F25" s="163"/>
      <c r="G25" s="154"/>
      <c r="H25" s="154"/>
      <c r="I25" s="154"/>
      <c r="J25" s="154"/>
      <c r="K25" s="159"/>
      <c r="L25" s="154"/>
      <c r="M25" s="154"/>
      <c r="N25" s="154"/>
      <c r="O25" s="154"/>
      <c r="P25" s="160"/>
    </row>
    <row r="26" spans="1:16" s="164" customFormat="1" ht="23.25" customHeight="1">
      <c r="A26" s="282"/>
      <c r="B26" s="309"/>
      <c r="C26" s="310"/>
      <c r="D26" s="310"/>
      <c r="E26" s="310"/>
      <c r="F26" s="165"/>
      <c r="G26" s="154"/>
      <c r="H26" s="154"/>
      <c r="I26" s="154"/>
      <c r="J26" s="154"/>
      <c r="K26" s="159"/>
      <c r="L26" s="154"/>
      <c r="M26" s="154"/>
      <c r="N26" s="154"/>
      <c r="O26" s="154"/>
      <c r="P26" s="160"/>
    </row>
    <row r="27" spans="1:16" s="170" customFormat="1" ht="23.25" customHeight="1">
      <c r="A27" s="282"/>
      <c r="B27" s="309"/>
      <c r="C27" s="310"/>
      <c r="D27" s="310"/>
      <c r="E27" s="310"/>
      <c r="F27" s="166"/>
      <c r="G27" s="167"/>
      <c r="H27" s="167"/>
      <c r="I27" s="167"/>
      <c r="J27" s="167"/>
      <c r="K27" s="168"/>
      <c r="L27" s="167"/>
      <c r="M27" s="167"/>
      <c r="N27" s="167"/>
      <c r="O27" s="167"/>
      <c r="P27" s="169"/>
    </row>
    <row r="28" spans="1:16" s="170" customFormat="1" ht="23.25" customHeight="1">
      <c r="A28" s="282"/>
      <c r="B28" s="309"/>
      <c r="C28" s="310"/>
      <c r="D28" s="310"/>
      <c r="E28" s="310"/>
      <c r="F28" s="166"/>
      <c r="G28" s="167"/>
      <c r="H28" s="167"/>
      <c r="I28" s="167"/>
      <c r="J28" s="167"/>
      <c r="K28" s="168"/>
      <c r="L28" s="167"/>
      <c r="M28" s="167"/>
      <c r="N28" s="167"/>
      <c r="O28" s="167"/>
      <c r="P28" s="169"/>
    </row>
    <row r="29" spans="1:16" s="171" customFormat="1" ht="23.25" customHeight="1">
      <c r="A29" s="312"/>
      <c r="B29" s="310"/>
      <c r="C29" s="310"/>
      <c r="D29" s="310"/>
      <c r="E29" s="310"/>
      <c r="F29" s="165"/>
      <c r="G29" s="154"/>
      <c r="H29" s="154"/>
      <c r="I29" s="154"/>
      <c r="J29" s="154"/>
      <c r="K29" s="159"/>
      <c r="L29" s="154"/>
      <c r="M29" s="154"/>
      <c r="N29" s="154"/>
      <c r="O29" s="154"/>
      <c r="P29" s="160"/>
    </row>
    <row r="30" spans="1:16" s="171" customFormat="1" ht="23.25" customHeight="1">
      <c r="A30" s="312"/>
      <c r="B30" s="310"/>
      <c r="C30" s="310"/>
      <c r="D30" s="310"/>
      <c r="E30" s="310"/>
      <c r="F30" s="165"/>
      <c r="G30" s="154"/>
      <c r="H30" s="154"/>
      <c r="I30" s="154"/>
      <c r="J30" s="154"/>
      <c r="K30" s="159"/>
      <c r="L30" s="154"/>
      <c r="M30" s="154"/>
      <c r="N30" s="154"/>
      <c r="O30" s="154"/>
      <c r="P30" s="160"/>
    </row>
    <row r="31" spans="1:16" s="171" customFormat="1" ht="23.25" customHeight="1">
      <c r="A31" s="312"/>
      <c r="B31" s="310"/>
      <c r="C31" s="310"/>
      <c r="D31" s="310"/>
      <c r="E31" s="310"/>
      <c r="F31" s="163"/>
      <c r="G31" s="154"/>
      <c r="H31" s="154"/>
      <c r="I31" s="154"/>
      <c r="J31" s="154"/>
      <c r="K31" s="159"/>
      <c r="L31" s="154"/>
      <c r="M31" s="154"/>
      <c r="N31" s="154"/>
      <c r="O31" s="154"/>
      <c r="P31" s="160"/>
    </row>
    <row r="32" spans="1:16" s="171" customFormat="1" ht="23.25" customHeight="1">
      <c r="A32" s="312"/>
      <c r="B32" s="310"/>
      <c r="C32" s="310"/>
      <c r="D32" s="310"/>
      <c r="E32" s="310"/>
      <c r="F32" s="165"/>
      <c r="G32" s="154"/>
      <c r="H32" s="154"/>
      <c r="I32" s="154"/>
      <c r="J32" s="154"/>
      <c r="K32" s="159"/>
      <c r="L32" s="154"/>
      <c r="M32" s="154"/>
      <c r="N32" s="154"/>
      <c r="O32" s="154"/>
      <c r="P32" s="160"/>
    </row>
    <row r="33" spans="1:16" s="145" customFormat="1" ht="24" customHeight="1" thickBot="1">
      <c r="A33" s="313"/>
      <c r="B33" s="314"/>
      <c r="C33" s="314"/>
      <c r="D33" s="315"/>
      <c r="E33" s="314"/>
      <c r="F33" s="172"/>
      <c r="G33" s="173"/>
      <c r="H33" s="173"/>
      <c r="I33" s="173"/>
      <c r="J33" s="173"/>
      <c r="K33" s="174"/>
      <c r="L33" s="173"/>
      <c r="M33" s="173"/>
      <c r="N33" s="173"/>
      <c r="O33" s="173"/>
      <c r="P33" s="175"/>
    </row>
  </sheetData>
  <sheetProtection password="CC35" sheet="1" objects="1" scenarios="1"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7" sqref="G7"/>
    </sheetView>
  </sheetViews>
  <sheetFormatPr defaultColWidth="9.00390625" defaultRowHeight="16.5"/>
  <cols>
    <col min="1" max="1" width="3.00390625" style="312" customWidth="1"/>
    <col min="2" max="5" width="2.625" style="312" customWidth="1"/>
    <col min="6" max="6" width="20.625" style="176" customWidth="1"/>
    <col min="7" max="10" width="14.125" style="149" customWidth="1"/>
    <col min="11" max="16" width="14.75390625" style="149" customWidth="1"/>
    <col min="17" max="16384" width="9.00390625" style="149" customWidth="1"/>
  </cols>
  <sheetData>
    <row r="1" spans="1:11" s="140" customFormat="1" ht="15.75" customHeight="1">
      <c r="A1" s="278"/>
      <c r="B1" s="279"/>
      <c r="C1" s="279"/>
      <c r="D1" s="279"/>
      <c r="E1" s="279"/>
      <c r="F1" s="137"/>
      <c r="G1" s="137"/>
      <c r="H1" s="137"/>
      <c r="I1" s="137"/>
      <c r="J1" s="138" t="s">
        <v>91</v>
      </c>
      <c r="K1" s="139" t="s">
        <v>17</v>
      </c>
    </row>
    <row r="2" spans="1:11" s="143" customFormat="1" ht="25.5" customHeight="1">
      <c r="A2" s="278"/>
      <c r="B2" s="278"/>
      <c r="C2" s="278"/>
      <c r="D2" s="278"/>
      <c r="E2" s="278"/>
      <c r="F2" s="36"/>
      <c r="G2" s="36"/>
      <c r="H2" s="36"/>
      <c r="I2" s="36"/>
      <c r="J2" s="141" t="s">
        <v>15</v>
      </c>
      <c r="K2" s="35" t="s">
        <v>175</v>
      </c>
    </row>
    <row r="3" spans="1:11" s="143" customFormat="1" ht="25.5" customHeight="1">
      <c r="A3" s="278"/>
      <c r="B3" s="278"/>
      <c r="C3" s="278"/>
      <c r="D3" s="278"/>
      <c r="E3" s="278"/>
      <c r="F3" s="36"/>
      <c r="G3" s="36"/>
      <c r="H3" s="144"/>
      <c r="J3" s="141" t="s">
        <v>96</v>
      </c>
      <c r="K3" s="142" t="s">
        <v>97</v>
      </c>
    </row>
    <row r="4" spans="1:16" s="145" customFormat="1" ht="16.5" customHeight="1" thickBot="1">
      <c r="A4" s="371" t="s">
        <v>94</v>
      </c>
      <c r="B4" s="371"/>
      <c r="C4" s="371"/>
      <c r="D4" s="371"/>
      <c r="E4" s="371"/>
      <c r="G4" s="146"/>
      <c r="H4" s="146"/>
      <c r="I4" s="146"/>
      <c r="J4" s="147" t="s">
        <v>92</v>
      </c>
      <c r="K4" s="148" t="s">
        <v>172</v>
      </c>
      <c r="P4" s="147" t="s">
        <v>1</v>
      </c>
    </row>
    <row r="5" spans="1:16" ht="24" customHeight="1">
      <c r="A5" s="372" t="s">
        <v>0</v>
      </c>
      <c r="B5" s="374" t="s">
        <v>165</v>
      </c>
      <c r="C5" s="375"/>
      <c r="D5" s="375"/>
      <c r="E5" s="375"/>
      <c r="F5" s="376"/>
      <c r="G5" s="345" t="s">
        <v>2</v>
      </c>
      <c r="H5" s="377"/>
      <c r="I5" s="345" t="s">
        <v>24</v>
      </c>
      <c r="J5" s="377"/>
      <c r="K5" s="346" t="s">
        <v>3</v>
      </c>
      <c r="L5" s="377"/>
      <c r="M5" s="345" t="s">
        <v>9</v>
      </c>
      <c r="N5" s="377"/>
      <c r="O5" s="345" t="s">
        <v>4</v>
      </c>
      <c r="P5" s="346"/>
    </row>
    <row r="6" spans="1:16" ht="24" customHeight="1">
      <c r="A6" s="373"/>
      <c r="B6" s="303" t="s">
        <v>10</v>
      </c>
      <c r="C6" s="303" t="s">
        <v>11</v>
      </c>
      <c r="D6" s="303" t="s">
        <v>12</v>
      </c>
      <c r="E6" s="303" t="s">
        <v>13</v>
      </c>
      <c r="F6" s="42" t="s">
        <v>164</v>
      </c>
      <c r="G6" s="150" t="s">
        <v>98</v>
      </c>
      <c r="H6" s="150" t="s">
        <v>14</v>
      </c>
      <c r="I6" s="150" t="s">
        <v>98</v>
      </c>
      <c r="J6" s="151" t="s">
        <v>14</v>
      </c>
      <c r="K6" s="152" t="s">
        <v>98</v>
      </c>
      <c r="L6" s="150" t="s">
        <v>14</v>
      </c>
      <c r="M6" s="150" t="s">
        <v>98</v>
      </c>
      <c r="N6" s="150" t="s">
        <v>14</v>
      </c>
      <c r="O6" s="150" t="s">
        <v>98</v>
      </c>
      <c r="P6" s="153" t="s">
        <v>14</v>
      </c>
    </row>
    <row r="7" spans="1:16" s="158" customFormat="1" ht="23.25" customHeight="1">
      <c r="A7" s="306">
        <v>96</v>
      </c>
      <c r="B7" s="307"/>
      <c r="C7" s="308"/>
      <c r="D7" s="308"/>
      <c r="E7" s="308"/>
      <c r="F7" s="302" t="s">
        <v>162</v>
      </c>
      <c r="G7" s="154">
        <f>G8+G12+G9+G10+G11</f>
        <v>3425000</v>
      </c>
      <c r="H7" s="154">
        <f aca="true" t="shared" si="0" ref="H7:P7">H8+H12+H9+H10+H11</f>
        <v>8259507938</v>
      </c>
      <c r="I7" s="154">
        <f t="shared" si="0"/>
        <v>0</v>
      </c>
      <c r="J7" s="155">
        <f t="shared" si="0"/>
        <v>45611822</v>
      </c>
      <c r="K7" s="156">
        <f t="shared" si="0"/>
        <v>3425000</v>
      </c>
      <c r="L7" s="154">
        <f t="shared" si="0"/>
        <v>6800463253</v>
      </c>
      <c r="M7" s="330">
        <f t="shared" si="0"/>
        <v>0</v>
      </c>
      <c r="N7" s="330">
        <f t="shared" si="0"/>
        <v>0</v>
      </c>
      <c r="O7" s="154">
        <f t="shared" si="0"/>
        <v>0</v>
      </c>
      <c r="P7" s="157">
        <f t="shared" si="0"/>
        <v>1413432863</v>
      </c>
    </row>
    <row r="8" spans="1:16" s="161" customFormat="1" ht="23.25" customHeight="1">
      <c r="A8" s="282"/>
      <c r="B8" s="309">
        <v>1</v>
      </c>
      <c r="C8" s="310"/>
      <c r="D8" s="310"/>
      <c r="E8" s="310"/>
      <c r="F8" s="163" t="s">
        <v>158</v>
      </c>
      <c r="G8" s="154">
        <f>'歲出明細'!G13</f>
        <v>3425000</v>
      </c>
      <c r="H8" s="154">
        <f>'歲出明細'!H13</f>
        <v>380724771</v>
      </c>
      <c r="I8" s="154">
        <f>'歲出明細'!I13</f>
        <v>0</v>
      </c>
      <c r="J8" s="154">
        <f>'歲出明細'!J13</f>
        <v>13512617</v>
      </c>
      <c r="K8" s="159">
        <f>'歲出明細'!K13</f>
        <v>3425000</v>
      </c>
      <c r="L8" s="154">
        <f>'歲出明細'!L13</f>
        <v>144261199</v>
      </c>
      <c r="M8" s="330">
        <f>'歲出明細'!M13</f>
        <v>0</v>
      </c>
      <c r="N8" s="330">
        <f>'歲出明細'!N13</f>
        <v>0</v>
      </c>
      <c r="O8" s="154">
        <f>G8-I8-K8+M8</f>
        <v>0</v>
      </c>
      <c r="P8" s="160">
        <f>H8-J8-L8+N8</f>
        <v>222950955</v>
      </c>
    </row>
    <row r="9" spans="1:16" s="161" customFormat="1" ht="23.25" customHeight="1">
      <c r="A9" s="282"/>
      <c r="B9" s="309">
        <v>2</v>
      </c>
      <c r="C9" s="310"/>
      <c r="D9" s="310"/>
      <c r="E9" s="310"/>
      <c r="F9" s="163" t="s">
        <v>124</v>
      </c>
      <c r="G9" s="154">
        <f>'歲出明細'!G41</f>
        <v>0</v>
      </c>
      <c r="H9" s="154">
        <f>'歲出明細'!H41</f>
        <v>33470000</v>
      </c>
      <c r="I9" s="154">
        <f>'歲出明細'!I41</f>
        <v>0</v>
      </c>
      <c r="J9" s="154">
        <f>'歲出明細'!J41</f>
        <v>51856</v>
      </c>
      <c r="K9" s="159">
        <f>'歲出明細'!K41</f>
        <v>0</v>
      </c>
      <c r="L9" s="154">
        <f>'歲出明細'!L41</f>
        <v>29781144</v>
      </c>
      <c r="M9" s="330">
        <f>'歲出明細'!M41</f>
        <v>0</v>
      </c>
      <c r="N9" s="330">
        <f>'歲出明細'!N41</f>
        <v>0</v>
      </c>
      <c r="O9" s="154">
        <f aca="true" t="shared" si="1" ref="O9:P11">G9-I9-K9+M9</f>
        <v>0</v>
      </c>
      <c r="P9" s="160">
        <f t="shared" si="1"/>
        <v>3637000</v>
      </c>
    </row>
    <row r="10" spans="1:16" s="161" customFormat="1" ht="23.25" customHeight="1">
      <c r="A10" s="282"/>
      <c r="B10" s="309">
        <v>3</v>
      </c>
      <c r="C10" s="310"/>
      <c r="D10" s="310"/>
      <c r="E10" s="310"/>
      <c r="F10" s="163" t="s">
        <v>159</v>
      </c>
      <c r="G10" s="154">
        <f>'歲出明細'!G55</f>
        <v>0</v>
      </c>
      <c r="H10" s="154">
        <f>'歲出明細'!H55</f>
        <v>7428074279</v>
      </c>
      <c r="I10" s="154">
        <f>'歲出明細'!I55</f>
        <v>0</v>
      </c>
      <c r="J10" s="154">
        <f>'歲出明細'!J55</f>
        <v>0</v>
      </c>
      <c r="K10" s="159">
        <f>'歲出明細'!K55</f>
        <v>0</v>
      </c>
      <c r="L10" s="154">
        <f>'歲出明細'!L55</f>
        <v>6348330894</v>
      </c>
      <c r="M10" s="330">
        <f>'歲出明細'!M55</f>
        <v>0</v>
      </c>
      <c r="N10" s="330">
        <f>'歲出明細'!N55</f>
        <v>0</v>
      </c>
      <c r="O10" s="154">
        <f t="shared" si="1"/>
        <v>0</v>
      </c>
      <c r="P10" s="160">
        <f t="shared" si="1"/>
        <v>1079743385</v>
      </c>
    </row>
    <row r="11" spans="1:16" s="162" customFormat="1" ht="23.25" customHeight="1">
      <c r="A11" s="282"/>
      <c r="B11" s="309">
        <v>4</v>
      </c>
      <c r="C11" s="310"/>
      <c r="D11" s="310"/>
      <c r="E11" s="310"/>
      <c r="F11" s="163" t="s">
        <v>136</v>
      </c>
      <c r="G11" s="154">
        <f>'歲出明細'!G65</f>
        <v>0</v>
      </c>
      <c r="H11" s="154">
        <f>'歲出明細'!H65</f>
        <v>412738888</v>
      </c>
      <c r="I11" s="154">
        <f>'歲出明細'!I65</f>
        <v>0</v>
      </c>
      <c r="J11" s="154">
        <f>'歲出明細'!J65</f>
        <v>31942667</v>
      </c>
      <c r="K11" s="159">
        <f>'歲出明細'!K65</f>
        <v>0</v>
      </c>
      <c r="L11" s="154">
        <f>'歲出明細'!L65</f>
        <v>273694698</v>
      </c>
      <c r="M11" s="330">
        <f>'歲出明細'!M65</f>
        <v>0</v>
      </c>
      <c r="N11" s="330">
        <f>'歲出明細'!N65</f>
        <v>0</v>
      </c>
      <c r="O11" s="154">
        <f t="shared" si="1"/>
        <v>0</v>
      </c>
      <c r="P11" s="160">
        <f t="shared" si="1"/>
        <v>107101523</v>
      </c>
    </row>
    <row r="12" spans="1:16" s="162" customFormat="1" ht="23.25" customHeight="1">
      <c r="A12" s="282"/>
      <c r="B12" s="309">
        <v>5</v>
      </c>
      <c r="C12" s="310"/>
      <c r="D12" s="310"/>
      <c r="E12" s="310"/>
      <c r="F12" s="163" t="s">
        <v>160</v>
      </c>
      <c r="G12" s="154">
        <f>'歲出明細'!G80</f>
        <v>0</v>
      </c>
      <c r="H12" s="154">
        <f>'歲出明細'!H80</f>
        <v>4500000</v>
      </c>
      <c r="I12" s="154">
        <f>'歲出明細'!I80</f>
        <v>0</v>
      </c>
      <c r="J12" s="154">
        <f>'歲出明細'!J80</f>
        <v>104682</v>
      </c>
      <c r="K12" s="159">
        <f>'歲出明細'!K80</f>
        <v>0</v>
      </c>
      <c r="L12" s="154">
        <f>'歲出明細'!L80</f>
        <v>4395318</v>
      </c>
      <c r="M12" s="330">
        <f>'歲出明細'!M80</f>
        <v>0</v>
      </c>
      <c r="N12" s="330">
        <f>'歲出明細'!N80</f>
        <v>0</v>
      </c>
      <c r="O12" s="154">
        <f>G12-I12-K12+M12</f>
        <v>0</v>
      </c>
      <c r="P12" s="160">
        <f>H12-J12-L12+N12</f>
        <v>0</v>
      </c>
    </row>
    <row r="13" spans="1:16" s="170" customFormat="1" ht="23.25" customHeight="1">
      <c r="A13" s="282"/>
      <c r="B13" s="309"/>
      <c r="C13" s="310"/>
      <c r="D13" s="310"/>
      <c r="E13" s="310"/>
      <c r="F13" s="166"/>
      <c r="G13" s="167"/>
      <c r="H13" s="167"/>
      <c r="I13" s="167"/>
      <c r="J13" s="167"/>
      <c r="K13" s="168"/>
      <c r="L13" s="167"/>
      <c r="M13" s="167"/>
      <c r="N13" s="167"/>
      <c r="O13" s="167"/>
      <c r="P13" s="169"/>
    </row>
    <row r="14" spans="1:16" s="170" customFormat="1" ht="23.25" customHeight="1">
      <c r="A14" s="282"/>
      <c r="B14" s="309"/>
      <c r="C14" s="310"/>
      <c r="D14" s="310"/>
      <c r="E14" s="310"/>
      <c r="F14" s="166"/>
      <c r="G14" s="167"/>
      <c r="H14" s="167"/>
      <c r="I14" s="167"/>
      <c r="J14" s="167"/>
      <c r="K14" s="168"/>
      <c r="L14" s="167"/>
      <c r="M14" s="167"/>
      <c r="N14" s="167"/>
      <c r="O14" s="167"/>
      <c r="P14" s="169"/>
    </row>
    <row r="15" spans="1:16" s="170" customFormat="1" ht="23.25" customHeight="1">
      <c r="A15" s="282"/>
      <c r="B15" s="309"/>
      <c r="C15" s="310"/>
      <c r="D15" s="310"/>
      <c r="E15" s="310"/>
      <c r="F15" s="166"/>
      <c r="G15" s="167"/>
      <c r="H15" s="167"/>
      <c r="I15" s="167"/>
      <c r="J15" s="167"/>
      <c r="K15" s="168"/>
      <c r="L15" s="167"/>
      <c r="M15" s="167"/>
      <c r="N15" s="167"/>
      <c r="O15" s="167"/>
      <c r="P15" s="169"/>
    </row>
    <row r="16" spans="1:16" s="164" customFormat="1" ht="23.25" customHeight="1">
      <c r="A16" s="282"/>
      <c r="B16" s="309"/>
      <c r="C16" s="310"/>
      <c r="D16" s="310"/>
      <c r="E16" s="310"/>
      <c r="F16" s="165"/>
      <c r="G16" s="154"/>
      <c r="H16" s="154"/>
      <c r="I16" s="154"/>
      <c r="J16" s="154"/>
      <c r="K16" s="159"/>
      <c r="L16" s="154"/>
      <c r="M16" s="154"/>
      <c r="N16" s="154"/>
      <c r="O16" s="154"/>
      <c r="P16" s="160"/>
    </row>
    <row r="17" spans="1:16" s="164" customFormat="1" ht="23.25" customHeight="1">
      <c r="A17" s="282"/>
      <c r="B17" s="309"/>
      <c r="C17" s="310"/>
      <c r="D17" s="310"/>
      <c r="E17" s="310"/>
      <c r="F17" s="163"/>
      <c r="G17" s="154"/>
      <c r="H17" s="154"/>
      <c r="I17" s="154"/>
      <c r="J17" s="154"/>
      <c r="K17" s="159"/>
      <c r="L17" s="154"/>
      <c r="M17" s="154"/>
      <c r="N17" s="154"/>
      <c r="O17" s="154"/>
      <c r="P17" s="160"/>
    </row>
    <row r="18" spans="1:16" s="164" customFormat="1" ht="23.25" customHeight="1">
      <c r="A18" s="282"/>
      <c r="B18" s="309"/>
      <c r="C18" s="310"/>
      <c r="D18" s="310"/>
      <c r="E18" s="310"/>
      <c r="F18" s="165"/>
      <c r="G18" s="154"/>
      <c r="H18" s="154"/>
      <c r="I18" s="154"/>
      <c r="J18" s="154"/>
      <c r="K18" s="159"/>
      <c r="L18" s="154"/>
      <c r="M18" s="154"/>
      <c r="N18" s="154"/>
      <c r="O18" s="154"/>
      <c r="P18" s="160"/>
    </row>
    <row r="19" spans="1:16" s="170" customFormat="1" ht="23.25" customHeight="1">
      <c r="A19" s="282"/>
      <c r="B19" s="309"/>
      <c r="C19" s="310"/>
      <c r="D19" s="310"/>
      <c r="E19" s="310"/>
      <c r="F19" s="166"/>
      <c r="G19" s="167"/>
      <c r="H19" s="167"/>
      <c r="I19" s="167"/>
      <c r="J19" s="167"/>
      <c r="K19" s="168"/>
      <c r="L19" s="167"/>
      <c r="M19" s="167"/>
      <c r="N19" s="167"/>
      <c r="O19" s="167"/>
      <c r="P19" s="169"/>
    </row>
    <row r="20" spans="1:16" s="164" customFormat="1" ht="23.25" customHeight="1">
      <c r="A20" s="282"/>
      <c r="B20" s="309"/>
      <c r="C20" s="310"/>
      <c r="D20" s="310"/>
      <c r="E20" s="310"/>
      <c r="F20" s="165"/>
      <c r="G20" s="154"/>
      <c r="H20" s="154"/>
      <c r="I20" s="154"/>
      <c r="J20" s="154"/>
      <c r="K20" s="159"/>
      <c r="L20" s="154"/>
      <c r="M20" s="154"/>
      <c r="N20" s="154"/>
      <c r="O20" s="154"/>
      <c r="P20" s="160"/>
    </row>
    <row r="21" spans="1:16" s="170" customFormat="1" ht="23.25" customHeight="1">
      <c r="A21" s="282"/>
      <c r="B21" s="309"/>
      <c r="C21" s="310"/>
      <c r="D21" s="310"/>
      <c r="E21" s="310"/>
      <c r="F21" s="166"/>
      <c r="G21" s="167"/>
      <c r="H21" s="167"/>
      <c r="I21" s="167"/>
      <c r="J21" s="167"/>
      <c r="K21" s="168"/>
      <c r="L21" s="167"/>
      <c r="M21" s="167"/>
      <c r="N21" s="167"/>
      <c r="O21" s="167"/>
      <c r="P21" s="169"/>
    </row>
    <row r="22" spans="1:16" s="170" customFormat="1" ht="23.25" customHeight="1">
      <c r="A22" s="282"/>
      <c r="B22" s="309"/>
      <c r="C22" s="310"/>
      <c r="D22" s="310"/>
      <c r="E22" s="310"/>
      <c r="F22" s="166"/>
      <c r="G22" s="167"/>
      <c r="H22" s="167"/>
      <c r="I22" s="167"/>
      <c r="J22" s="167"/>
      <c r="K22" s="168"/>
      <c r="L22" s="167"/>
      <c r="M22" s="167"/>
      <c r="N22" s="167"/>
      <c r="O22" s="167"/>
      <c r="P22" s="169"/>
    </row>
    <row r="23" spans="1:16" s="164" customFormat="1" ht="23.25" customHeight="1">
      <c r="A23" s="282"/>
      <c r="B23" s="309"/>
      <c r="C23" s="310"/>
      <c r="D23" s="310"/>
      <c r="E23" s="310"/>
      <c r="F23" s="165"/>
      <c r="G23" s="154"/>
      <c r="H23" s="154"/>
      <c r="I23" s="154"/>
      <c r="J23" s="154"/>
      <c r="K23" s="159"/>
      <c r="L23" s="154"/>
      <c r="M23" s="154"/>
      <c r="N23" s="154"/>
      <c r="O23" s="154"/>
      <c r="P23" s="160"/>
    </row>
    <row r="24" spans="1:16" s="164" customFormat="1" ht="23.25" customHeight="1">
      <c r="A24" s="282"/>
      <c r="B24" s="309"/>
      <c r="C24" s="310"/>
      <c r="D24" s="310"/>
      <c r="E24" s="310"/>
      <c r="F24" s="163"/>
      <c r="G24" s="154"/>
      <c r="H24" s="154"/>
      <c r="I24" s="154"/>
      <c r="J24" s="154"/>
      <c r="K24" s="159"/>
      <c r="L24" s="154"/>
      <c r="M24" s="154"/>
      <c r="N24" s="154"/>
      <c r="O24" s="154"/>
      <c r="P24" s="160"/>
    </row>
    <row r="25" spans="1:16" s="164" customFormat="1" ht="23.25" customHeight="1">
      <c r="A25" s="282"/>
      <c r="B25" s="309"/>
      <c r="C25" s="310"/>
      <c r="D25" s="310"/>
      <c r="E25" s="310"/>
      <c r="F25" s="165"/>
      <c r="G25" s="154"/>
      <c r="H25" s="154"/>
      <c r="I25" s="154"/>
      <c r="J25" s="154"/>
      <c r="K25" s="159"/>
      <c r="L25" s="154"/>
      <c r="M25" s="154"/>
      <c r="N25" s="154"/>
      <c r="O25" s="154"/>
      <c r="P25" s="160"/>
    </row>
    <row r="26" spans="1:16" s="170" customFormat="1" ht="23.25" customHeight="1">
      <c r="A26" s="282"/>
      <c r="B26" s="309"/>
      <c r="C26" s="310"/>
      <c r="D26" s="310"/>
      <c r="E26" s="310"/>
      <c r="F26" s="166"/>
      <c r="G26" s="167"/>
      <c r="H26" s="167"/>
      <c r="I26" s="167"/>
      <c r="J26" s="167"/>
      <c r="K26" s="168"/>
      <c r="L26" s="167"/>
      <c r="M26" s="167"/>
      <c r="N26" s="167"/>
      <c r="O26" s="167"/>
      <c r="P26" s="169"/>
    </row>
    <row r="27" spans="1:16" s="170" customFormat="1" ht="23.25" customHeight="1">
      <c r="A27" s="282"/>
      <c r="B27" s="309"/>
      <c r="C27" s="310"/>
      <c r="D27" s="310"/>
      <c r="E27" s="310"/>
      <c r="F27" s="166"/>
      <c r="G27" s="167"/>
      <c r="H27" s="167"/>
      <c r="I27" s="167"/>
      <c r="J27" s="167"/>
      <c r="K27" s="168"/>
      <c r="L27" s="167"/>
      <c r="M27" s="167"/>
      <c r="N27" s="167"/>
      <c r="O27" s="167"/>
      <c r="P27" s="169"/>
    </row>
    <row r="28" spans="1:16" s="171" customFormat="1" ht="23.25" customHeight="1">
      <c r="A28" s="312"/>
      <c r="B28" s="310"/>
      <c r="C28" s="310"/>
      <c r="D28" s="310"/>
      <c r="E28" s="310"/>
      <c r="F28" s="165"/>
      <c r="G28" s="154"/>
      <c r="H28" s="154"/>
      <c r="I28" s="154"/>
      <c r="J28" s="154"/>
      <c r="K28" s="159"/>
      <c r="L28" s="154"/>
      <c r="M28" s="154"/>
      <c r="N28" s="154"/>
      <c r="O28" s="154"/>
      <c r="P28" s="160"/>
    </row>
    <row r="29" spans="1:16" s="171" customFormat="1" ht="23.25" customHeight="1">
      <c r="A29" s="312"/>
      <c r="B29" s="310"/>
      <c r="C29" s="310"/>
      <c r="D29" s="310"/>
      <c r="E29" s="310"/>
      <c r="F29" s="165"/>
      <c r="G29" s="154"/>
      <c r="H29" s="154"/>
      <c r="I29" s="154"/>
      <c r="J29" s="154"/>
      <c r="K29" s="159"/>
      <c r="L29" s="154"/>
      <c r="M29" s="154"/>
      <c r="N29" s="154"/>
      <c r="O29" s="154"/>
      <c r="P29" s="160"/>
    </row>
    <row r="30" spans="1:16" s="171" customFormat="1" ht="23.25" customHeight="1">
      <c r="A30" s="312"/>
      <c r="B30" s="310"/>
      <c r="C30" s="310"/>
      <c r="D30" s="310"/>
      <c r="E30" s="310"/>
      <c r="F30" s="165"/>
      <c r="G30" s="154"/>
      <c r="H30" s="154"/>
      <c r="I30" s="154"/>
      <c r="J30" s="154"/>
      <c r="K30" s="159"/>
      <c r="L30" s="154"/>
      <c r="M30" s="154"/>
      <c r="N30" s="154"/>
      <c r="O30" s="154"/>
      <c r="P30" s="160"/>
    </row>
    <row r="31" spans="1:16" s="171" customFormat="1" ht="23.25" customHeight="1">
      <c r="A31" s="312"/>
      <c r="B31" s="310"/>
      <c r="C31" s="310"/>
      <c r="D31" s="310"/>
      <c r="E31" s="310"/>
      <c r="F31" s="165"/>
      <c r="G31" s="154"/>
      <c r="H31" s="154"/>
      <c r="I31" s="154"/>
      <c r="J31" s="154"/>
      <c r="K31" s="159"/>
      <c r="L31" s="154"/>
      <c r="M31" s="154"/>
      <c r="N31" s="154"/>
      <c r="O31" s="154"/>
      <c r="P31" s="160"/>
    </row>
    <row r="32" spans="1:16" s="171" customFormat="1" ht="23.25" customHeight="1">
      <c r="A32" s="312"/>
      <c r="B32" s="310"/>
      <c r="C32" s="310"/>
      <c r="D32" s="310"/>
      <c r="E32" s="310"/>
      <c r="F32" s="163"/>
      <c r="G32" s="154"/>
      <c r="H32" s="154"/>
      <c r="I32" s="154"/>
      <c r="J32" s="154"/>
      <c r="K32" s="159"/>
      <c r="L32" s="154"/>
      <c r="M32" s="154"/>
      <c r="N32" s="154"/>
      <c r="O32" s="154"/>
      <c r="P32" s="160"/>
    </row>
    <row r="33" spans="1:16" s="145" customFormat="1" ht="24" customHeight="1" thickBot="1">
      <c r="A33" s="313"/>
      <c r="B33" s="314"/>
      <c r="C33" s="314"/>
      <c r="D33" s="315"/>
      <c r="E33" s="314"/>
      <c r="F33" s="172"/>
      <c r="G33" s="173"/>
      <c r="H33" s="173"/>
      <c r="I33" s="173"/>
      <c r="J33" s="173"/>
      <c r="K33" s="174"/>
      <c r="L33" s="173"/>
      <c r="M33" s="173"/>
      <c r="N33" s="173"/>
      <c r="O33" s="173"/>
      <c r="P33" s="175"/>
    </row>
  </sheetData>
  <sheetProtection password="CC35" sheet="1" objects="1" scenarios="1"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7" sqref="G7"/>
    </sheetView>
  </sheetViews>
  <sheetFormatPr defaultColWidth="9.00390625" defaultRowHeight="16.5"/>
  <cols>
    <col min="1" max="1" width="2.875" style="312" customWidth="1"/>
    <col min="2" max="2" width="2.75390625" style="312" customWidth="1"/>
    <col min="3" max="5" width="2.625" style="312" customWidth="1"/>
    <col min="6" max="6" width="20.625" style="176" customWidth="1"/>
    <col min="7" max="7" width="13.875" style="149" customWidth="1"/>
    <col min="8" max="8" width="14.875" style="149" customWidth="1"/>
    <col min="9" max="10" width="13.875" style="149" customWidth="1"/>
    <col min="11" max="16" width="14.75390625" style="149" customWidth="1"/>
    <col min="17" max="17" width="9.00390625" style="149" hidden="1" customWidth="1"/>
    <col min="18" max="16384" width="9.00390625" style="149" customWidth="1"/>
  </cols>
  <sheetData>
    <row r="1" spans="1:11" s="140" customFormat="1" ht="15.75" customHeight="1">
      <c r="A1" s="278"/>
      <c r="B1" s="279"/>
      <c r="C1" s="279"/>
      <c r="D1" s="279"/>
      <c r="E1" s="279"/>
      <c r="F1" s="137"/>
      <c r="G1" s="137"/>
      <c r="H1" s="137"/>
      <c r="I1" s="137"/>
      <c r="J1" s="138" t="s">
        <v>91</v>
      </c>
      <c r="K1" s="139" t="s">
        <v>17</v>
      </c>
    </row>
    <row r="2" spans="1:11" s="143" customFormat="1" ht="25.5" customHeight="1">
      <c r="A2" s="278"/>
      <c r="B2" s="278"/>
      <c r="C2" s="278"/>
      <c r="D2" s="278"/>
      <c r="E2" s="278"/>
      <c r="F2" s="36"/>
      <c r="G2" s="36"/>
      <c r="H2" s="36"/>
      <c r="I2" s="36"/>
      <c r="J2" s="141" t="s">
        <v>15</v>
      </c>
      <c r="K2" s="35" t="s">
        <v>176</v>
      </c>
    </row>
    <row r="3" spans="1:11" s="143" customFormat="1" ht="25.5" customHeight="1">
      <c r="A3" s="278"/>
      <c r="B3" s="278"/>
      <c r="C3" s="278"/>
      <c r="D3" s="278"/>
      <c r="E3" s="278"/>
      <c r="F3" s="36"/>
      <c r="G3" s="36"/>
      <c r="H3" s="144"/>
      <c r="J3" s="141" t="s">
        <v>96</v>
      </c>
      <c r="K3" s="142" t="s">
        <v>97</v>
      </c>
    </row>
    <row r="4" spans="1:16" s="145" customFormat="1" ht="16.5" customHeight="1" thickBot="1">
      <c r="A4" s="371" t="s">
        <v>170</v>
      </c>
      <c r="B4" s="371"/>
      <c r="C4" s="371"/>
      <c r="D4" s="371"/>
      <c r="E4" s="371"/>
      <c r="G4" s="146"/>
      <c r="J4" s="177" t="s">
        <v>95</v>
      </c>
      <c r="K4" s="148" t="s">
        <v>172</v>
      </c>
      <c r="P4" s="147" t="s">
        <v>1</v>
      </c>
    </row>
    <row r="5" spans="1:16" ht="24" customHeight="1">
      <c r="A5" s="372" t="s">
        <v>0</v>
      </c>
      <c r="B5" s="374" t="s">
        <v>163</v>
      </c>
      <c r="C5" s="375"/>
      <c r="D5" s="375"/>
      <c r="E5" s="375"/>
      <c r="F5" s="376"/>
      <c r="G5" s="345" t="s">
        <v>2</v>
      </c>
      <c r="H5" s="377"/>
      <c r="I5" s="345" t="s">
        <v>24</v>
      </c>
      <c r="J5" s="377"/>
      <c r="K5" s="346" t="s">
        <v>3</v>
      </c>
      <c r="L5" s="377"/>
      <c r="M5" s="345" t="s">
        <v>9</v>
      </c>
      <c r="N5" s="377"/>
      <c r="O5" s="345" t="s">
        <v>4</v>
      </c>
      <c r="P5" s="346"/>
    </row>
    <row r="6" spans="1:16" ht="24" customHeight="1">
      <c r="A6" s="373"/>
      <c r="B6" s="303" t="s">
        <v>10</v>
      </c>
      <c r="C6" s="303" t="s">
        <v>11</v>
      </c>
      <c r="D6" s="303" t="s">
        <v>12</v>
      </c>
      <c r="E6" s="303" t="s">
        <v>13</v>
      </c>
      <c r="F6" s="42" t="s">
        <v>164</v>
      </c>
      <c r="G6" s="150" t="s">
        <v>98</v>
      </c>
      <c r="H6" s="150" t="s">
        <v>14</v>
      </c>
      <c r="I6" s="150" t="s">
        <v>98</v>
      </c>
      <c r="J6" s="151" t="s">
        <v>14</v>
      </c>
      <c r="K6" s="152" t="s">
        <v>98</v>
      </c>
      <c r="L6" s="150" t="s">
        <v>14</v>
      </c>
      <c r="M6" s="150" t="s">
        <v>98</v>
      </c>
      <c r="N6" s="150" t="s">
        <v>14</v>
      </c>
      <c r="O6" s="150" t="s">
        <v>98</v>
      </c>
      <c r="P6" s="153" t="s">
        <v>14</v>
      </c>
    </row>
    <row r="7" spans="1:17" s="158" customFormat="1" ht="23.25" customHeight="1">
      <c r="A7" s="306">
        <v>96</v>
      </c>
      <c r="B7" s="307"/>
      <c r="C7" s="308"/>
      <c r="D7" s="308"/>
      <c r="E7" s="308"/>
      <c r="F7" s="302" t="s">
        <v>162</v>
      </c>
      <c r="G7" s="154">
        <f aca="true" t="shared" si="0" ref="G7:P7">G8+G9+G10+G11+G12</f>
        <v>328040009</v>
      </c>
      <c r="H7" s="154">
        <f t="shared" si="0"/>
        <v>33843576669</v>
      </c>
      <c r="I7" s="154">
        <f t="shared" si="0"/>
        <v>0</v>
      </c>
      <c r="J7" s="155">
        <f t="shared" si="0"/>
        <v>405491805</v>
      </c>
      <c r="K7" s="156">
        <f t="shared" si="0"/>
        <v>268329202</v>
      </c>
      <c r="L7" s="154">
        <f t="shared" si="0"/>
        <v>24380520256</v>
      </c>
      <c r="M7" s="330">
        <f t="shared" si="0"/>
        <v>234493599</v>
      </c>
      <c r="N7" s="330">
        <f t="shared" si="0"/>
        <v>-234493599</v>
      </c>
      <c r="O7" s="154">
        <f t="shared" si="0"/>
        <v>294204406</v>
      </c>
      <c r="P7" s="157">
        <f t="shared" si="0"/>
        <v>8823071009</v>
      </c>
      <c r="Q7" s="178">
        <f>Q8+Q12+Q18+Q22+Q26</f>
        <v>30</v>
      </c>
    </row>
    <row r="8" spans="1:16" s="161" customFormat="1" ht="23.25" customHeight="1">
      <c r="A8" s="282"/>
      <c r="B8" s="309">
        <v>1</v>
      </c>
      <c r="C8" s="310"/>
      <c r="D8" s="310"/>
      <c r="E8" s="310"/>
      <c r="F8" s="163" t="s">
        <v>153</v>
      </c>
      <c r="G8" s="154">
        <f>'歲出明細'!G14</f>
        <v>0</v>
      </c>
      <c r="H8" s="154">
        <f>'歲出明細'!H14</f>
        <v>1045842654</v>
      </c>
      <c r="I8" s="154">
        <f>'歲出明細'!I14</f>
        <v>0</v>
      </c>
      <c r="J8" s="154">
        <f>'歲出明細'!J14</f>
        <v>272169140</v>
      </c>
      <c r="K8" s="159">
        <f>'歲出明細'!K14</f>
        <v>0</v>
      </c>
      <c r="L8" s="154">
        <f>'歲出明細'!L14</f>
        <v>436742981</v>
      </c>
      <c r="M8" s="330">
        <f>'歲出明細'!M14</f>
        <v>0</v>
      </c>
      <c r="N8" s="330">
        <f>'歲出明細'!N14</f>
        <v>0</v>
      </c>
      <c r="O8" s="154">
        <f aca="true" t="shared" si="1" ref="O8:P12">G8-I8-K8+M8</f>
        <v>0</v>
      </c>
      <c r="P8" s="160">
        <f t="shared" si="1"/>
        <v>336930533</v>
      </c>
    </row>
    <row r="9" spans="1:16" s="161" customFormat="1" ht="23.25" customHeight="1">
      <c r="A9" s="282"/>
      <c r="B9" s="309">
        <v>2</v>
      </c>
      <c r="C9" s="310"/>
      <c r="D9" s="310"/>
      <c r="E9" s="310"/>
      <c r="F9" s="163" t="s">
        <v>154</v>
      </c>
      <c r="G9" s="154">
        <f>'歲出明細'!G42</f>
        <v>0</v>
      </c>
      <c r="H9" s="154">
        <f>'歲出明細'!H42</f>
        <v>7100313877</v>
      </c>
      <c r="I9" s="154">
        <f>'歲出明細'!I42</f>
        <v>0</v>
      </c>
      <c r="J9" s="154">
        <f>'歲出明細'!J42</f>
        <v>18863343</v>
      </c>
      <c r="K9" s="159">
        <f>'歲出明細'!K42</f>
        <v>0</v>
      </c>
      <c r="L9" s="154">
        <f>'歲出明細'!L42</f>
        <v>7008903252</v>
      </c>
      <c r="M9" s="330">
        <f>'歲出明細'!M42</f>
        <v>0</v>
      </c>
      <c r="N9" s="330">
        <f>'歲出明細'!N42</f>
        <v>0</v>
      </c>
      <c r="O9" s="154">
        <f t="shared" si="1"/>
        <v>0</v>
      </c>
      <c r="P9" s="160">
        <f t="shared" si="1"/>
        <v>72547282</v>
      </c>
    </row>
    <row r="10" spans="1:16" s="161" customFormat="1" ht="23.25" customHeight="1">
      <c r="A10" s="282"/>
      <c r="B10" s="309">
        <v>3</v>
      </c>
      <c r="C10" s="310"/>
      <c r="D10" s="310"/>
      <c r="E10" s="310"/>
      <c r="F10" s="163" t="s">
        <v>155</v>
      </c>
      <c r="G10" s="154">
        <f>'歲出明細'!G56</f>
        <v>0</v>
      </c>
      <c r="H10" s="154">
        <f>'歲出明細'!H56</f>
        <v>6027119000</v>
      </c>
      <c r="I10" s="154">
        <f>'歲出明細'!I56</f>
        <v>0</v>
      </c>
      <c r="J10" s="154">
        <f>'歲出明細'!J56</f>
        <v>0</v>
      </c>
      <c r="K10" s="159">
        <f>'歲出明細'!K56</f>
        <v>0</v>
      </c>
      <c r="L10" s="154">
        <f>'歲出明細'!L56</f>
        <v>4723902362</v>
      </c>
      <c r="M10" s="330">
        <f>'歲出明細'!M56</f>
        <v>0</v>
      </c>
      <c r="N10" s="330">
        <f>'歲出明細'!N56</f>
        <v>0</v>
      </c>
      <c r="O10" s="154">
        <f t="shared" si="1"/>
        <v>0</v>
      </c>
      <c r="P10" s="160">
        <f t="shared" si="1"/>
        <v>1303216638</v>
      </c>
    </row>
    <row r="11" spans="1:16" s="162" customFormat="1" ht="23.25" customHeight="1">
      <c r="A11" s="282"/>
      <c r="B11" s="309">
        <v>4</v>
      </c>
      <c r="C11" s="310"/>
      <c r="D11" s="310"/>
      <c r="E11" s="310"/>
      <c r="F11" s="163" t="s">
        <v>156</v>
      </c>
      <c r="G11" s="154">
        <f>'歲出明細'!G66</f>
        <v>0</v>
      </c>
      <c r="H11" s="154">
        <f>'歲出明細'!H66</f>
        <v>1474766925</v>
      </c>
      <c r="I11" s="154">
        <f>'歲出明細'!I66</f>
        <v>0</v>
      </c>
      <c r="J11" s="154">
        <f>'歲出明細'!J66</f>
        <v>22559322</v>
      </c>
      <c r="K11" s="159">
        <f>'歲出明細'!K66</f>
        <v>0</v>
      </c>
      <c r="L11" s="154">
        <f>'歲出明細'!L66</f>
        <v>956023146</v>
      </c>
      <c r="M11" s="330">
        <f>'歲出明細'!M66</f>
        <v>0</v>
      </c>
      <c r="N11" s="330">
        <f>'歲出明細'!N66</f>
        <v>0</v>
      </c>
      <c r="O11" s="154">
        <f t="shared" si="1"/>
        <v>0</v>
      </c>
      <c r="P11" s="160">
        <f t="shared" si="1"/>
        <v>496184457</v>
      </c>
    </row>
    <row r="12" spans="1:17" s="162" customFormat="1" ht="23.25" customHeight="1">
      <c r="A12" s="282"/>
      <c r="B12" s="309">
        <v>5</v>
      </c>
      <c r="C12" s="310"/>
      <c r="D12" s="310"/>
      <c r="E12" s="311"/>
      <c r="F12" s="163" t="s">
        <v>157</v>
      </c>
      <c r="G12" s="154">
        <f>'歲出明細'!G81</f>
        <v>328040009</v>
      </c>
      <c r="H12" s="154">
        <f>'歲出明細'!H81</f>
        <v>18195534213</v>
      </c>
      <c r="I12" s="154">
        <f>'歲出明細'!I81</f>
        <v>0</v>
      </c>
      <c r="J12" s="154">
        <f>'歲出明細'!J81</f>
        <v>91900000</v>
      </c>
      <c r="K12" s="159">
        <f>'歲出明細'!K81</f>
        <v>268329202</v>
      </c>
      <c r="L12" s="154">
        <f>'歲出明細'!L81</f>
        <v>11254948515</v>
      </c>
      <c r="M12" s="330">
        <f>'歲出明細'!M81</f>
        <v>234493599</v>
      </c>
      <c r="N12" s="330">
        <f>'歲出明細'!N81</f>
        <v>-234493599</v>
      </c>
      <c r="O12" s="154">
        <f t="shared" si="1"/>
        <v>294204406</v>
      </c>
      <c r="P12" s="160">
        <f t="shared" si="1"/>
        <v>6614192099</v>
      </c>
      <c r="Q12" s="168">
        <f>Q13</f>
        <v>20</v>
      </c>
    </row>
    <row r="13" spans="1:17" s="164" customFormat="1" ht="23.25" customHeight="1">
      <c r="A13" s="282"/>
      <c r="B13" s="309"/>
      <c r="C13" s="310"/>
      <c r="D13" s="310"/>
      <c r="E13" s="310"/>
      <c r="F13" s="163"/>
      <c r="G13" s="154"/>
      <c r="H13" s="154"/>
      <c r="I13" s="154"/>
      <c r="J13" s="154"/>
      <c r="K13" s="159"/>
      <c r="L13" s="154"/>
      <c r="M13" s="154"/>
      <c r="N13" s="154"/>
      <c r="O13" s="154"/>
      <c r="P13" s="160"/>
      <c r="Q13" s="159">
        <f>Q14+Q16</f>
        <v>20</v>
      </c>
    </row>
    <row r="14" spans="1:17" s="164" customFormat="1" ht="23.25" customHeight="1">
      <c r="A14" s="282"/>
      <c r="B14" s="309"/>
      <c r="C14" s="310"/>
      <c r="D14" s="310"/>
      <c r="E14" s="310"/>
      <c r="F14" s="165"/>
      <c r="G14" s="154"/>
      <c r="H14" s="154"/>
      <c r="I14" s="154"/>
      <c r="J14" s="154"/>
      <c r="K14" s="159"/>
      <c r="L14" s="154"/>
      <c r="M14" s="154"/>
      <c r="N14" s="154"/>
      <c r="O14" s="154"/>
      <c r="P14" s="160"/>
      <c r="Q14" s="159">
        <f>Q15</f>
        <v>10</v>
      </c>
    </row>
    <row r="15" spans="1:17" s="170" customFormat="1" ht="23.25" customHeight="1">
      <c r="A15" s="282"/>
      <c r="B15" s="309"/>
      <c r="C15" s="310"/>
      <c r="D15" s="310"/>
      <c r="E15" s="310"/>
      <c r="F15" s="166"/>
      <c r="G15" s="167"/>
      <c r="H15" s="167"/>
      <c r="I15" s="167"/>
      <c r="J15" s="167"/>
      <c r="K15" s="168"/>
      <c r="L15" s="167"/>
      <c r="M15" s="167"/>
      <c r="N15" s="167"/>
      <c r="O15" s="167"/>
      <c r="P15" s="169"/>
      <c r="Q15" s="168">
        <v>10</v>
      </c>
    </row>
    <row r="16" spans="1:17" s="170" customFormat="1" ht="23.25" customHeight="1">
      <c r="A16" s="282"/>
      <c r="B16" s="309"/>
      <c r="C16" s="310"/>
      <c r="D16" s="310"/>
      <c r="E16" s="310"/>
      <c r="F16" s="166"/>
      <c r="G16" s="167"/>
      <c r="H16" s="167"/>
      <c r="I16" s="167"/>
      <c r="J16" s="167"/>
      <c r="K16" s="168"/>
      <c r="L16" s="167"/>
      <c r="M16" s="167"/>
      <c r="N16" s="167"/>
      <c r="O16" s="167"/>
      <c r="P16" s="169"/>
      <c r="Q16" s="168">
        <f>Q17</f>
        <v>10</v>
      </c>
    </row>
    <row r="17" spans="1:17" s="164" customFormat="1" ht="23.25" customHeight="1">
      <c r="A17" s="282"/>
      <c r="B17" s="309"/>
      <c r="C17" s="310"/>
      <c r="D17" s="310"/>
      <c r="E17" s="310"/>
      <c r="F17" s="165"/>
      <c r="G17" s="154"/>
      <c r="H17" s="154"/>
      <c r="I17" s="154"/>
      <c r="J17" s="154"/>
      <c r="K17" s="159"/>
      <c r="L17" s="154"/>
      <c r="M17" s="154"/>
      <c r="N17" s="154"/>
      <c r="O17" s="154"/>
      <c r="P17" s="160"/>
      <c r="Q17" s="159">
        <f>Q18</f>
        <v>10</v>
      </c>
    </row>
    <row r="18" spans="1:17" s="164" customFormat="1" ht="23.25" customHeight="1">
      <c r="A18" s="282"/>
      <c r="B18" s="309"/>
      <c r="C18" s="310"/>
      <c r="D18" s="310"/>
      <c r="E18" s="310"/>
      <c r="F18" s="163"/>
      <c r="G18" s="154"/>
      <c r="H18" s="154"/>
      <c r="I18" s="154"/>
      <c r="J18" s="154"/>
      <c r="K18" s="159"/>
      <c r="L18" s="154"/>
      <c r="M18" s="154"/>
      <c r="N18" s="154"/>
      <c r="O18" s="154"/>
      <c r="P18" s="160"/>
      <c r="Q18" s="159">
        <f>Q19</f>
        <v>10</v>
      </c>
    </row>
    <row r="19" spans="1:17" s="164" customFormat="1" ht="23.25" customHeight="1">
      <c r="A19" s="282"/>
      <c r="B19" s="309"/>
      <c r="C19" s="310"/>
      <c r="D19" s="310"/>
      <c r="E19" s="310"/>
      <c r="F19" s="165"/>
      <c r="G19" s="154"/>
      <c r="H19" s="154"/>
      <c r="I19" s="154"/>
      <c r="J19" s="154"/>
      <c r="K19" s="159"/>
      <c r="L19" s="154"/>
      <c r="M19" s="154"/>
      <c r="N19" s="154"/>
      <c r="O19" s="154"/>
      <c r="P19" s="160"/>
      <c r="Q19" s="159">
        <f>Q20</f>
        <v>10</v>
      </c>
    </row>
    <row r="20" spans="1:17" s="170" customFormat="1" ht="23.25" customHeight="1">
      <c r="A20" s="282"/>
      <c r="B20" s="309"/>
      <c r="C20" s="310"/>
      <c r="D20" s="310"/>
      <c r="E20" s="310"/>
      <c r="F20" s="166"/>
      <c r="G20" s="167"/>
      <c r="H20" s="167"/>
      <c r="I20" s="167"/>
      <c r="J20" s="167"/>
      <c r="K20" s="168"/>
      <c r="L20" s="167"/>
      <c r="M20" s="167"/>
      <c r="N20" s="167"/>
      <c r="O20" s="167"/>
      <c r="P20" s="169"/>
      <c r="Q20" s="168">
        <f>Q21</f>
        <v>10</v>
      </c>
    </row>
    <row r="21" spans="1:17" s="164" customFormat="1" ht="23.25" customHeight="1">
      <c r="A21" s="282"/>
      <c r="B21" s="309"/>
      <c r="C21" s="310"/>
      <c r="D21" s="310"/>
      <c r="E21" s="310"/>
      <c r="F21" s="165"/>
      <c r="G21" s="154"/>
      <c r="H21" s="154"/>
      <c r="I21" s="154"/>
      <c r="J21" s="154"/>
      <c r="K21" s="159"/>
      <c r="L21" s="154"/>
      <c r="M21" s="154"/>
      <c r="N21" s="154"/>
      <c r="O21" s="154"/>
      <c r="P21" s="160"/>
      <c r="Q21" s="159">
        <v>10</v>
      </c>
    </row>
    <row r="22" spans="1:17" s="170" customFormat="1" ht="23.25" customHeight="1">
      <c r="A22" s="282"/>
      <c r="B22" s="309"/>
      <c r="C22" s="310"/>
      <c r="D22" s="310"/>
      <c r="E22" s="310"/>
      <c r="F22" s="166"/>
      <c r="G22" s="167"/>
      <c r="H22" s="167"/>
      <c r="I22" s="167"/>
      <c r="J22" s="167"/>
      <c r="K22" s="168"/>
      <c r="L22" s="167"/>
      <c r="M22" s="167"/>
      <c r="N22" s="167"/>
      <c r="O22" s="167"/>
      <c r="P22" s="169"/>
      <c r="Q22" s="168"/>
    </row>
    <row r="23" spans="1:17" s="170" customFormat="1" ht="23.25" customHeight="1">
      <c r="A23" s="282"/>
      <c r="B23" s="309"/>
      <c r="C23" s="310"/>
      <c r="D23" s="310"/>
      <c r="E23" s="310"/>
      <c r="F23" s="166"/>
      <c r="G23" s="167"/>
      <c r="H23" s="167"/>
      <c r="I23" s="167"/>
      <c r="J23" s="167"/>
      <c r="K23" s="168"/>
      <c r="L23" s="167"/>
      <c r="M23" s="167"/>
      <c r="N23" s="167"/>
      <c r="O23" s="167"/>
      <c r="P23" s="169"/>
      <c r="Q23" s="168"/>
    </row>
    <row r="24" spans="1:17" s="164" customFormat="1" ht="23.25" customHeight="1">
      <c r="A24" s="282"/>
      <c r="B24" s="309"/>
      <c r="C24" s="310"/>
      <c r="D24" s="310"/>
      <c r="E24" s="310"/>
      <c r="F24" s="165"/>
      <c r="G24" s="154"/>
      <c r="H24" s="154"/>
      <c r="I24" s="154"/>
      <c r="J24" s="154"/>
      <c r="K24" s="159"/>
      <c r="L24" s="154"/>
      <c r="M24" s="154"/>
      <c r="N24" s="154"/>
      <c r="O24" s="154"/>
      <c r="P24" s="160"/>
      <c r="Q24" s="159">
        <f>Q25</f>
        <v>0</v>
      </c>
    </row>
    <row r="25" spans="1:17" s="164" customFormat="1" ht="23.25" customHeight="1">
      <c r="A25" s="282"/>
      <c r="B25" s="309"/>
      <c r="C25" s="310"/>
      <c r="D25" s="310"/>
      <c r="E25" s="310"/>
      <c r="F25" s="163"/>
      <c r="G25" s="154"/>
      <c r="H25" s="154"/>
      <c r="I25" s="154"/>
      <c r="J25" s="154"/>
      <c r="K25" s="159"/>
      <c r="L25" s="154"/>
      <c r="M25" s="154"/>
      <c r="N25" s="154"/>
      <c r="O25" s="154"/>
      <c r="P25" s="160"/>
      <c r="Q25" s="159"/>
    </row>
    <row r="26" spans="1:17" s="164" customFormat="1" ht="23.25" customHeight="1">
      <c r="A26" s="282"/>
      <c r="B26" s="309"/>
      <c r="C26" s="310"/>
      <c r="D26" s="310"/>
      <c r="E26" s="310"/>
      <c r="F26" s="165"/>
      <c r="G26" s="154"/>
      <c r="H26" s="154"/>
      <c r="I26" s="154"/>
      <c r="J26" s="154"/>
      <c r="K26" s="159"/>
      <c r="L26" s="154"/>
      <c r="M26" s="154"/>
      <c r="N26" s="154"/>
      <c r="O26" s="154"/>
      <c r="P26" s="160"/>
      <c r="Q26" s="159"/>
    </row>
    <row r="27" spans="1:17" s="170" customFormat="1" ht="23.25" customHeight="1">
      <c r="A27" s="282"/>
      <c r="B27" s="309"/>
      <c r="C27" s="310"/>
      <c r="D27" s="310"/>
      <c r="E27" s="310"/>
      <c r="F27" s="166"/>
      <c r="G27" s="167"/>
      <c r="H27" s="167"/>
      <c r="I27" s="167"/>
      <c r="J27" s="167"/>
      <c r="K27" s="168"/>
      <c r="L27" s="167"/>
      <c r="M27" s="167"/>
      <c r="N27" s="167"/>
      <c r="O27" s="167"/>
      <c r="P27" s="169"/>
      <c r="Q27" s="168"/>
    </row>
    <row r="28" spans="1:17" s="170" customFormat="1" ht="23.25" customHeight="1">
      <c r="A28" s="282"/>
      <c r="B28" s="309"/>
      <c r="C28" s="310"/>
      <c r="D28" s="310"/>
      <c r="E28" s="310"/>
      <c r="F28" s="166"/>
      <c r="G28" s="167"/>
      <c r="H28" s="167"/>
      <c r="I28" s="167"/>
      <c r="J28" s="167"/>
      <c r="K28" s="168"/>
      <c r="L28" s="167"/>
      <c r="M28" s="167"/>
      <c r="N28" s="167"/>
      <c r="O28" s="167"/>
      <c r="P28" s="169"/>
      <c r="Q28" s="168">
        <v>0</v>
      </c>
    </row>
    <row r="29" spans="1:16" s="171" customFormat="1" ht="23.25" customHeight="1">
      <c r="A29" s="312"/>
      <c r="B29" s="310"/>
      <c r="C29" s="310"/>
      <c r="D29" s="310"/>
      <c r="E29" s="310"/>
      <c r="F29" s="165"/>
      <c r="G29" s="154"/>
      <c r="H29" s="154"/>
      <c r="I29" s="154"/>
      <c r="J29" s="154"/>
      <c r="K29" s="159"/>
      <c r="L29" s="154"/>
      <c r="M29" s="154"/>
      <c r="N29" s="154"/>
      <c r="O29" s="154"/>
      <c r="P29" s="160"/>
    </row>
    <row r="30" spans="1:16" s="171" customFormat="1" ht="23.25" customHeight="1">
      <c r="A30" s="312"/>
      <c r="B30" s="310"/>
      <c r="C30" s="310"/>
      <c r="D30" s="310"/>
      <c r="E30" s="310"/>
      <c r="F30" s="165"/>
      <c r="G30" s="154"/>
      <c r="H30" s="154"/>
      <c r="I30" s="154"/>
      <c r="J30" s="154"/>
      <c r="K30" s="159"/>
      <c r="L30" s="154"/>
      <c r="M30" s="154"/>
      <c r="N30" s="154"/>
      <c r="O30" s="154"/>
      <c r="P30" s="160"/>
    </row>
    <row r="31" spans="1:16" s="171" customFormat="1" ht="23.25" customHeight="1">
      <c r="A31" s="312"/>
      <c r="B31" s="310"/>
      <c r="C31" s="310"/>
      <c r="D31" s="310"/>
      <c r="E31" s="310"/>
      <c r="F31" s="163"/>
      <c r="G31" s="154"/>
      <c r="H31" s="154"/>
      <c r="I31" s="154"/>
      <c r="J31" s="154"/>
      <c r="K31" s="159"/>
      <c r="L31" s="154"/>
      <c r="M31" s="154"/>
      <c r="N31" s="154"/>
      <c r="O31" s="154"/>
      <c r="P31" s="160"/>
    </row>
    <row r="32" spans="1:16" s="171" customFormat="1" ht="23.25" customHeight="1">
      <c r="A32" s="312"/>
      <c r="B32" s="310"/>
      <c r="C32" s="310"/>
      <c r="D32" s="310"/>
      <c r="E32" s="310"/>
      <c r="F32" s="165"/>
      <c r="G32" s="154"/>
      <c r="H32" s="154"/>
      <c r="I32" s="154"/>
      <c r="J32" s="154"/>
      <c r="K32" s="159"/>
      <c r="L32" s="154"/>
      <c r="M32" s="154"/>
      <c r="N32" s="154"/>
      <c r="O32" s="154"/>
      <c r="P32" s="160"/>
    </row>
    <row r="33" spans="1:17" s="145" customFormat="1" ht="24" customHeight="1" thickBot="1">
      <c r="A33" s="313"/>
      <c r="B33" s="314"/>
      <c r="C33" s="314"/>
      <c r="D33" s="315"/>
      <c r="E33" s="314"/>
      <c r="F33" s="172"/>
      <c r="G33" s="173"/>
      <c r="H33" s="173"/>
      <c r="I33" s="173"/>
      <c r="J33" s="173"/>
      <c r="K33" s="174"/>
      <c r="L33" s="173"/>
      <c r="M33" s="173"/>
      <c r="N33" s="173"/>
      <c r="O33" s="173"/>
      <c r="P33" s="175"/>
      <c r="Q33" s="168">
        <v>0</v>
      </c>
    </row>
    <row r="34" spans="1:16" s="171" customFormat="1" ht="23.25" customHeight="1">
      <c r="A34" s="316"/>
      <c r="B34" s="317"/>
      <c r="C34" s="317"/>
      <c r="D34" s="317"/>
      <c r="E34" s="317"/>
      <c r="F34" s="179"/>
      <c r="G34" s="180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s="171" customFormat="1" ht="23.25" customHeight="1">
      <c r="A35" s="318"/>
      <c r="B35" s="319"/>
      <c r="C35" s="319"/>
      <c r="D35" s="319"/>
      <c r="E35" s="319"/>
      <c r="F35" s="181"/>
      <c r="G35" s="182"/>
      <c r="H35" s="182"/>
      <c r="I35" s="182"/>
      <c r="J35" s="182"/>
      <c r="K35" s="182"/>
      <c r="L35" s="182"/>
      <c r="M35" s="182"/>
      <c r="N35" s="182"/>
      <c r="O35" s="182"/>
      <c r="P35" s="182"/>
    </row>
    <row r="36" spans="1:16" s="145" customFormat="1" ht="20.25" customHeight="1">
      <c r="A36" s="318"/>
      <c r="B36" s="319"/>
      <c r="C36" s="319"/>
      <c r="D36" s="319"/>
      <c r="E36" s="319"/>
      <c r="F36" s="183"/>
      <c r="G36" s="184"/>
      <c r="H36" s="184"/>
      <c r="I36" s="184"/>
      <c r="J36" s="184"/>
      <c r="K36" s="184"/>
      <c r="L36" s="184"/>
      <c r="M36" s="184"/>
      <c r="N36" s="184"/>
      <c r="O36" s="184"/>
      <c r="P36" s="184"/>
    </row>
    <row r="37" spans="1:16" s="145" customFormat="1" ht="20.25" customHeight="1">
      <c r="A37" s="318"/>
      <c r="B37" s="319"/>
      <c r="C37" s="319"/>
      <c r="D37" s="319"/>
      <c r="E37" s="319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s="171" customFormat="1" ht="20.25" customHeight="1">
      <c r="A38" s="318"/>
      <c r="B38" s="319"/>
      <c r="C38" s="319"/>
      <c r="D38" s="319"/>
      <c r="E38" s="319"/>
      <c r="F38" s="181"/>
      <c r="G38" s="182"/>
      <c r="H38" s="182"/>
      <c r="I38" s="182"/>
      <c r="J38" s="182"/>
      <c r="K38" s="182"/>
      <c r="L38" s="182"/>
      <c r="M38" s="182"/>
      <c r="N38" s="182"/>
      <c r="O38" s="182"/>
      <c r="P38" s="182"/>
    </row>
    <row r="39" spans="1:16" s="171" customFormat="1" ht="20.25" customHeight="1">
      <c r="A39" s="318"/>
      <c r="B39" s="319"/>
      <c r="C39" s="319"/>
      <c r="D39" s="319"/>
      <c r="E39" s="319"/>
      <c r="F39" s="185"/>
      <c r="G39" s="182"/>
      <c r="H39" s="182"/>
      <c r="I39" s="182"/>
      <c r="J39" s="182"/>
      <c r="K39" s="182"/>
      <c r="L39" s="182"/>
      <c r="M39" s="182"/>
      <c r="N39" s="182"/>
      <c r="O39" s="182"/>
      <c r="P39" s="182"/>
    </row>
    <row r="40" spans="1:16" s="171" customFormat="1" ht="20.25" customHeight="1">
      <c r="A40" s="318"/>
      <c r="B40" s="319"/>
      <c r="C40" s="319"/>
      <c r="D40" s="319"/>
      <c r="E40" s="319"/>
      <c r="F40" s="181"/>
      <c r="G40" s="182"/>
      <c r="H40" s="182"/>
      <c r="I40" s="182"/>
      <c r="J40" s="182"/>
      <c r="K40" s="182"/>
      <c r="L40" s="182"/>
      <c r="M40" s="182"/>
      <c r="N40" s="182"/>
      <c r="O40" s="182"/>
      <c r="P40" s="182"/>
    </row>
    <row r="41" spans="1:16" s="145" customFormat="1" ht="36" customHeight="1">
      <c r="A41" s="318"/>
      <c r="B41" s="319"/>
      <c r="C41" s="319"/>
      <c r="D41" s="319"/>
      <c r="E41" s="319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 s="145" customFormat="1" ht="20.25" customHeight="1">
      <c r="A42" s="318"/>
      <c r="B42" s="319"/>
      <c r="C42" s="319"/>
      <c r="D42" s="319"/>
      <c r="E42" s="319"/>
      <c r="F42" s="183"/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spans="1:16" s="145" customFormat="1" ht="20.25" customHeight="1">
      <c r="A43" s="318"/>
      <c r="B43" s="319"/>
      <c r="C43" s="319"/>
      <c r="D43" s="319"/>
      <c r="E43" s="319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 s="145" customFormat="1" ht="20.25" customHeight="1">
      <c r="A44" s="318"/>
      <c r="B44" s="319"/>
      <c r="C44" s="319"/>
      <c r="D44" s="319"/>
      <c r="E44" s="319"/>
      <c r="F44" s="183"/>
      <c r="G44" s="184"/>
      <c r="H44" s="184"/>
      <c r="I44" s="184"/>
      <c r="J44" s="184"/>
      <c r="K44" s="184"/>
      <c r="L44" s="184"/>
      <c r="M44" s="184"/>
      <c r="N44" s="184"/>
      <c r="O44" s="184"/>
      <c r="P44" s="184"/>
    </row>
    <row r="45" spans="1:16" s="145" customFormat="1" ht="20.25" customHeight="1">
      <c r="A45" s="318"/>
      <c r="B45" s="319"/>
      <c r="C45" s="319"/>
      <c r="D45" s="319"/>
      <c r="E45" s="319"/>
      <c r="F45" s="183"/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7" s="145" customFormat="1" ht="35.25" customHeight="1">
      <c r="A46" s="318"/>
      <c r="B46" s="319"/>
      <c r="C46" s="319"/>
      <c r="D46" s="319"/>
      <c r="E46" s="319"/>
      <c r="F46" s="183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68">
        <v>0</v>
      </c>
    </row>
    <row r="47" spans="1:16" s="145" customFormat="1" ht="20.25" customHeight="1">
      <c r="A47" s="318"/>
      <c r="B47" s="319"/>
      <c r="C47" s="319"/>
      <c r="D47" s="319"/>
      <c r="E47" s="319"/>
      <c r="F47" s="183"/>
      <c r="G47" s="184"/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s="145" customFormat="1" ht="20.25" customHeight="1">
      <c r="A48" s="318"/>
      <c r="B48" s="319"/>
      <c r="C48" s="319"/>
      <c r="D48" s="319"/>
      <c r="E48" s="319"/>
      <c r="F48" s="183"/>
      <c r="G48" s="184"/>
      <c r="H48" s="184"/>
      <c r="I48" s="184"/>
      <c r="J48" s="184"/>
      <c r="K48" s="184"/>
      <c r="L48" s="184"/>
      <c r="M48" s="184"/>
      <c r="N48" s="184"/>
      <c r="O48" s="184"/>
      <c r="P48" s="184"/>
    </row>
    <row r="49" spans="1:16" s="171" customFormat="1" ht="20.25" customHeight="1">
      <c r="A49" s="318"/>
      <c r="B49" s="319"/>
      <c r="C49" s="319"/>
      <c r="D49" s="319"/>
      <c r="E49" s="319"/>
      <c r="F49" s="185"/>
      <c r="G49" s="182"/>
      <c r="H49" s="182"/>
      <c r="I49" s="182"/>
      <c r="J49" s="182"/>
      <c r="K49" s="182"/>
      <c r="L49" s="182"/>
      <c r="M49" s="182"/>
      <c r="N49" s="182"/>
      <c r="O49" s="182"/>
      <c r="P49" s="182"/>
    </row>
    <row r="50" spans="1:17" s="171" customFormat="1" ht="20.25" customHeight="1">
      <c r="A50" s="318"/>
      <c r="B50" s="319"/>
      <c r="C50" s="319"/>
      <c r="D50" s="319"/>
      <c r="E50" s="319"/>
      <c r="F50" s="181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59">
        <f>Q51</f>
        <v>0</v>
      </c>
    </row>
    <row r="51" spans="1:16" s="145" customFormat="1" ht="20.25" customHeight="1">
      <c r="A51" s="318"/>
      <c r="B51" s="319"/>
      <c r="C51" s="319"/>
      <c r="D51" s="319"/>
      <c r="E51" s="319"/>
      <c r="F51" s="183"/>
      <c r="G51" s="184"/>
      <c r="H51" s="184"/>
      <c r="I51" s="184"/>
      <c r="J51" s="184"/>
      <c r="K51" s="184"/>
      <c r="L51" s="184"/>
      <c r="M51" s="184"/>
      <c r="N51" s="184"/>
      <c r="O51" s="184"/>
      <c r="P51" s="184"/>
    </row>
    <row r="52" spans="1:16" s="145" customFormat="1" ht="22.5" customHeight="1">
      <c r="A52" s="318"/>
      <c r="B52" s="319"/>
      <c r="C52" s="319"/>
      <c r="D52" s="319"/>
      <c r="E52" s="319"/>
      <c r="F52" s="183"/>
      <c r="G52" s="184"/>
      <c r="H52" s="184"/>
      <c r="I52" s="184"/>
      <c r="J52" s="184"/>
      <c r="K52" s="184"/>
      <c r="L52" s="184"/>
      <c r="M52" s="184"/>
      <c r="N52" s="184"/>
      <c r="O52" s="184"/>
      <c r="P52" s="184"/>
    </row>
    <row r="53" spans="1:18" ht="23.25" customHeight="1">
      <c r="A53" s="318"/>
      <c r="B53" s="319"/>
      <c r="C53" s="319"/>
      <c r="D53" s="319"/>
      <c r="E53" s="319"/>
      <c r="F53" s="186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</row>
    <row r="54" spans="1:18" ht="22.5" customHeight="1">
      <c r="A54" s="318"/>
      <c r="B54" s="319"/>
      <c r="C54" s="319"/>
      <c r="D54" s="319"/>
      <c r="E54" s="319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</row>
    <row r="55" spans="1:18" ht="22.5" customHeight="1">
      <c r="A55" s="318"/>
      <c r="B55" s="318"/>
      <c r="C55" s="318"/>
      <c r="D55" s="318"/>
      <c r="E55" s="318"/>
      <c r="F55" s="188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</row>
    <row r="56" spans="1:18" ht="22.5" customHeight="1">
      <c r="A56" s="318"/>
      <c r="B56" s="318"/>
      <c r="C56" s="318"/>
      <c r="D56" s="318"/>
      <c r="E56" s="318"/>
      <c r="F56" s="188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pans="1:16" ht="22.5" customHeight="1">
      <c r="A57" s="318"/>
      <c r="B57" s="318"/>
      <c r="C57" s="318"/>
      <c r="D57" s="318"/>
      <c r="E57" s="318"/>
      <c r="F57" s="188"/>
      <c r="G57" s="187"/>
      <c r="H57" s="187"/>
      <c r="I57" s="187"/>
      <c r="J57" s="187"/>
      <c r="K57" s="187"/>
      <c r="L57" s="187"/>
      <c r="M57" s="187"/>
      <c r="N57" s="187"/>
      <c r="O57" s="187"/>
      <c r="P57" s="187"/>
    </row>
    <row r="58" spans="1:16" ht="22.5" customHeight="1">
      <c r="A58" s="318"/>
      <c r="B58" s="318"/>
      <c r="C58" s="318"/>
      <c r="D58" s="318"/>
      <c r="E58" s="318"/>
      <c r="F58" s="188"/>
      <c r="G58" s="187"/>
      <c r="H58" s="187"/>
      <c r="I58" s="187"/>
      <c r="J58" s="187"/>
      <c r="K58" s="187"/>
      <c r="L58" s="187"/>
      <c r="M58" s="187"/>
      <c r="N58" s="187"/>
      <c r="O58" s="187"/>
      <c r="P58" s="187"/>
    </row>
    <row r="59" spans="1:16" ht="22.5" customHeight="1">
      <c r="A59" s="318"/>
      <c r="B59" s="318"/>
      <c r="C59" s="318"/>
      <c r="D59" s="318"/>
      <c r="E59" s="318"/>
      <c r="F59" s="188"/>
      <c r="G59" s="187"/>
      <c r="H59" s="187"/>
      <c r="I59" s="187"/>
      <c r="J59" s="187"/>
      <c r="K59" s="187"/>
      <c r="L59" s="187"/>
      <c r="M59" s="187"/>
      <c r="N59" s="187"/>
      <c r="O59" s="187"/>
      <c r="P59" s="187"/>
    </row>
    <row r="60" spans="1:16" ht="34.5" customHeight="1">
      <c r="A60" s="318"/>
      <c r="B60" s="318"/>
      <c r="C60" s="318"/>
      <c r="D60" s="318"/>
      <c r="E60" s="318"/>
      <c r="F60" s="188"/>
      <c r="G60" s="187"/>
      <c r="H60" s="187"/>
      <c r="I60" s="187"/>
      <c r="J60" s="187"/>
      <c r="K60" s="187"/>
      <c r="L60" s="187"/>
      <c r="M60" s="187"/>
      <c r="N60" s="187"/>
      <c r="O60" s="187"/>
      <c r="P60" s="187"/>
    </row>
    <row r="61" spans="1:16" ht="16.5">
      <c r="A61" s="318"/>
      <c r="B61" s="318"/>
      <c r="C61" s="318"/>
      <c r="D61" s="318"/>
      <c r="E61" s="318"/>
      <c r="F61" s="188"/>
      <c r="G61" s="187"/>
      <c r="H61" s="187"/>
      <c r="I61" s="187"/>
      <c r="J61" s="187"/>
      <c r="K61" s="187"/>
      <c r="L61" s="187"/>
      <c r="M61" s="187"/>
      <c r="N61" s="187"/>
      <c r="O61" s="187"/>
      <c r="P61" s="187"/>
    </row>
  </sheetData>
  <sheetProtection password="CC35" sheet="1" objects="1" scenarios="1"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3" t="s">
        <v>72</v>
      </c>
      <c r="K1" s="34" t="s">
        <v>73</v>
      </c>
    </row>
    <row r="2" spans="1:11" s="8" customFormat="1" ht="25.5" customHeight="1">
      <c r="A2" s="28"/>
      <c r="B2" s="28"/>
      <c r="C2" s="28"/>
      <c r="D2" s="28"/>
      <c r="E2" s="28"/>
      <c r="F2" s="28"/>
      <c r="H2" s="378" t="s">
        <v>74</v>
      </c>
      <c r="I2" s="379"/>
      <c r="J2" s="379"/>
      <c r="K2" s="54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5"/>
      <c r="J3" s="2" t="s">
        <v>75</v>
      </c>
      <c r="K3" s="35" t="s">
        <v>76</v>
      </c>
    </row>
    <row r="4" spans="5:16" s="37" customFormat="1" ht="16.5" customHeight="1" thickBot="1">
      <c r="E4" s="38"/>
      <c r="G4" s="39"/>
      <c r="J4" s="56" t="s">
        <v>77</v>
      </c>
      <c r="K4" s="41" t="s">
        <v>78</v>
      </c>
      <c r="P4" s="40" t="s">
        <v>1</v>
      </c>
    </row>
    <row r="5" spans="1:16" ht="20.25" customHeight="1" thickTop="1">
      <c r="A5" s="91" t="s">
        <v>79</v>
      </c>
      <c r="B5" s="386" t="s">
        <v>80</v>
      </c>
      <c r="C5" s="386"/>
      <c r="D5" s="386"/>
      <c r="E5" s="386"/>
      <c r="F5" s="386"/>
      <c r="G5" s="389" t="s">
        <v>2</v>
      </c>
      <c r="H5" s="390"/>
      <c r="I5" s="384" t="s">
        <v>81</v>
      </c>
      <c r="J5" s="387"/>
      <c r="K5" s="385" t="s">
        <v>3</v>
      </c>
      <c r="L5" s="388"/>
      <c r="M5" s="384" t="s">
        <v>9</v>
      </c>
      <c r="N5" s="387"/>
      <c r="O5" s="384" t="s">
        <v>4</v>
      </c>
      <c r="P5" s="385"/>
    </row>
    <row r="6" spans="1:16" s="58" customFormat="1" ht="19.5" customHeight="1">
      <c r="A6" s="57" t="s">
        <v>82</v>
      </c>
      <c r="B6" s="380" t="s">
        <v>10</v>
      </c>
      <c r="C6" s="380" t="s">
        <v>11</v>
      </c>
      <c r="D6" s="380" t="s">
        <v>12</v>
      </c>
      <c r="E6" s="380" t="s">
        <v>13</v>
      </c>
      <c r="F6" s="382" t="s">
        <v>83</v>
      </c>
      <c r="G6" s="382" t="s">
        <v>84</v>
      </c>
      <c r="H6" s="382" t="s">
        <v>85</v>
      </c>
      <c r="I6" s="382" t="s">
        <v>86</v>
      </c>
      <c r="J6" s="382" t="s">
        <v>85</v>
      </c>
      <c r="K6" s="393" t="s">
        <v>84</v>
      </c>
      <c r="L6" s="382" t="s">
        <v>87</v>
      </c>
      <c r="M6" s="382" t="s">
        <v>86</v>
      </c>
      <c r="N6" s="382" t="s">
        <v>85</v>
      </c>
      <c r="O6" s="382" t="s">
        <v>84</v>
      </c>
      <c r="P6" s="391" t="s">
        <v>87</v>
      </c>
    </row>
    <row r="7" spans="1:16" ht="21" customHeight="1">
      <c r="A7" s="59" t="s">
        <v>88</v>
      </c>
      <c r="B7" s="381"/>
      <c r="C7" s="381"/>
      <c r="D7" s="381"/>
      <c r="E7" s="381"/>
      <c r="F7" s="383"/>
      <c r="G7" s="383"/>
      <c r="H7" s="383"/>
      <c r="I7" s="383"/>
      <c r="J7" s="383"/>
      <c r="K7" s="394"/>
      <c r="L7" s="383"/>
      <c r="M7" s="383"/>
      <c r="N7" s="383"/>
      <c r="O7" s="383"/>
      <c r="P7" s="392"/>
    </row>
    <row r="8" spans="1:17" s="27" customFormat="1" ht="21" customHeight="1">
      <c r="A8" s="108"/>
      <c r="B8" s="67"/>
      <c r="C8" s="68"/>
      <c r="D8" s="68"/>
      <c r="E8" s="68"/>
      <c r="F8" s="69" t="s">
        <v>32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62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8">
        <f t="shared" si="0"/>
        <v>1047619982</v>
      </c>
      <c r="Q8" s="60">
        <f>Q9+Q13+Q19+Q23+Q27</f>
        <v>30</v>
      </c>
    </row>
    <row r="9" spans="1:16" s="50" customFormat="1" ht="21" customHeight="1">
      <c r="A9" s="92">
        <v>94</v>
      </c>
      <c r="B9" s="61">
        <v>1</v>
      </c>
      <c r="C9" s="63"/>
      <c r="D9" s="63"/>
      <c r="E9" s="63"/>
      <c r="F9" s="70" t="s">
        <v>39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62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9">
        <f t="shared" si="1"/>
        <v>0</v>
      </c>
    </row>
    <row r="10" spans="1:16" s="50" customFormat="1" ht="21" customHeight="1">
      <c r="A10" s="23"/>
      <c r="B10" s="61"/>
      <c r="C10" s="63">
        <v>1</v>
      </c>
      <c r="D10" s="63"/>
      <c r="E10" s="63"/>
      <c r="F10" s="71" t="s">
        <v>40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62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9">
        <f t="shared" si="2"/>
        <v>0</v>
      </c>
    </row>
    <row r="11" spans="1:16" s="50" customFormat="1" ht="21" customHeight="1">
      <c r="A11" s="15"/>
      <c r="B11" s="61"/>
      <c r="C11" s="63"/>
      <c r="D11" s="63"/>
      <c r="E11" s="63"/>
      <c r="F11" s="70" t="s">
        <v>41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62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9">
        <f t="shared" si="2"/>
        <v>0</v>
      </c>
    </row>
    <row r="12" spans="1:16" s="20" customFormat="1" ht="21" customHeight="1">
      <c r="A12" s="15"/>
      <c r="B12" s="61"/>
      <c r="C12" s="63"/>
      <c r="D12" s="63">
        <v>1</v>
      </c>
      <c r="E12" s="63"/>
      <c r="F12" s="72" t="s">
        <v>42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64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51">
        <f t="shared" si="2"/>
        <v>0</v>
      </c>
    </row>
    <row r="13" spans="1:17" s="20" customFormat="1" ht="36" customHeight="1">
      <c r="A13" s="15"/>
      <c r="B13" s="61"/>
      <c r="C13" s="63"/>
      <c r="D13" s="63"/>
      <c r="E13" s="66">
        <v>1</v>
      </c>
      <c r="F13" s="72" t="s">
        <v>43</v>
      </c>
      <c r="G13" s="22">
        <v>0</v>
      </c>
      <c r="H13" s="22">
        <v>0</v>
      </c>
      <c r="I13" s="22">
        <v>0</v>
      </c>
      <c r="J13" s="22">
        <v>0</v>
      </c>
      <c r="K13" s="64">
        <v>0</v>
      </c>
      <c r="L13" s="22">
        <v>0</v>
      </c>
      <c r="M13" s="22">
        <v>0</v>
      </c>
      <c r="N13" s="22">
        <v>0</v>
      </c>
      <c r="O13" s="22">
        <v>0</v>
      </c>
      <c r="P13" s="51">
        <v>0</v>
      </c>
      <c r="Q13" s="64">
        <f>Q14</f>
        <v>20</v>
      </c>
    </row>
    <row r="14" spans="1:17" s="65" customFormat="1" ht="21" customHeight="1">
      <c r="A14" s="15"/>
      <c r="B14" s="61"/>
      <c r="C14" s="63">
        <v>2</v>
      </c>
      <c r="D14" s="63"/>
      <c r="E14" s="63"/>
      <c r="F14" s="71" t="s">
        <v>44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62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9">
        <f t="shared" si="3"/>
        <v>0</v>
      </c>
      <c r="Q14" s="62">
        <f t="shared" si="3"/>
        <v>20</v>
      </c>
    </row>
    <row r="15" spans="1:17" s="65" customFormat="1" ht="21" customHeight="1">
      <c r="A15" s="15"/>
      <c r="B15" s="61"/>
      <c r="C15" s="63"/>
      <c r="D15" s="63"/>
      <c r="E15" s="63"/>
      <c r="F15" s="70" t="s">
        <v>41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62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9">
        <f t="shared" si="4"/>
        <v>0</v>
      </c>
      <c r="Q15" s="62">
        <f t="shared" si="4"/>
        <v>10</v>
      </c>
    </row>
    <row r="16" spans="1:17" s="101" customFormat="1" ht="21" customHeight="1">
      <c r="A16" s="15"/>
      <c r="B16" s="61"/>
      <c r="C16" s="63"/>
      <c r="D16" s="63">
        <v>1</v>
      </c>
      <c r="E16" s="63"/>
      <c r="F16" s="72" t="s">
        <v>45</v>
      </c>
      <c r="G16" s="22">
        <v>0</v>
      </c>
      <c r="H16" s="22">
        <f>H17</f>
        <v>144015731</v>
      </c>
      <c r="I16" s="22">
        <v>0</v>
      </c>
      <c r="J16" s="22">
        <v>0</v>
      </c>
      <c r="K16" s="64">
        <v>0</v>
      </c>
      <c r="L16" s="22">
        <v>0</v>
      </c>
      <c r="M16" s="22">
        <v>0</v>
      </c>
      <c r="N16" s="22">
        <v>0</v>
      </c>
      <c r="O16" s="22">
        <v>0</v>
      </c>
      <c r="P16" s="51">
        <v>0</v>
      </c>
      <c r="Q16" s="64">
        <v>10</v>
      </c>
    </row>
    <row r="17" spans="1:17" s="101" customFormat="1" ht="36" customHeight="1">
      <c r="A17" s="15"/>
      <c r="B17" s="61"/>
      <c r="C17" s="63"/>
      <c r="D17" s="63"/>
      <c r="E17" s="63">
        <v>1</v>
      </c>
      <c r="F17" s="72" t="s">
        <v>90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64">
        <v>0</v>
      </c>
      <c r="L17" s="22">
        <v>140712172</v>
      </c>
      <c r="M17" s="22">
        <v>0</v>
      </c>
      <c r="N17" s="22">
        <v>0</v>
      </c>
      <c r="O17" s="22">
        <v>0</v>
      </c>
      <c r="P17" s="51">
        <v>0</v>
      </c>
      <c r="Q17" s="64">
        <f>Q18</f>
        <v>10</v>
      </c>
    </row>
    <row r="18" spans="1:17" s="65" customFormat="1" ht="21" customHeight="1">
      <c r="A18" s="15"/>
      <c r="B18" s="61">
        <v>2</v>
      </c>
      <c r="C18" s="63"/>
      <c r="D18" s="63"/>
      <c r="E18" s="63"/>
      <c r="F18" s="70" t="s">
        <v>33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62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9">
        <f t="shared" si="5"/>
        <v>6540931</v>
      </c>
      <c r="Q18" s="62">
        <f>Q19</f>
        <v>10</v>
      </c>
    </row>
    <row r="19" spans="1:17" s="65" customFormat="1" ht="21" customHeight="1">
      <c r="A19" s="15"/>
      <c r="B19" s="61"/>
      <c r="C19" s="63">
        <v>1</v>
      </c>
      <c r="D19" s="63"/>
      <c r="E19" s="63"/>
      <c r="F19" s="71" t="s">
        <v>34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62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9">
        <f t="shared" si="6"/>
        <v>6540931</v>
      </c>
      <c r="Q19" s="62">
        <f>Q20</f>
        <v>10</v>
      </c>
    </row>
    <row r="20" spans="1:17" s="65" customFormat="1" ht="21" customHeight="1">
      <c r="A20" s="15"/>
      <c r="B20" s="61"/>
      <c r="C20" s="63"/>
      <c r="D20" s="63"/>
      <c r="E20" s="63"/>
      <c r="F20" s="70" t="s">
        <v>46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62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9">
        <f t="shared" si="7"/>
        <v>6540931</v>
      </c>
      <c r="Q20" s="62">
        <f>Q21</f>
        <v>10</v>
      </c>
    </row>
    <row r="21" spans="1:17" s="101" customFormat="1" ht="36" customHeight="1">
      <c r="A21" s="15"/>
      <c r="B21" s="61"/>
      <c r="C21" s="63"/>
      <c r="D21" s="63">
        <v>1</v>
      </c>
      <c r="E21" s="63"/>
      <c r="F21" s="72" t="s">
        <v>47</v>
      </c>
      <c r="G21" s="22">
        <v>0</v>
      </c>
      <c r="H21" s="22">
        <v>23800000</v>
      </c>
      <c r="I21" s="22">
        <v>0</v>
      </c>
      <c r="J21" s="22">
        <v>0</v>
      </c>
      <c r="K21" s="64">
        <v>0</v>
      </c>
      <c r="L21" s="22">
        <v>15259069</v>
      </c>
      <c r="M21" s="22">
        <v>0</v>
      </c>
      <c r="N21" s="22">
        <v>0</v>
      </c>
      <c r="O21" s="22">
        <v>0</v>
      </c>
      <c r="P21" s="51">
        <v>6540931</v>
      </c>
      <c r="Q21" s="64">
        <f>Q22</f>
        <v>10</v>
      </c>
    </row>
    <row r="22" spans="1:17" s="65" customFormat="1" ht="21" customHeight="1">
      <c r="A22" s="15"/>
      <c r="B22" s="61"/>
      <c r="C22" s="63"/>
      <c r="D22" s="63"/>
      <c r="E22" s="63"/>
      <c r="F22" s="70" t="s">
        <v>48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62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9">
        <f t="shared" si="9"/>
        <v>0</v>
      </c>
      <c r="Q22" s="62">
        <v>10</v>
      </c>
    </row>
    <row r="23" spans="1:17" s="101" customFormat="1" ht="21" customHeight="1">
      <c r="A23" s="15"/>
      <c r="B23" s="61"/>
      <c r="C23" s="63"/>
      <c r="D23" s="63">
        <v>2</v>
      </c>
      <c r="E23" s="63"/>
      <c r="F23" s="72" t="s">
        <v>49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64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51">
        <f t="shared" si="9"/>
        <v>0</v>
      </c>
      <c r="Q23" s="64">
        <f>Q24</f>
        <v>0</v>
      </c>
    </row>
    <row r="24" spans="1:17" s="101" customFormat="1" ht="21" customHeight="1">
      <c r="A24" s="15"/>
      <c r="B24" s="61"/>
      <c r="C24" s="63"/>
      <c r="D24" s="63"/>
      <c r="E24" s="63">
        <v>1</v>
      </c>
      <c r="F24" s="72" t="s">
        <v>50</v>
      </c>
      <c r="G24" s="22">
        <v>0</v>
      </c>
      <c r="H24" s="22">
        <v>3200400</v>
      </c>
      <c r="I24" s="22">
        <v>0</v>
      </c>
      <c r="J24" s="22">
        <v>617704</v>
      </c>
      <c r="K24" s="64">
        <v>0</v>
      </c>
      <c r="L24" s="22">
        <v>2582696</v>
      </c>
      <c r="M24" s="22">
        <v>0</v>
      </c>
      <c r="N24" s="22">
        <v>0</v>
      </c>
      <c r="O24" s="22">
        <v>0</v>
      </c>
      <c r="P24" s="51">
        <v>0</v>
      </c>
      <c r="Q24" s="64"/>
    </row>
    <row r="25" spans="1:17" s="65" customFormat="1" ht="21" customHeight="1">
      <c r="A25" s="15"/>
      <c r="B25" s="61">
        <v>3</v>
      </c>
      <c r="C25" s="63"/>
      <c r="D25" s="63"/>
      <c r="E25" s="63"/>
      <c r="F25" s="70" t="s">
        <v>51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62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9">
        <f t="shared" si="10"/>
        <v>846289851</v>
      </c>
      <c r="Q25" s="62"/>
    </row>
    <row r="26" spans="1:17" s="65" customFormat="1" ht="21" customHeight="1">
      <c r="A26" s="15"/>
      <c r="B26" s="61"/>
      <c r="C26" s="63">
        <v>1</v>
      </c>
      <c r="D26" s="63"/>
      <c r="E26" s="63"/>
      <c r="F26" s="71" t="s">
        <v>52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62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9">
        <f t="shared" si="11"/>
        <v>846289851</v>
      </c>
      <c r="Q26" s="62"/>
    </row>
    <row r="27" spans="1:17" s="65" customFormat="1" ht="21" customHeight="1">
      <c r="A27" s="15"/>
      <c r="B27" s="61"/>
      <c r="C27" s="63"/>
      <c r="D27" s="63"/>
      <c r="E27" s="63"/>
      <c r="F27" s="70" t="s">
        <v>53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62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9">
        <f t="shared" si="11"/>
        <v>846289851</v>
      </c>
      <c r="Q27" s="62"/>
    </row>
    <row r="28" spans="1:17" s="101" customFormat="1" ht="21" customHeight="1">
      <c r="A28" s="15"/>
      <c r="B28" s="61"/>
      <c r="C28" s="63"/>
      <c r="D28" s="63">
        <v>1</v>
      </c>
      <c r="E28" s="63"/>
      <c r="F28" s="72" t="s">
        <v>54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64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51">
        <f t="shared" si="11"/>
        <v>846289851</v>
      </c>
      <c r="Q28" s="64"/>
    </row>
    <row r="29" spans="1:17" s="101" customFormat="1" ht="20.25" customHeight="1">
      <c r="A29" s="15"/>
      <c r="B29" s="61"/>
      <c r="C29" s="63"/>
      <c r="D29" s="63"/>
      <c r="E29" s="63">
        <v>1</v>
      </c>
      <c r="F29" s="72" t="s">
        <v>55</v>
      </c>
      <c r="G29" s="22">
        <v>0</v>
      </c>
      <c r="H29" s="22">
        <v>6003600000</v>
      </c>
      <c r="I29" s="22">
        <v>0</v>
      </c>
      <c r="J29" s="22">
        <v>1000000</v>
      </c>
      <c r="K29" s="64">
        <v>0</v>
      </c>
      <c r="L29" s="22">
        <v>5156310149</v>
      </c>
      <c r="M29" s="22">
        <v>0</v>
      </c>
      <c r="N29" s="22">
        <v>0</v>
      </c>
      <c r="O29" s="22">
        <v>0</v>
      </c>
      <c r="P29" s="51">
        <v>846289851</v>
      </c>
      <c r="Q29" s="64">
        <v>0</v>
      </c>
    </row>
    <row r="30" spans="1:16" s="102" customFormat="1" ht="20.25" customHeight="1">
      <c r="A30" s="104"/>
      <c r="B30" s="61">
        <v>4</v>
      </c>
      <c r="C30" s="63"/>
      <c r="D30" s="63"/>
      <c r="E30" s="63"/>
      <c r="F30" s="70" t="s">
        <v>35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62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9">
        <f t="shared" si="12"/>
        <v>194789200</v>
      </c>
    </row>
    <row r="31" spans="1:16" s="102" customFormat="1" ht="20.25" customHeight="1">
      <c r="A31" s="104"/>
      <c r="B31" s="61"/>
      <c r="C31" s="63">
        <v>1</v>
      </c>
      <c r="D31" s="63"/>
      <c r="E31" s="63"/>
      <c r="F31" s="71" t="s">
        <v>56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62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9">
        <f t="shared" si="13"/>
        <v>192193984</v>
      </c>
    </row>
    <row r="32" spans="1:16" s="102" customFormat="1" ht="20.25" customHeight="1">
      <c r="A32" s="104"/>
      <c r="B32" s="61"/>
      <c r="C32" s="63"/>
      <c r="D32" s="63"/>
      <c r="E32" s="63"/>
      <c r="F32" s="70" t="s">
        <v>46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62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9">
        <f t="shared" si="13"/>
        <v>192193984</v>
      </c>
    </row>
    <row r="33" spans="1:17" s="37" customFormat="1" ht="36" customHeight="1" thickBot="1">
      <c r="A33" s="103"/>
      <c r="B33" s="73"/>
      <c r="C33" s="74"/>
      <c r="D33" s="90">
        <v>1</v>
      </c>
      <c r="E33" s="74"/>
      <c r="F33" s="75" t="s">
        <v>57</v>
      </c>
      <c r="G33" s="85">
        <v>0</v>
      </c>
      <c r="H33" s="85">
        <v>413145000</v>
      </c>
      <c r="I33" s="85">
        <v>0</v>
      </c>
      <c r="J33" s="85">
        <v>33354269</v>
      </c>
      <c r="K33" s="88">
        <v>0</v>
      </c>
      <c r="L33" s="85">
        <v>187596747</v>
      </c>
      <c r="M33" s="85">
        <v>0</v>
      </c>
      <c r="N33" s="85">
        <v>0</v>
      </c>
      <c r="O33" s="85">
        <v>0</v>
      </c>
      <c r="P33" s="86">
        <v>192193984</v>
      </c>
      <c r="Q33" s="64">
        <v>0</v>
      </c>
    </row>
    <row r="34" spans="1:16" s="102" customFormat="1" ht="20.25" customHeight="1" thickTop="1">
      <c r="A34" s="104"/>
      <c r="B34" s="61"/>
      <c r="C34" s="63">
        <v>2</v>
      </c>
      <c r="D34" s="63"/>
      <c r="E34" s="63"/>
      <c r="F34" s="71" t="s">
        <v>36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62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9">
        <f t="shared" si="14"/>
        <v>2595216</v>
      </c>
    </row>
    <row r="35" spans="1:16" s="102" customFormat="1" ht="20.25" customHeight="1">
      <c r="A35" s="104"/>
      <c r="B35" s="61"/>
      <c r="C35" s="63"/>
      <c r="D35" s="63"/>
      <c r="E35" s="63"/>
      <c r="F35" s="70" t="s">
        <v>37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62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9">
        <f t="shared" si="14"/>
        <v>2595216</v>
      </c>
    </row>
    <row r="36" spans="1:16" s="37" customFormat="1" ht="20.25" customHeight="1">
      <c r="A36" s="104"/>
      <c r="B36" s="61"/>
      <c r="C36" s="63"/>
      <c r="D36" s="63">
        <v>1</v>
      </c>
      <c r="E36" s="63"/>
      <c r="F36" s="72" t="s">
        <v>58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64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51">
        <f t="shared" si="14"/>
        <v>2595216</v>
      </c>
    </row>
    <row r="37" spans="1:16" s="37" customFormat="1" ht="20.25" customHeight="1">
      <c r="A37" s="104"/>
      <c r="B37" s="61"/>
      <c r="C37" s="63"/>
      <c r="D37" s="63"/>
      <c r="E37" s="63">
        <v>1</v>
      </c>
      <c r="F37" s="72" t="s">
        <v>59</v>
      </c>
      <c r="G37" s="22">
        <v>0</v>
      </c>
      <c r="H37" s="22">
        <v>2900000</v>
      </c>
      <c r="I37" s="22">
        <v>0</v>
      </c>
      <c r="J37" s="22">
        <v>300000</v>
      </c>
      <c r="K37" s="64">
        <v>0</v>
      </c>
      <c r="L37" s="22">
        <v>4784</v>
      </c>
      <c r="M37" s="22">
        <v>0</v>
      </c>
      <c r="N37" s="22">
        <v>0</v>
      </c>
      <c r="O37" s="22">
        <v>0</v>
      </c>
      <c r="P37" s="51">
        <v>2595216</v>
      </c>
    </row>
    <row r="38" spans="1:16" s="102" customFormat="1" ht="20.25" customHeight="1">
      <c r="A38" s="104"/>
      <c r="B38" s="61">
        <v>5</v>
      </c>
      <c r="C38" s="63"/>
      <c r="D38" s="63"/>
      <c r="E38" s="63"/>
      <c r="F38" s="70" t="s">
        <v>60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62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9">
        <f t="shared" si="15"/>
        <v>0</v>
      </c>
    </row>
    <row r="39" spans="1:16" s="102" customFormat="1" ht="20.25" customHeight="1">
      <c r="A39" s="104"/>
      <c r="B39" s="61"/>
      <c r="C39" s="63">
        <v>1</v>
      </c>
      <c r="D39" s="63"/>
      <c r="E39" s="63"/>
      <c r="F39" s="71" t="s">
        <v>61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62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9">
        <f t="shared" si="16"/>
        <v>0</v>
      </c>
    </row>
    <row r="40" spans="1:16" s="102" customFormat="1" ht="20.25" customHeight="1">
      <c r="A40" s="104"/>
      <c r="B40" s="61"/>
      <c r="C40" s="63"/>
      <c r="D40" s="63"/>
      <c r="E40" s="63"/>
      <c r="F40" s="70" t="s">
        <v>46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62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9">
        <f t="shared" si="17"/>
        <v>0</v>
      </c>
    </row>
    <row r="41" spans="1:16" s="37" customFormat="1" ht="36" customHeight="1">
      <c r="A41" s="104"/>
      <c r="B41" s="61"/>
      <c r="C41" s="63"/>
      <c r="D41" s="63">
        <v>1</v>
      </c>
      <c r="E41" s="63"/>
      <c r="F41" s="72" t="s">
        <v>62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64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51">
        <f t="shared" si="18"/>
        <v>0</v>
      </c>
    </row>
    <row r="42" spans="1:16" s="37" customFormat="1" ht="20.25" customHeight="1">
      <c r="A42" s="104"/>
      <c r="B42" s="61"/>
      <c r="C42" s="63"/>
      <c r="D42" s="63"/>
      <c r="E42" s="63">
        <v>1</v>
      </c>
      <c r="F42" s="72" t="s">
        <v>63</v>
      </c>
      <c r="G42" s="22">
        <v>0</v>
      </c>
      <c r="H42" s="22">
        <v>0</v>
      </c>
      <c r="I42" s="22">
        <v>0</v>
      </c>
      <c r="J42" s="22">
        <v>0</v>
      </c>
      <c r="K42" s="64">
        <v>0</v>
      </c>
      <c r="L42" s="22">
        <v>0</v>
      </c>
      <c r="M42" s="22">
        <v>0</v>
      </c>
      <c r="N42" s="22">
        <v>0</v>
      </c>
      <c r="O42" s="22">
        <v>0</v>
      </c>
      <c r="P42" s="51">
        <v>0</v>
      </c>
    </row>
    <row r="43" spans="1:16" s="37" customFormat="1" ht="20.25" customHeight="1">
      <c r="A43" s="104"/>
      <c r="B43" s="61"/>
      <c r="C43" s="63"/>
      <c r="D43" s="63">
        <v>2</v>
      </c>
      <c r="E43" s="63"/>
      <c r="F43" s="72" t="s">
        <v>64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64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51">
        <f t="shared" si="19"/>
        <v>0</v>
      </c>
    </row>
    <row r="44" spans="1:16" s="37" customFormat="1" ht="20.25" customHeight="1">
      <c r="A44" s="104"/>
      <c r="B44" s="61"/>
      <c r="C44" s="63"/>
      <c r="D44" s="63"/>
      <c r="E44" s="63">
        <v>1</v>
      </c>
      <c r="F44" s="72" t="s">
        <v>65</v>
      </c>
      <c r="G44" s="22">
        <v>0</v>
      </c>
      <c r="H44" s="22">
        <v>0</v>
      </c>
      <c r="I44" s="22">
        <v>0</v>
      </c>
      <c r="J44" s="22">
        <v>0</v>
      </c>
      <c r="K44" s="64">
        <v>0</v>
      </c>
      <c r="L44" s="22">
        <v>0</v>
      </c>
      <c r="M44" s="22">
        <v>0</v>
      </c>
      <c r="N44" s="22">
        <v>0</v>
      </c>
      <c r="O44" s="22">
        <v>0</v>
      </c>
      <c r="P44" s="51">
        <v>0</v>
      </c>
    </row>
    <row r="45" spans="1:16" s="37" customFormat="1" ht="20.25" customHeight="1">
      <c r="A45" s="104"/>
      <c r="B45" s="61"/>
      <c r="C45" s="63"/>
      <c r="D45" s="63">
        <v>4</v>
      </c>
      <c r="E45" s="63"/>
      <c r="F45" s="72" t="s">
        <v>67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64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51">
        <f t="shared" si="20"/>
        <v>0</v>
      </c>
    </row>
    <row r="46" spans="1:17" s="37" customFormat="1" ht="35.25" customHeight="1">
      <c r="A46" s="104"/>
      <c r="B46" s="61"/>
      <c r="C46" s="63"/>
      <c r="D46" s="63"/>
      <c r="E46" s="63">
        <v>1</v>
      </c>
      <c r="F46" s="72" t="s">
        <v>68</v>
      </c>
      <c r="G46" s="22">
        <v>0</v>
      </c>
      <c r="H46" s="22">
        <v>0</v>
      </c>
      <c r="I46" s="22">
        <v>0</v>
      </c>
      <c r="J46" s="22">
        <v>0</v>
      </c>
      <c r="K46" s="64">
        <v>0</v>
      </c>
      <c r="L46" s="22">
        <v>0</v>
      </c>
      <c r="M46" s="22">
        <v>0</v>
      </c>
      <c r="N46" s="22">
        <v>0</v>
      </c>
      <c r="O46" s="22">
        <v>0</v>
      </c>
      <c r="P46" s="51">
        <v>0</v>
      </c>
      <c r="Q46" s="64">
        <v>0</v>
      </c>
    </row>
    <row r="47" spans="1:16" s="37" customFormat="1" ht="20.25" customHeight="1">
      <c r="A47" s="104"/>
      <c r="B47" s="61"/>
      <c r="C47" s="63"/>
      <c r="D47" s="63"/>
      <c r="E47" s="63">
        <v>2</v>
      </c>
      <c r="F47" s="72" t="s">
        <v>66</v>
      </c>
      <c r="G47" s="22">
        <v>0</v>
      </c>
      <c r="H47" s="22">
        <v>0</v>
      </c>
      <c r="I47" s="22">
        <v>0</v>
      </c>
      <c r="J47" s="22">
        <v>0</v>
      </c>
      <c r="K47" s="64">
        <v>0</v>
      </c>
      <c r="L47" s="22">
        <v>0</v>
      </c>
      <c r="M47" s="22">
        <v>0</v>
      </c>
      <c r="N47" s="22">
        <v>0</v>
      </c>
      <c r="O47" s="22">
        <v>0</v>
      </c>
      <c r="P47" s="51">
        <v>0</v>
      </c>
    </row>
    <row r="48" spans="1:16" s="37" customFormat="1" ht="20.25" customHeight="1">
      <c r="A48" s="104"/>
      <c r="B48" s="61"/>
      <c r="C48" s="63"/>
      <c r="D48" s="63"/>
      <c r="E48" s="63">
        <v>3</v>
      </c>
      <c r="F48" s="72" t="s">
        <v>69</v>
      </c>
      <c r="G48" s="22">
        <v>0</v>
      </c>
      <c r="H48" s="22">
        <v>0</v>
      </c>
      <c r="I48" s="22">
        <v>0</v>
      </c>
      <c r="J48" s="22">
        <v>0</v>
      </c>
      <c r="K48" s="64">
        <v>0</v>
      </c>
      <c r="L48" s="22">
        <v>0</v>
      </c>
      <c r="M48" s="22">
        <v>0</v>
      </c>
      <c r="N48" s="22">
        <v>0</v>
      </c>
      <c r="O48" s="22">
        <v>0</v>
      </c>
      <c r="P48" s="51">
        <v>0</v>
      </c>
    </row>
    <row r="49" spans="1:16" s="102" customFormat="1" ht="20.25" customHeight="1">
      <c r="A49" s="104"/>
      <c r="B49" s="61"/>
      <c r="C49" s="63">
        <v>2</v>
      </c>
      <c r="D49" s="63"/>
      <c r="E49" s="63"/>
      <c r="F49" s="71" t="s">
        <v>70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62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9">
        <f t="shared" si="21"/>
        <v>0</v>
      </c>
    </row>
    <row r="50" spans="1:17" s="102" customFormat="1" ht="20.25" customHeight="1">
      <c r="A50" s="104"/>
      <c r="B50" s="61"/>
      <c r="C50" s="63"/>
      <c r="D50" s="63"/>
      <c r="E50" s="63"/>
      <c r="F50" s="70" t="s">
        <v>46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62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9">
        <f t="shared" si="21"/>
        <v>0</v>
      </c>
      <c r="Q50" s="62">
        <f>Q51</f>
        <v>0</v>
      </c>
    </row>
    <row r="51" spans="1:16" s="37" customFormat="1" ht="20.25" customHeight="1">
      <c r="A51" s="104"/>
      <c r="B51" s="61"/>
      <c r="C51" s="63"/>
      <c r="D51" s="63">
        <v>1</v>
      </c>
      <c r="E51" s="63"/>
      <c r="F51" s="72" t="s">
        <v>71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64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51">
        <f t="shared" si="22"/>
        <v>0</v>
      </c>
    </row>
    <row r="52" spans="1:16" s="37" customFormat="1" ht="22.5" customHeight="1">
      <c r="A52" s="104"/>
      <c r="B52" s="61"/>
      <c r="C52" s="63"/>
      <c r="D52" s="63"/>
      <c r="E52" s="63">
        <v>1</v>
      </c>
      <c r="F52" s="72" t="s">
        <v>66</v>
      </c>
      <c r="G52" s="22">
        <v>0</v>
      </c>
      <c r="H52" s="22">
        <v>0</v>
      </c>
      <c r="I52" s="22">
        <v>0</v>
      </c>
      <c r="J52" s="22">
        <v>0</v>
      </c>
      <c r="K52" s="64">
        <v>0</v>
      </c>
      <c r="L52" s="22">
        <v>0</v>
      </c>
      <c r="M52" s="22">
        <v>0</v>
      </c>
      <c r="N52" s="22">
        <v>0</v>
      </c>
      <c r="O52" s="22">
        <v>0</v>
      </c>
      <c r="P52" s="51">
        <v>0</v>
      </c>
    </row>
    <row r="53" spans="1:16" ht="22.5" customHeight="1">
      <c r="A53" s="104"/>
      <c r="B53" s="63"/>
      <c r="C53" s="63"/>
      <c r="D53" s="63"/>
      <c r="E53" s="63"/>
      <c r="F53" s="72"/>
      <c r="G53" s="21"/>
      <c r="H53" s="21"/>
      <c r="I53" s="21"/>
      <c r="J53" s="21"/>
      <c r="K53" s="62"/>
      <c r="L53" s="21"/>
      <c r="M53" s="21"/>
      <c r="N53" s="21"/>
      <c r="O53" s="21"/>
      <c r="P53" s="49"/>
    </row>
    <row r="54" spans="1:16" ht="22.5" customHeight="1">
      <c r="A54" s="104"/>
      <c r="B54" s="63"/>
      <c r="C54" s="63"/>
      <c r="D54" s="63"/>
      <c r="E54" s="63"/>
      <c r="F54" s="72"/>
      <c r="G54" s="21"/>
      <c r="H54" s="21"/>
      <c r="I54" s="21"/>
      <c r="J54" s="21"/>
      <c r="K54" s="62"/>
      <c r="L54" s="21"/>
      <c r="M54" s="21"/>
      <c r="N54" s="21"/>
      <c r="O54" s="21"/>
      <c r="P54" s="49"/>
    </row>
    <row r="55" spans="1:16" ht="22.5" customHeight="1">
      <c r="A55" s="104"/>
      <c r="B55" s="63"/>
      <c r="C55" s="63"/>
      <c r="D55" s="63"/>
      <c r="E55" s="63"/>
      <c r="F55" s="72"/>
      <c r="G55" s="21"/>
      <c r="H55" s="21"/>
      <c r="I55" s="21"/>
      <c r="J55" s="21"/>
      <c r="K55" s="62"/>
      <c r="L55" s="21"/>
      <c r="M55" s="21"/>
      <c r="N55" s="21"/>
      <c r="O55" s="21"/>
      <c r="P55" s="49"/>
    </row>
    <row r="56" spans="1:16" ht="22.5" customHeight="1">
      <c r="A56" s="104"/>
      <c r="B56" s="63"/>
      <c r="C56" s="63"/>
      <c r="D56" s="63"/>
      <c r="E56" s="63"/>
      <c r="F56" s="72"/>
      <c r="G56" s="21"/>
      <c r="H56" s="21"/>
      <c r="I56" s="21"/>
      <c r="J56" s="21"/>
      <c r="K56" s="62"/>
      <c r="L56" s="21"/>
      <c r="M56" s="21"/>
      <c r="N56" s="21"/>
      <c r="O56" s="21"/>
      <c r="P56" s="49"/>
    </row>
    <row r="57" spans="1:16" ht="22.5" customHeight="1">
      <c r="A57" s="104"/>
      <c r="B57" s="63"/>
      <c r="C57" s="63"/>
      <c r="D57" s="63"/>
      <c r="E57" s="63"/>
      <c r="F57" s="72"/>
      <c r="G57" s="21"/>
      <c r="H57" s="21"/>
      <c r="I57" s="21"/>
      <c r="J57" s="21"/>
      <c r="K57" s="62"/>
      <c r="L57" s="21"/>
      <c r="M57" s="21"/>
      <c r="N57" s="21"/>
      <c r="O57" s="21"/>
      <c r="P57" s="49"/>
    </row>
    <row r="58" spans="1:16" ht="22.5" customHeight="1">
      <c r="A58" s="104"/>
      <c r="B58" s="63"/>
      <c r="C58" s="63"/>
      <c r="D58" s="63"/>
      <c r="E58" s="63"/>
      <c r="F58" s="72"/>
      <c r="G58" s="21"/>
      <c r="H58" s="21"/>
      <c r="I58" s="21"/>
      <c r="J58" s="21"/>
      <c r="K58" s="62"/>
      <c r="L58" s="21"/>
      <c r="M58" s="21"/>
      <c r="N58" s="21"/>
      <c r="O58" s="21"/>
      <c r="P58" s="49"/>
    </row>
    <row r="59" spans="1:16" ht="22.5" customHeight="1">
      <c r="A59" s="104"/>
      <c r="B59" s="63"/>
      <c r="C59" s="63"/>
      <c r="D59" s="63"/>
      <c r="E59" s="63"/>
      <c r="F59" s="72"/>
      <c r="G59" s="21"/>
      <c r="H59" s="21"/>
      <c r="I59" s="21"/>
      <c r="J59" s="21"/>
      <c r="K59" s="62"/>
      <c r="L59" s="21"/>
      <c r="M59" s="21"/>
      <c r="N59" s="21"/>
      <c r="O59" s="21"/>
      <c r="P59" s="49"/>
    </row>
    <row r="60" spans="1:16" ht="36" customHeight="1" thickBot="1">
      <c r="A60" s="103"/>
      <c r="B60" s="74"/>
      <c r="C60" s="74"/>
      <c r="D60" s="74"/>
      <c r="E60" s="74"/>
      <c r="F60" s="75"/>
      <c r="G60" s="87"/>
      <c r="H60" s="87"/>
      <c r="I60" s="87"/>
      <c r="J60" s="87"/>
      <c r="K60" s="89"/>
      <c r="L60" s="87"/>
      <c r="M60" s="87"/>
      <c r="N60" s="87"/>
      <c r="O60" s="87"/>
      <c r="P60" s="84"/>
    </row>
    <row r="61" spans="1:18" ht="18" thickTop="1">
      <c r="A61" s="76"/>
      <c r="B61" s="77"/>
      <c r="C61" s="77"/>
      <c r="D61" s="77"/>
      <c r="E61" s="77"/>
      <c r="F61" s="78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58"/>
      <c r="R61" s="58"/>
    </row>
    <row r="62" spans="1:18" ht="16.5">
      <c r="A62" s="58"/>
      <c r="B62" s="79"/>
      <c r="C62" s="79"/>
      <c r="D62" s="80"/>
      <c r="E62" s="80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16.5">
      <c r="A63" s="58"/>
      <c r="B63" s="58"/>
      <c r="C63" s="58"/>
      <c r="D63" s="58"/>
      <c r="E63" s="58"/>
      <c r="F63" s="81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6.5">
      <c r="A64" s="58"/>
      <c r="B64" s="58"/>
      <c r="C64" s="58"/>
      <c r="D64" s="58"/>
      <c r="E64" s="58"/>
      <c r="F64" s="81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3" t="s">
        <v>16</v>
      </c>
      <c r="K1" s="34" t="s">
        <v>17</v>
      </c>
    </row>
    <row r="2" spans="1:11" s="8" customFormat="1" ht="25.5" customHeight="1">
      <c r="A2" s="28"/>
      <c r="B2" s="28"/>
      <c r="C2" s="28"/>
      <c r="D2" s="28"/>
      <c r="E2" s="28"/>
      <c r="F2" s="28"/>
      <c r="H2" s="378" t="s">
        <v>38</v>
      </c>
      <c r="I2" s="379"/>
      <c r="J2" s="379"/>
      <c r="K2" s="54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5"/>
      <c r="J3" s="2" t="s">
        <v>18</v>
      </c>
      <c r="K3" s="35" t="s">
        <v>19</v>
      </c>
    </row>
    <row r="4" spans="5:16" s="37" customFormat="1" ht="16.5" customHeight="1" thickBot="1">
      <c r="E4" s="38"/>
      <c r="G4" s="39"/>
      <c r="J4" s="56" t="s">
        <v>20</v>
      </c>
      <c r="K4" s="41" t="s">
        <v>21</v>
      </c>
      <c r="P4" s="40" t="s">
        <v>1</v>
      </c>
    </row>
    <row r="5" spans="1:16" ht="20.25" customHeight="1" thickTop="1">
      <c r="A5" s="91" t="s">
        <v>22</v>
      </c>
      <c r="B5" s="386" t="s">
        <v>23</v>
      </c>
      <c r="C5" s="386"/>
      <c r="D5" s="386"/>
      <c r="E5" s="386"/>
      <c r="F5" s="386"/>
      <c r="G5" s="389" t="s">
        <v>2</v>
      </c>
      <c r="H5" s="390"/>
      <c r="I5" s="384" t="s">
        <v>24</v>
      </c>
      <c r="J5" s="387"/>
      <c r="K5" s="385" t="s">
        <v>3</v>
      </c>
      <c r="L5" s="388"/>
      <c r="M5" s="384" t="s">
        <v>9</v>
      </c>
      <c r="N5" s="387"/>
      <c r="O5" s="384" t="s">
        <v>4</v>
      </c>
      <c r="P5" s="385"/>
    </row>
    <row r="6" spans="1:16" s="58" customFormat="1" ht="19.5" customHeight="1">
      <c r="A6" s="57" t="s">
        <v>25</v>
      </c>
      <c r="B6" s="380" t="s">
        <v>10</v>
      </c>
      <c r="C6" s="380" t="s">
        <v>11</v>
      </c>
      <c r="D6" s="380" t="s">
        <v>12</v>
      </c>
      <c r="E6" s="380" t="s">
        <v>13</v>
      </c>
      <c r="F6" s="382" t="s">
        <v>26</v>
      </c>
      <c r="G6" s="382" t="s">
        <v>27</v>
      </c>
      <c r="H6" s="382" t="s">
        <v>28</v>
      </c>
      <c r="I6" s="382" t="s">
        <v>29</v>
      </c>
      <c r="J6" s="382" t="s">
        <v>28</v>
      </c>
      <c r="K6" s="393" t="s">
        <v>27</v>
      </c>
      <c r="L6" s="382" t="s">
        <v>30</v>
      </c>
      <c r="M6" s="382" t="s">
        <v>29</v>
      </c>
      <c r="N6" s="382" t="s">
        <v>28</v>
      </c>
      <c r="O6" s="382" t="s">
        <v>27</v>
      </c>
      <c r="P6" s="391" t="s">
        <v>30</v>
      </c>
    </row>
    <row r="7" spans="1:16" ht="21" customHeight="1">
      <c r="A7" s="59" t="s">
        <v>31</v>
      </c>
      <c r="B7" s="381"/>
      <c r="C7" s="381"/>
      <c r="D7" s="381"/>
      <c r="E7" s="381"/>
      <c r="F7" s="383"/>
      <c r="G7" s="383"/>
      <c r="H7" s="383"/>
      <c r="I7" s="383"/>
      <c r="J7" s="383"/>
      <c r="K7" s="394"/>
      <c r="L7" s="383"/>
      <c r="M7" s="383"/>
      <c r="N7" s="383"/>
      <c r="O7" s="383"/>
      <c r="P7" s="392"/>
    </row>
    <row r="8" spans="1:17" s="27" customFormat="1" ht="21" customHeight="1">
      <c r="A8" s="100"/>
      <c r="B8" s="67"/>
      <c r="C8" s="68"/>
      <c r="D8" s="68"/>
      <c r="E8" s="68"/>
      <c r="F8" s="69" t="s">
        <v>32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62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8">
        <f t="shared" si="0"/>
        <v>13038111291</v>
      </c>
      <c r="Q8" s="60">
        <f>Q9+Q13+Q19+Q23+Q27</f>
        <v>30</v>
      </c>
    </row>
    <row r="9" spans="1:16" s="50" customFormat="1" ht="21" customHeight="1">
      <c r="A9" s="92">
        <v>94</v>
      </c>
      <c r="B9" s="61">
        <v>1</v>
      </c>
      <c r="C9" s="63"/>
      <c r="D9" s="63"/>
      <c r="E9" s="63"/>
      <c r="F9" s="70" t="s">
        <v>39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62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9">
        <f t="shared" si="2"/>
        <v>340873913</v>
      </c>
    </row>
    <row r="10" spans="1:16" s="50" customFormat="1" ht="21" customHeight="1">
      <c r="A10" s="23"/>
      <c r="B10" s="61"/>
      <c r="C10" s="63">
        <v>1</v>
      </c>
      <c r="D10" s="63"/>
      <c r="E10" s="63"/>
      <c r="F10" s="71" t="s">
        <v>40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62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9">
        <f t="shared" si="1"/>
        <v>251959758</v>
      </c>
    </row>
    <row r="11" spans="1:16" s="50" customFormat="1" ht="21" customHeight="1">
      <c r="A11" s="15"/>
      <c r="B11" s="61"/>
      <c r="C11" s="63"/>
      <c r="D11" s="63"/>
      <c r="E11" s="63"/>
      <c r="F11" s="70" t="s">
        <v>41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62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9">
        <f t="shared" si="1"/>
        <v>251959758</v>
      </c>
    </row>
    <row r="12" spans="1:16" s="20" customFormat="1" ht="21" customHeight="1">
      <c r="A12" s="15"/>
      <c r="B12" s="61"/>
      <c r="C12" s="63"/>
      <c r="D12" s="63">
        <v>1</v>
      </c>
      <c r="E12" s="63"/>
      <c r="F12" s="72" t="s">
        <v>42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64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51">
        <f t="shared" si="1"/>
        <v>251959758</v>
      </c>
    </row>
    <row r="13" spans="1:17" s="20" customFormat="1" ht="36" customHeight="1">
      <c r="A13" s="15"/>
      <c r="B13" s="61"/>
      <c r="C13" s="63"/>
      <c r="D13" s="63"/>
      <c r="E13" s="66">
        <v>1</v>
      </c>
      <c r="F13" s="72" t="s">
        <v>43</v>
      </c>
      <c r="G13" s="22">
        <v>0</v>
      </c>
      <c r="H13" s="22">
        <v>299600374</v>
      </c>
      <c r="I13" s="22">
        <v>0</v>
      </c>
      <c r="J13" s="22">
        <v>206024</v>
      </c>
      <c r="K13" s="64">
        <v>0</v>
      </c>
      <c r="L13" s="22">
        <v>47434592</v>
      </c>
      <c r="M13" s="22">
        <v>0</v>
      </c>
      <c r="N13" s="22">
        <v>0</v>
      </c>
      <c r="O13" s="22">
        <v>0</v>
      </c>
      <c r="P13" s="51">
        <v>251959758</v>
      </c>
      <c r="Q13" s="64">
        <f>Q14</f>
        <v>20</v>
      </c>
    </row>
    <row r="14" spans="1:17" s="65" customFormat="1" ht="21" customHeight="1">
      <c r="A14" s="15"/>
      <c r="B14" s="61"/>
      <c r="C14" s="63">
        <v>2</v>
      </c>
      <c r="D14" s="63"/>
      <c r="E14" s="63"/>
      <c r="F14" s="71" t="s">
        <v>44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62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9">
        <f t="shared" si="3"/>
        <v>88914155</v>
      </c>
      <c r="Q14" s="62">
        <f t="shared" si="3"/>
        <v>20</v>
      </c>
    </row>
    <row r="15" spans="1:17" s="65" customFormat="1" ht="21" customHeight="1">
      <c r="A15" s="15"/>
      <c r="B15" s="61"/>
      <c r="C15" s="63"/>
      <c r="D15" s="63"/>
      <c r="E15" s="63"/>
      <c r="F15" s="70" t="s">
        <v>41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62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9">
        <f t="shared" si="4"/>
        <v>0</v>
      </c>
      <c r="Q15" s="62">
        <f t="shared" si="4"/>
        <v>10</v>
      </c>
    </row>
    <row r="16" spans="1:17" s="101" customFormat="1" ht="21" customHeight="1">
      <c r="A16" s="15"/>
      <c r="B16" s="61"/>
      <c r="C16" s="63"/>
      <c r="D16" s="63">
        <v>1</v>
      </c>
      <c r="E16" s="63"/>
      <c r="F16" s="72" t="s">
        <v>45</v>
      </c>
      <c r="G16" s="22">
        <v>0</v>
      </c>
      <c r="H16" s="22">
        <f>H17</f>
        <v>91556000</v>
      </c>
      <c r="I16" s="22">
        <v>0</v>
      </c>
      <c r="J16" s="22">
        <v>0</v>
      </c>
      <c r="K16" s="64">
        <v>0</v>
      </c>
      <c r="L16" s="22">
        <v>0</v>
      </c>
      <c r="M16" s="22">
        <v>0</v>
      </c>
      <c r="N16" s="22">
        <v>0</v>
      </c>
      <c r="O16" s="22">
        <v>0</v>
      </c>
      <c r="P16" s="51">
        <v>0</v>
      </c>
      <c r="Q16" s="64">
        <v>10</v>
      </c>
    </row>
    <row r="17" spans="1:17" s="101" customFormat="1" ht="36" customHeight="1">
      <c r="A17" s="15"/>
      <c r="B17" s="61"/>
      <c r="C17" s="63"/>
      <c r="D17" s="63"/>
      <c r="E17" s="63">
        <v>1</v>
      </c>
      <c r="F17" s="72" t="s">
        <v>90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64">
        <v>0</v>
      </c>
      <c r="L17" s="22">
        <v>2560455</v>
      </c>
      <c r="M17" s="22">
        <v>0</v>
      </c>
      <c r="N17" s="22">
        <v>0</v>
      </c>
      <c r="O17" s="22">
        <v>0</v>
      </c>
      <c r="P17" s="51">
        <v>88914155</v>
      </c>
      <c r="Q17" s="64">
        <f t="shared" si="5"/>
        <v>10</v>
      </c>
    </row>
    <row r="18" spans="1:17" s="65" customFormat="1" ht="21" customHeight="1">
      <c r="A18" s="15"/>
      <c r="B18" s="61">
        <v>2</v>
      </c>
      <c r="C18" s="63"/>
      <c r="D18" s="63"/>
      <c r="E18" s="63"/>
      <c r="F18" s="70" t="s">
        <v>33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62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9">
        <f t="shared" si="5"/>
        <v>31751716</v>
      </c>
      <c r="Q18" s="62">
        <f t="shared" si="5"/>
        <v>10</v>
      </c>
    </row>
    <row r="19" spans="1:17" s="65" customFormat="1" ht="21" customHeight="1">
      <c r="A19" s="15"/>
      <c r="B19" s="61"/>
      <c r="C19" s="63">
        <v>1</v>
      </c>
      <c r="D19" s="63"/>
      <c r="E19" s="63"/>
      <c r="F19" s="71" t="s">
        <v>34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62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9">
        <f t="shared" si="6"/>
        <v>31751716</v>
      </c>
      <c r="Q19" s="62">
        <f>Q20</f>
        <v>10</v>
      </c>
    </row>
    <row r="20" spans="1:17" s="65" customFormat="1" ht="21" customHeight="1">
      <c r="A20" s="15"/>
      <c r="B20" s="61"/>
      <c r="C20" s="63"/>
      <c r="D20" s="63"/>
      <c r="E20" s="63"/>
      <c r="F20" s="70" t="s">
        <v>46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62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9">
        <f t="shared" si="7"/>
        <v>7150000</v>
      </c>
      <c r="Q20" s="62">
        <f>Q21</f>
        <v>10</v>
      </c>
    </row>
    <row r="21" spans="1:17" s="101" customFormat="1" ht="36" customHeight="1">
      <c r="A21" s="15"/>
      <c r="B21" s="61"/>
      <c r="C21" s="63"/>
      <c r="D21" s="63">
        <v>1</v>
      </c>
      <c r="E21" s="63"/>
      <c r="F21" s="72" t="s">
        <v>47</v>
      </c>
      <c r="G21" s="22">
        <v>0</v>
      </c>
      <c r="H21" s="22">
        <v>566196038</v>
      </c>
      <c r="I21" s="22">
        <v>0</v>
      </c>
      <c r="J21" s="22">
        <v>65692706</v>
      </c>
      <c r="K21" s="64">
        <v>0</v>
      </c>
      <c r="L21" s="22">
        <v>493353332</v>
      </c>
      <c r="M21" s="22">
        <v>0</v>
      </c>
      <c r="N21" s="22">
        <v>0</v>
      </c>
      <c r="O21" s="22">
        <v>0</v>
      </c>
      <c r="P21" s="51">
        <v>7150000</v>
      </c>
      <c r="Q21" s="64">
        <f>Q22</f>
        <v>10</v>
      </c>
    </row>
    <row r="22" spans="1:17" s="65" customFormat="1" ht="21" customHeight="1">
      <c r="A22" s="15"/>
      <c r="B22" s="61"/>
      <c r="C22" s="63"/>
      <c r="D22" s="63"/>
      <c r="E22" s="63"/>
      <c r="F22" s="70" t="s">
        <v>48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62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9">
        <f t="shared" si="8"/>
        <v>24601716</v>
      </c>
      <c r="Q22" s="62">
        <v>10</v>
      </c>
    </row>
    <row r="23" spans="1:17" s="101" customFormat="1" ht="21" customHeight="1">
      <c r="A23" s="15"/>
      <c r="B23" s="61"/>
      <c r="C23" s="63"/>
      <c r="D23" s="63">
        <v>2</v>
      </c>
      <c r="E23" s="63"/>
      <c r="F23" s="72" t="s">
        <v>49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64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51">
        <f t="shared" si="9"/>
        <v>24601716</v>
      </c>
      <c r="Q23" s="64"/>
    </row>
    <row r="24" spans="1:17" s="101" customFormat="1" ht="21" customHeight="1">
      <c r="A24" s="15"/>
      <c r="B24" s="61"/>
      <c r="C24" s="63"/>
      <c r="D24" s="63"/>
      <c r="E24" s="63">
        <v>1</v>
      </c>
      <c r="F24" s="72" t="s">
        <v>50</v>
      </c>
      <c r="G24" s="22">
        <v>0</v>
      </c>
      <c r="H24" s="22">
        <v>796493297</v>
      </c>
      <c r="I24" s="22">
        <v>0</v>
      </c>
      <c r="J24" s="22">
        <v>21254628</v>
      </c>
      <c r="K24" s="64">
        <v>0</v>
      </c>
      <c r="L24" s="22">
        <v>750636953</v>
      </c>
      <c r="M24" s="22">
        <v>0</v>
      </c>
      <c r="N24" s="22">
        <v>0</v>
      </c>
      <c r="O24" s="22">
        <v>0</v>
      </c>
      <c r="P24" s="51">
        <v>24601716</v>
      </c>
      <c r="Q24" s="64"/>
    </row>
    <row r="25" spans="1:17" s="65" customFormat="1" ht="21" customHeight="1">
      <c r="A25" s="15"/>
      <c r="B25" s="61">
        <v>3</v>
      </c>
      <c r="C25" s="63"/>
      <c r="D25" s="63"/>
      <c r="E25" s="63"/>
      <c r="F25" s="70" t="s">
        <v>51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62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9">
        <f t="shared" si="10"/>
        <v>461967000</v>
      </c>
      <c r="Q25" s="62"/>
    </row>
    <row r="26" spans="1:17" s="65" customFormat="1" ht="21" customHeight="1">
      <c r="A26" s="15"/>
      <c r="B26" s="61"/>
      <c r="C26" s="63">
        <v>1</v>
      </c>
      <c r="D26" s="63"/>
      <c r="E26" s="63"/>
      <c r="F26" s="71" t="s">
        <v>52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62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9">
        <f t="shared" si="11"/>
        <v>461967000</v>
      </c>
      <c r="Q26" s="62"/>
    </row>
    <row r="27" spans="1:17" s="65" customFormat="1" ht="21" customHeight="1">
      <c r="A27" s="15"/>
      <c r="B27" s="61"/>
      <c r="C27" s="63"/>
      <c r="D27" s="63"/>
      <c r="E27" s="63"/>
      <c r="F27" s="70" t="s">
        <v>53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62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9">
        <f t="shared" si="12"/>
        <v>461967000</v>
      </c>
      <c r="Q27" s="62"/>
    </row>
    <row r="28" spans="1:17" s="101" customFormat="1" ht="21" customHeight="1">
      <c r="A28" s="15"/>
      <c r="B28" s="61"/>
      <c r="C28" s="63"/>
      <c r="D28" s="63">
        <v>1</v>
      </c>
      <c r="E28" s="63"/>
      <c r="F28" s="72" t="s">
        <v>54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64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51">
        <f t="shared" si="12"/>
        <v>461967000</v>
      </c>
      <c r="Q28" s="64"/>
    </row>
    <row r="29" spans="1:17" s="101" customFormat="1" ht="20.25" customHeight="1">
      <c r="A29" s="15"/>
      <c r="B29" s="61"/>
      <c r="C29" s="63"/>
      <c r="D29" s="63"/>
      <c r="E29" s="63">
        <v>1</v>
      </c>
      <c r="F29" s="72" t="s">
        <v>55</v>
      </c>
      <c r="G29" s="22">
        <v>0</v>
      </c>
      <c r="H29" s="22">
        <v>3996400000</v>
      </c>
      <c r="I29" s="22">
        <v>0</v>
      </c>
      <c r="J29" s="22">
        <v>0</v>
      </c>
      <c r="K29" s="64">
        <v>0</v>
      </c>
      <c r="L29" s="22">
        <v>3534433000</v>
      </c>
      <c r="M29" s="22">
        <v>0</v>
      </c>
      <c r="N29" s="22">
        <v>0</v>
      </c>
      <c r="O29" s="22">
        <v>0</v>
      </c>
      <c r="P29" s="51">
        <v>461967000</v>
      </c>
      <c r="Q29" s="64">
        <v>0</v>
      </c>
    </row>
    <row r="30" spans="1:16" s="102" customFormat="1" ht="20.25" customHeight="1">
      <c r="A30" s="104"/>
      <c r="B30" s="63">
        <v>4</v>
      </c>
      <c r="C30" s="63"/>
      <c r="D30" s="63"/>
      <c r="E30" s="63"/>
      <c r="F30" s="70" t="s">
        <v>35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62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9">
        <f t="shared" si="13"/>
        <v>817114051</v>
      </c>
    </row>
    <row r="31" spans="1:16" s="102" customFormat="1" ht="20.25" customHeight="1">
      <c r="A31" s="104"/>
      <c r="B31" s="63"/>
      <c r="C31" s="63">
        <v>1</v>
      </c>
      <c r="D31" s="63"/>
      <c r="E31" s="63"/>
      <c r="F31" s="71" t="s">
        <v>56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62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9">
        <f t="shared" si="14"/>
        <v>795114051</v>
      </c>
    </row>
    <row r="32" spans="1:16" s="102" customFormat="1" ht="20.25" customHeight="1">
      <c r="A32" s="104"/>
      <c r="B32" s="63"/>
      <c r="C32" s="63"/>
      <c r="D32" s="63"/>
      <c r="E32" s="63"/>
      <c r="F32" s="70" t="s">
        <v>46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62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9">
        <f t="shared" si="14"/>
        <v>795114051</v>
      </c>
    </row>
    <row r="33" spans="1:17" s="37" customFormat="1" ht="36" customHeight="1" thickBot="1">
      <c r="A33" s="103"/>
      <c r="B33" s="74"/>
      <c r="C33" s="74"/>
      <c r="D33" s="90">
        <v>1</v>
      </c>
      <c r="E33" s="74"/>
      <c r="F33" s="75" t="s">
        <v>57</v>
      </c>
      <c r="G33" s="85">
        <v>0</v>
      </c>
      <c r="H33" s="85">
        <v>1173000000</v>
      </c>
      <c r="I33" s="85">
        <v>0</v>
      </c>
      <c r="J33" s="85">
        <v>101865547</v>
      </c>
      <c r="K33" s="88">
        <v>0</v>
      </c>
      <c r="L33" s="85">
        <v>276020402</v>
      </c>
      <c r="M33" s="85">
        <v>0</v>
      </c>
      <c r="N33" s="85">
        <v>0</v>
      </c>
      <c r="O33" s="85">
        <v>0</v>
      </c>
      <c r="P33" s="86">
        <v>795114051</v>
      </c>
      <c r="Q33" s="64">
        <v>0</v>
      </c>
    </row>
    <row r="34" spans="1:16" s="102" customFormat="1" ht="20.25" customHeight="1" thickTop="1">
      <c r="A34" s="104"/>
      <c r="B34" s="63"/>
      <c r="C34" s="63">
        <v>2</v>
      </c>
      <c r="D34" s="63"/>
      <c r="E34" s="63"/>
      <c r="F34" s="71" t="s">
        <v>36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62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9">
        <f t="shared" si="15"/>
        <v>22000000</v>
      </c>
    </row>
    <row r="35" spans="1:16" s="102" customFormat="1" ht="20.25" customHeight="1">
      <c r="A35" s="104"/>
      <c r="B35" s="63"/>
      <c r="C35" s="63"/>
      <c r="D35" s="63"/>
      <c r="E35" s="63"/>
      <c r="F35" s="70" t="s">
        <v>37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62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9">
        <f t="shared" si="16"/>
        <v>22000000</v>
      </c>
    </row>
    <row r="36" spans="1:16" s="37" customFormat="1" ht="20.25" customHeight="1">
      <c r="A36" s="104"/>
      <c r="B36" s="63"/>
      <c r="C36" s="63"/>
      <c r="D36" s="63">
        <v>1</v>
      </c>
      <c r="E36" s="63"/>
      <c r="F36" s="72" t="s">
        <v>58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64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51">
        <f t="shared" si="16"/>
        <v>22000000</v>
      </c>
    </row>
    <row r="37" spans="1:16" s="37" customFormat="1" ht="20.25" customHeight="1">
      <c r="A37" s="104"/>
      <c r="B37" s="63"/>
      <c r="C37" s="63"/>
      <c r="D37" s="63"/>
      <c r="E37" s="63">
        <v>1</v>
      </c>
      <c r="F37" s="72" t="s">
        <v>59</v>
      </c>
      <c r="G37" s="22">
        <v>0</v>
      </c>
      <c r="H37" s="22">
        <v>22100000</v>
      </c>
      <c r="I37" s="22">
        <v>0</v>
      </c>
      <c r="J37" s="22">
        <v>100000</v>
      </c>
      <c r="K37" s="64">
        <v>0</v>
      </c>
      <c r="L37" s="22">
        <v>0</v>
      </c>
      <c r="M37" s="22">
        <v>0</v>
      </c>
      <c r="N37" s="22">
        <v>0</v>
      </c>
      <c r="O37" s="22">
        <v>0</v>
      </c>
      <c r="P37" s="51">
        <v>22000000</v>
      </c>
    </row>
    <row r="38" spans="1:16" s="102" customFormat="1" ht="20.25" customHeight="1">
      <c r="A38" s="104"/>
      <c r="B38" s="63">
        <v>5</v>
      </c>
      <c r="C38" s="63"/>
      <c r="D38" s="63"/>
      <c r="E38" s="63"/>
      <c r="F38" s="70" t="s">
        <v>60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62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9">
        <f t="shared" si="17"/>
        <v>11386404611</v>
      </c>
    </row>
    <row r="39" spans="1:16" s="102" customFormat="1" ht="20.25" customHeight="1">
      <c r="A39" s="104"/>
      <c r="B39" s="63"/>
      <c r="C39" s="63">
        <v>1</v>
      </c>
      <c r="D39" s="63"/>
      <c r="E39" s="63"/>
      <c r="F39" s="71" t="s">
        <v>61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62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9">
        <f t="shared" si="18"/>
        <v>11386404611</v>
      </c>
    </row>
    <row r="40" spans="1:16" s="102" customFormat="1" ht="20.25" customHeight="1">
      <c r="A40" s="104"/>
      <c r="B40" s="63"/>
      <c r="C40" s="63"/>
      <c r="D40" s="63"/>
      <c r="E40" s="63"/>
      <c r="F40" s="70" t="s">
        <v>46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62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9">
        <f t="shared" si="19"/>
        <v>11386404611</v>
      </c>
    </row>
    <row r="41" spans="1:16" s="37" customFormat="1" ht="36" customHeight="1">
      <c r="A41" s="104"/>
      <c r="B41" s="63"/>
      <c r="C41" s="63"/>
      <c r="D41" s="63">
        <v>1</v>
      </c>
      <c r="E41" s="63"/>
      <c r="F41" s="72" t="s">
        <v>62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64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51">
        <f t="shared" si="20"/>
        <v>10000000</v>
      </c>
    </row>
    <row r="42" spans="1:16" s="37" customFormat="1" ht="20.25" customHeight="1">
      <c r="A42" s="104"/>
      <c r="B42" s="63"/>
      <c r="C42" s="63"/>
      <c r="D42" s="63"/>
      <c r="E42" s="63">
        <v>1</v>
      </c>
      <c r="F42" s="72" t="s">
        <v>63</v>
      </c>
      <c r="G42" s="22">
        <v>0</v>
      </c>
      <c r="H42" s="22">
        <v>14000000</v>
      </c>
      <c r="I42" s="22">
        <v>0</v>
      </c>
      <c r="J42" s="22">
        <v>0</v>
      </c>
      <c r="K42" s="64">
        <v>0</v>
      </c>
      <c r="L42" s="22">
        <v>4000000</v>
      </c>
      <c r="M42" s="22">
        <v>0</v>
      </c>
      <c r="N42" s="22">
        <v>0</v>
      </c>
      <c r="O42" s="22">
        <v>0</v>
      </c>
      <c r="P42" s="51">
        <v>10000000</v>
      </c>
    </row>
    <row r="43" spans="1:16" s="37" customFormat="1" ht="20.25" customHeight="1">
      <c r="A43" s="104"/>
      <c r="B43" s="63"/>
      <c r="C43" s="63"/>
      <c r="D43" s="63">
        <v>2</v>
      </c>
      <c r="E43" s="63"/>
      <c r="F43" s="72" t="s">
        <v>64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64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51">
        <f t="shared" si="21"/>
        <v>0</v>
      </c>
    </row>
    <row r="44" spans="1:16" s="37" customFormat="1" ht="20.25" customHeight="1">
      <c r="A44" s="104"/>
      <c r="B44" s="63"/>
      <c r="C44" s="63"/>
      <c r="D44" s="63"/>
      <c r="E44" s="63">
        <v>1</v>
      </c>
      <c r="F44" s="72" t="s">
        <v>65</v>
      </c>
      <c r="G44" s="22">
        <v>0</v>
      </c>
      <c r="H44" s="22">
        <v>4708321000</v>
      </c>
      <c r="I44" s="22">
        <v>0</v>
      </c>
      <c r="J44" s="22">
        <v>0</v>
      </c>
      <c r="K44" s="64">
        <v>0</v>
      </c>
      <c r="L44" s="22">
        <v>4708321000</v>
      </c>
      <c r="M44" s="22">
        <v>0</v>
      </c>
      <c r="N44" s="22">
        <v>0</v>
      </c>
      <c r="O44" s="22">
        <v>0</v>
      </c>
      <c r="P44" s="51">
        <v>0</v>
      </c>
    </row>
    <row r="45" spans="1:16" s="37" customFormat="1" ht="20.25" customHeight="1">
      <c r="A45" s="104"/>
      <c r="B45" s="63"/>
      <c r="C45" s="63"/>
      <c r="D45" s="63">
        <v>4</v>
      </c>
      <c r="E45" s="63"/>
      <c r="F45" s="72" t="s">
        <v>67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64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51">
        <f t="shared" si="22"/>
        <v>11376404611</v>
      </c>
    </row>
    <row r="46" spans="1:17" s="37" customFormat="1" ht="35.25" customHeight="1">
      <c r="A46" s="104"/>
      <c r="B46" s="63"/>
      <c r="C46" s="63"/>
      <c r="D46" s="63"/>
      <c r="E46" s="63">
        <v>1</v>
      </c>
      <c r="F46" s="72" t="s">
        <v>68</v>
      </c>
      <c r="G46" s="22">
        <v>316868850</v>
      </c>
      <c r="H46" s="22">
        <v>1081421993</v>
      </c>
      <c r="I46" s="22">
        <v>0</v>
      </c>
      <c r="J46" s="22">
        <v>0</v>
      </c>
      <c r="K46" s="64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51">
        <v>858377190</v>
      </c>
      <c r="Q46" s="64">
        <v>0</v>
      </c>
    </row>
    <row r="47" spans="1:16" s="37" customFormat="1" ht="20.25" customHeight="1">
      <c r="A47" s="104"/>
      <c r="B47" s="63"/>
      <c r="C47" s="63"/>
      <c r="D47" s="63"/>
      <c r="E47" s="63">
        <v>2</v>
      </c>
      <c r="F47" s="72" t="s">
        <v>66</v>
      </c>
      <c r="G47" s="22">
        <v>0</v>
      </c>
      <c r="H47" s="22">
        <v>387041738</v>
      </c>
      <c r="I47" s="22">
        <v>0</v>
      </c>
      <c r="J47" s="22">
        <v>0</v>
      </c>
      <c r="K47" s="64">
        <v>0</v>
      </c>
      <c r="L47" s="22">
        <v>387041738</v>
      </c>
      <c r="M47" s="22">
        <v>0</v>
      </c>
      <c r="N47" s="22">
        <v>0</v>
      </c>
      <c r="O47" s="22">
        <v>0</v>
      </c>
      <c r="P47" s="51">
        <v>0</v>
      </c>
    </row>
    <row r="48" spans="1:16" s="37" customFormat="1" ht="20.25" customHeight="1">
      <c r="A48" s="104"/>
      <c r="B48" s="63"/>
      <c r="C48" s="63"/>
      <c r="D48" s="63"/>
      <c r="E48" s="63">
        <v>3</v>
      </c>
      <c r="F48" s="72" t="s">
        <v>69</v>
      </c>
      <c r="G48" s="22">
        <v>80602097</v>
      </c>
      <c r="H48" s="22">
        <v>18412214389</v>
      </c>
      <c r="I48" s="22">
        <v>97043</v>
      </c>
      <c r="J48" s="22">
        <v>0</v>
      </c>
      <c r="K48" s="64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51">
        <v>10518027421</v>
      </c>
    </row>
    <row r="49" spans="1:16" s="102" customFormat="1" ht="20.25" customHeight="1">
      <c r="A49" s="104"/>
      <c r="B49" s="63"/>
      <c r="C49" s="63">
        <v>2</v>
      </c>
      <c r="D49" s="63"/>
      <c r="E49" s="63"/>
      <c r="F49" s="71" t="s">
        <v>70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62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9">
        <f t="shared" si="24"/>
        <v>0</v>
      </c>
    </row>
    <row r="50" spans="1:17" s="102" customFormat="1" ht="20.25" customHeight="1">
      <c r="A50" s="104"/>
      <c r="B50" s="63"/>
      <c r="C50" s="63"/>
      <c r="D50" s="63"/>
      <c r="E50" s="63"/>
      <c r="F50" s="70" t="s">
        <v>46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62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9">
        <f t="shared" si="24"/>
        <v>0</v>
      </c>
      <c r="Q50" s="62">
        <f>Q51</f>
        <v>0</v>
      </c>
    </row>
    <row r="51" spans="1:16" s="37" customFormat="1" ht="20.25" customHeight="1">
      <c r="A51" s="104"/>
      <c r="B51" s="63"/>
      <c r="C51" s="63"/>
      <c r="D51" s="63">
        <v>1</v>
      </c>
      <c r="E51" s="63"/>
      <c r="F51" s="72" t="s">
        <v>71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64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51">
        <f t="shared" si="24"/>
        <v>0</v>
      </c>
    </row>
    <row r="52" spans="1:16" s="37" customFormat="1" ht="22.5" customHeight="1">
      <c r="A52" s="104"/>
      <c r="B52" s="63"/>
      <c r="C52" s="63"/>
      <c r="D52" s="63"/>
      <c r="E52" s="63">
        <v>1</v>
      </c>
      <c r="F52" s="72" t="s">
        <v>66</v>
      </c>
      <c r="G52" s="22">
        <v>0</v>
      </c>
      <c r="H52" s="22">
        <v>68569200</v>
      </c>
      <c r="I52" s="22">
        <v>0</v>
      </c>
      <c r="J52" s="22">
        <v>0</v>
      </c>
      <c r="K52" s="64">
        <v>0</v>
      </c>
      <c r="L52" s="22">
        <v>68569200</v>
      </c>
      <c r="M52" s="22">
        <v>0</v>
      </c>
      <c r="N52" s="22">
        <v>0</v>
      </c>
      <c r="O52" s="22">
        <v>0</v>
      </c>
      <c r="P52" s="51">
        <v>0</v>
      </c>
    </row>
    <row r="53" spans="1:18" ht="23.25" customHeight="1">
      <c r="A53" s="104"/>
      <c r="B53" s="63"/>
      <c r="C53" s="63"/>
      <c r="D53" s="63"/>
      <c r="E53" s="63"/>
      <c r="F53" s="94"/>
      <c r="G53" s="93"/>
      <c r="H53" s="93"/>
      <c r="I53" s="93"/>
      <c r="J53" s="93"/>
      <c r="K53" s="82"/>
      <c r="L53" s="93"/>
      <c r="M53" s="93"/>
      <c r="N53" s="93"/>
      <c r="O53" s="93"/>
      <c r="P53" s="98"/>
      <c r="Q53" s="58"/>
      <c r="R53" s="58"/>
    </row>
    <row r="54" spans="1:18" ht="22.5" customHeight="1">
      <c r="A54" s="104"/>
      <c r="B54" s="63"/>
      <c r="C54" s="63"/>
      <c r="D54" s="105"/>
      <c r="E54" s="105"/>
      <c r="F54" s="93"/>
      <c r="G54" s="93"/>
      <c r="H54" s="93"/>
      <c r="I54" s="93"/>
      <c r="J54" s="93"/>
      <c r="K54" s="82"/>
      <c r="L54" s="93"/>
      <c r="M54" s="93"/>
      <c r="N54" s="93"/>
      <c r="O54" s="93"/>
      <c r="P54" s="98"/>
      <c r="Q54" s="58"/>
      <c r="R54" s="58"/>
    </row>
    <row r="55" spans="1:18" ht="22.5" customHeight="1">
      <c r="A55" s="104"/>
      <c r="B55" s="106"/>
      <c r="C55" s="106"/>
      <c r="D55" s="106"/>
      <c r="E55" s="106"/>
      <c r="F55" s="95"/>
      <c r="G55" s="93"/>
      <c r="H55" s="93"/>
      <c r="I55" s="93"/>
      <c r="J55" s="93"/>
      <c r="K55" s="82"/>
      <c r="L55" s="93"/>
      <c r="M55" s="93"/>
      <c r="N55" s="93"/>
      <c r="O55" s="93"/>
      <c r="P55" s="98"/>
      <c r="Q55" s="58"/>
      <c r="R55" s="58"/>
    </row>
    <row r="56" spans="1:18" ht="22.5" customHeight="1">
      <c r="A56" s="104"/>
      <c r="B56" s="106"/>
      <c r="C56" s="106"/>
      <c r="D56" s="106"/>
      <c r="E56" s="106"/>
      <c r="F56" s="95"/>
      <c r="G56" s="93"/>
      <c r="H56" s="93"/>
      <c r="I56" s="93"/>
      <c r="J56" s="93"/>
      <c r="K56" s="82"/>
      <c r="L56" s="93"/>
      <c r="M56" s="93"/>
      <c r="N56" s="93"/>
      <c r="O56" s="93"/>
      <c r="P56" s="98"/>
      <c r="Q56" s="58"/>
      <c r="R56" s="58"/>
    </row>
    <row r="57" spans="1:16" ht="22.5" customHeight="1">
      <c r="A57" s="104"/>
      <c r="B57" s="106"/>
      <c r="C57" s="106"/>
      <c r="D57" s="106"/>
      <c r="E57" s="106"/>
      <c r="F57" s="95"/>
      <c r="G57" s="93"/>
      <c r="H57" s="93"/>
      <c r="I57" s="93"/>
      <c r="J57" s="93"/>
      <c r="K57" s="82"/>
      <c r="L57" s="93"/>
      <c r="M57" s="93"/>
      <c r="N57" s="93"/>
      <c r="O57" s="93"/>
      <c r="P57" s="98"/>
    </row>
    <row r="58" spans="1:16" ht="22.5" customHeight="1">
      <c r="A58" s="104"/>
      <c r="B58" s="106"/>
      <c r="C58" s="106"/>
      <c r="D58" s="106"/>
      <c r="E58" s="106"/>
      <c r="F58" s="95"/>
      <c r="G58" s="93"/>
      <c r="H58" s="93"/>
      <c r="I58" s="93"/>
      <c r="J58" s="93"/>
      <c r="K58" s="82"/>
      <c r="L58" s="93"/>
      <c r="M58" s="93"/>
      <c r="N58" s="93"/>
      <c r="O58" s="93"/>
      <c r="P58" s="98"/>
    </row>
    <row r="59" spans="1:16" ht="22.5" customHeight="1">
      <c r="A59" s="104"/>
      <c r="B59" s="106"/>
      <c r="C59" s="106"/>
      <c r="D59" s="106"/>
      <c r="E59" s="106"/>
      <c r="F59" s="95"/>
      <c r="G59" s="93"/>
      <c r="H59" s="93"/>
      <c r="I59" s="93"/>
      <c r="J59" s="93"/>
      <c r="K59" s="82"/>
      <c r="L59" s="93"/>
      <c r="M59" s="93"/>
      <c r="N59" s="93"/>
      <c r="O59" s="93"/>
      <c r="P59" s="98"/>
    </row>
    <row r="60" spans="1:16" ht="35.25" customHeight="1" thickBot="1">
      <c r="A60" s="103"/>
      <c r="B60" s="107"/>
      <c r="C60" s="107"/>
      <c r="D60" s="107"/>
      <c r="E60" s="107"/>
      <c r="F60" s="97"/>
      <c r="G60" s="96"/>
      <c r="H60" s="96"/>
      <c r="I60" s="96"/>
      <c r="J60" s="96"/>
      <c r="K60" s="83"/>
      <c r="L60" s="96"/>
      <c r="M60" s="96"/>
      <c r="N60" s="96"/>
      <c r="O60" s="96"/>
      <c r="P60" s="99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4"/>
  <sheetViews>
    <sheetView zoomScaleSheetLayoutView="10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F1" sqref="F1"/>
    </sheetView>
  </sheetViews>
  <sheetFormatPr defaultColWidth="9.00390625" defaultRowHeight="16.5"/>
  <cols>
    <col min="1" max="1" width="2.875" style="277" customWidth="1"/>
    <col min="2" max="2" width="2.75390625" style="277" customWidth="1"/>
    <col min="3" max="5" width="2.625" style="277" customWidth="1"/>
    <col min="6" max="6" width="22.625" style="7" customWidth="1"/>
    <col min="7" max="7" width="13.375" style="37" customWidth="1"/>
    <col min="8" max="8" width="14.875" style="37" customWidth="1"/>
    <col min="9" max="9" width="13.00390625" style="37" customWidth="1"/>
    <col min="10" max="10" width="13.625" style="37" customWidth="1"/>
    <col min="11" max="11" width="14.75390625" style="37" customWidth="1"/>
    <col min="12" max="12" width="14.875" style="37" customWidth="1"/>
    <col min="13" max="16" width="14.75390625" style="37" customWidth="1"/>
    <col min="17" max="17" width="9.00390625" style="37" hidden="1" customWidth="1"/>
    <col min="18" max="16384" width="9.00390625" style="37" customWidth="1"/>
  </cols>
  <sheetData>
    <row r="1" spans="1:11" s="10" customFormat="1" ht="15.75" customHeight="1">
      <c r="A1" s="268"/>
      <c r="B1" s="269"/>
      <c r="C1" s="269"/>
      <c r="D1" s="269"/>
      <c r="E1" s="269"/>
      <c r="F1" s="9"/>
      <c r="G1" s="9"/>
      <c r="H1" s="9"/>
      <c r="I1" s="9"/>
      <c r="J1" s="33" t="s">
        <v>102</v>
      </c>
      <c r="K1" s="34" t="s">
        <v>103</v>
      </c>
    </row>
    <row r="2" spans="1:11" s="8" customFormat="1" ht="25.5" customHeight="1">
      <c r="A2" s="268"/>
      <c r="B2" s="268"/>
      <c r="C2" s="268"/>
      <c r="D2" s="268"/>
      <c r="E2" s="268"/>
      <c r="F2" s="28"/>
      <c r="G2" s="28"/>
      <c r="H2" s="28"/>
      <c r="I2" s="28"/>
      <c r="J2" s="2" t="s">
        <v>104</v>
      </c>
      <c r="K2" s="35" t="s">
        <v>175</v>
      </c>
    </row>
    <row r="3" spans="1:11" s="8" customFormat="1" ht="25.5" customHeight="1">
      <c r="A3" s="268"/>
      <c r="B3" s="268"/>
      <c r="C3" s="268"/>
      <c r="D3" s="268"/>
      <c r="E3" s="268"/>
      <c r="F3" s="28"/>
      <c r="G3" s="28"/>
      <c r="H3" s="55"/>
      <c r="J3" s="2" t="s">
        <v>105</v>
      </c>
      <c r="K3" s="35" t="s">
        <v>106</v>
      </c>
    </row>
    <row r="4" spans="1:16" ht="16.5" customHeight="1" thickBot="1">
      <c r="A4" s="395"/>
      <c r="B4" s="395"/>
      <c r="C4" s="395"/>
      <c r="D4" s="395"/>
      <c r="E4" s="395"/>
      <c r="F4" s="37"/>
      <c r="G4" s="39"/>
      <c r="J4" s="56" t="s">
        <v>107</v>
      </c>
      <c r="K4" s="41" t="s">
        <v>171</v>
      </c>
      <c r="P4" s="40" t="s">
        <v>1</v>
      </c>
    </row>
    <row r="5" spans="1:16" ht="24" customHeight="1">
      <c r="A5" s="359" t="s">
        <v>0</v>
      </c>
      <c r="B5" s="374" t="s">
        <v>152</v>
      </c>
      <c r="C5" s="375"/>
      <c r="D5" s="375"/>
      <c r="E5" s="375"/>
      <c r="F5" s="376"/>
      <c r="G5" s="397" t="s">
        <v>2</v>
      </c>
      <c r="H5" s="399"/>
      <c r="I5" s="397" t="s">
        <v>108</v>
      </c>
      <c r="J5" s="399"/>
      <c r="K5" s="398" t="s">
        <v>3</v>
      </c>
      <c r="L5" s="399"/>
      <c r="M5" s="397" t="s">
        <v>9</v>
      </c>
      <c r="N5" s="399"/>
      <c r="O5" s="397" t="s">
        <v>4</v>
      </c>
      <c r="P5" s="398"/>
    </row>
    <row r="6" spans="1:16" ht="24" customHeight="1">
      <c r="A6" s="396"/>
      <c r="B6" s="303" t="s">
        <v>10</v>
      </c>
      <c r="C6" s="303" t="s">
        <v>11</v>
      </c>
      <c r="D6" s="303" t="s">
        <v>12</v>
      </c>
      <c r="E6" s="303" t="s">
        <v>13</v>
      </c>
      <c r="F6" s="42" t="s">
        <v>167</v>
      </c>
      <c r="G6" s="42" t="s">
        <v>109</v>
      </c>
      <c r="H6" s="42" t="s">
        <v>14</v>
      </c>
      <c r="I6" s="42" t="s">
        <v>109</v>
      </c>
      <c r="J6" s="43" t="s">
        <v>14</v>
      </c>
      <c r="K6" s="44" t="s">
        <v>109</v>
      </c>
      <c r="L6" s="42" t="s">
        <v>14</v>
      </c>
      <c r="M6" s="42" t="s">
        <v>109</v>
      </c>
      <c r="N6" s="42" t="s">
        <v>14</v>
      </c>
      <c r="O6" s="42" t="s">
        <v>109</v>
      </c>
      <c r="P6" s="45" t="s">
        <v>14</v>
      </c>
    </row>
    <row r="7" spans="1:17" s="27" customFormat="1" ht="24" customHeight="1">
      <c r="A7" s="305">
        <v>96</v>
      </c>
      <c r="B7" s="320"/>
      <c r="C7" s="321"/>
      <c r="D7" s="321"/>
      <c r="E7" s="321"/>
      <c r="F7" s="302" t="s">
        <v>168</v>
      </c>
      <c r="G7" s="21">
        <f aca="true" t="shared" si="0" ref="G7:P7">G11+G39+G53+G63+G78</f>
        <v>331465009</v>
      </c>
      <c r="H7" s="21">
        <f t="shared" si="0"/>
        <v>42103084607</v>
      </c>
      <c r="I7" s="21">
        <f t="shared" si="0"/>
        <v>0</v>
      </c>
      <c r="J7" s="46">
        <f t="shared" si="0"/>
        <v>451103627</v>
      </c>
      <c r="K7" s="47">
        <f t="shared" si="0"/>
        <v>271754202</v>
      </c>
      <c r="L7" s="21">
        <f t="shared" si="0"/>
        <v>31180983509</v>
      </c>
      <c r="M7" s="329">
        <f t="shared" si="0"/>
        <v>234493599</v>
      </c>
      <c r="N7" s="329">
        <f t="shared" si="0"/>
        <v>-234493599</v>
      </c>
      <c r="O7" s="21">
        <f t="shared" si="0"/>
        <v>294204406</v>
      </c>
      <c r="P7" s="48">
        <f t="shared" si="0"/>
        <v>10236503872</v>
      </c>
      <c r="Q7" s="60">
        <f>Q11+Q24+Q43+Q49+Q58</f>
        <v>30</v>
      </c>
    </row>
    <row r="8" spans="2:16" s="200" customFormat="1" ht="21" customHeight="1" hidden="1">
      <c r="B8" s="322"/>
      <c r="C8" s="323"/>
      <c r="D8" s="323"/>
      <c r="E8" s="323"/>
      <c r="F8" s="201" t="s">
        <v>110</v>
      </c>
      <c r="G8" s="202">
        <f aca="true" t="shared" si="1" ref="G8:P8">SUM(G9:G10)</f>
        <v>331465009</v>
      </c>
      <c r="H8" s="202">
        <f t="shared" si="1"/>
        <v>42103084607</v>
      </c>
      <c r="I8" s="202">
        <f t="shared" si="1"/>
        <v>0</v>
      </c>
      <c r="J8" s="202">
        <f t="shared" si="1"/>
        <v>451103627</v>
      </c>
      <c r="K8" s="203">
        <f t="shared" si="1"/>
        <v>271754202</v>
      </c>
      <c r="L8" s="202">
        <f t="shared" si="1"/>
        <v>31180983509</v>
      </c>
      <c r="M8" s="202">
        <f t="shared" si="1"/>
        <v>234493599</v>
      </c>
      <c r="N8" s="202">
        <f t="shared" si="1"/>
        <v>-234493599</v>
      </c>
      <c r="O8" s="202">
        <f t="shared" si="1"/>
        <v>294204406</v>
      </c>
      <c r="P8" s="204">
        <f t="shared" si="1"/>
        <v>10236503872</v>
      </c>
    </row>
    <row r="9" spans="1:17" s="209" customFormat="1" ht="21.75" customHeight="1" hidden="1">
      <c r="A9" s="270"/>
      <c r="B9" s="270"/>
      <c r="C9" s="324"/>
      <c r="D9" s="324"/>
      <c r="E9" s="324"/>
      <c r="F9" s="205" t="s">
        <v>111</v>
      </c>
      <c r="G9" s="206">
        <f aca="true" t="shared" si="2" ref="G9:N10">G13+G41+G55+G65+G80</f>
        <v>3425000</v>
      </c>
      <c r="H9" s="206">
        <f t="shared" si="2"/>
        <v>8259507938</v>
      </c>
      <c r="I9" s="206">
        <f t="shared" si="2"/>
        <v>0</v>
      </c>
      <c r="J9" s="206">
        <f t="shared" si="2"/>
        <v>45611822</v>
      </c>
      <c r="K9" s="207">
        <f t="shared" si="2"/>
        <v>3425000</v>
      </c>
      <c r="L9" s="206">
        <f t="shared" si="2"/>
        <v>6800463253</v>
      </c>
      <c r="M9" s="206">
        <f t="shared" si="2"/>
        <v>0</v>
      </c>
      <c r="N9" s="206">
        <f t="shared" si="2"/>
        <v>0</v>
      </c>
      <c r="O9" s="206">
        <f>G9-I9-K9+M9</f>
        <v>0</v>
      </c>
      <c r="P9" s="208">
        <f>H9-J9-L9+N9</f>
        <v>1413432863</v>
      </c>
      <c r="Q9" s="207"/>
    </row>
    <row r="10" spans="1:17" s="214" customFormat="1" ht="21.75" customHeight="1" hidden="1">
      <c r="A10" s="271"/>
      <c r="B10" s="271"/>
      <c r="C10" s="325"/>
      <c r="D10" s="325"/>
      <c r="E10" s="325"/>
      <c r="F10" s="210" t="s">
        <v>112</v>
      </c>
      <c r="G10" s="211">
        <f t="shared" si="2"/>
        <v>328040009</v>
      </c>
      <c r="H10" s="211">
        <f t="shared" si="2"/>
        <v>33843576669</v>
      </c>
      <c r="I10" s="211">
        <f t="shared" si="2"/>
        <v>0</v>
      </c>
      <c r="J10" s="211">
        <f t="shared" si="2"/>
        <v>405491805</v>
      </c>
      <c r="K10" s="212">
        <f t="shared" si="2"/>
        <v>268329202</v>
      </c>
      <c r="L10" s="211">
        <f t="shared" si="2"/>
        <v>24380520256</v>
      </c>
      <c r="M10" s="211">
        <f t="shared" si="2"/>
        <v>234493599</v>
      </c>
      <c r="N10" s="211">
        <f t="shared" si="2"/>
        <v>-234493599</v>
      </c>
      <c r="O10" s="211">
        <f>G10-I10-K10+M10</f>
        <v>294204406</v>
      </c>
      <c r="P10" s="213">
        <f>H10-J10-L10+N10</f>
        <v>8823071009</v>
      </c>
      <c r="Q10" s="212"/>
    </row>
    <row r="11" spans="1:16" s="193" customFormat="1" ht="21" customHeight="1">
      <c r="A11" s="215"/>
      <c r="B11" s="215">
        <v>1</v>
      </c>
      <c r="C11" s="326"/>
      <c r="D11" s="326"/>
      <c r="E11" s="326"/>
      <c r="F11" s="189" t="s">
        <v>39</v>
      </c>
      <c r="G11" s="190">
        <f>G15+G21+G27+G33</f>
        <v>3425000</v>
      </c>
      <c r="H11" s="190">
        <f aca="true" t="shared" si="3" ref="H11:P11">H15+H21+H27+H33</f>
        <v>1426567425</v>
      </c>
      <c r="I11" s="190">
        <f t="shared" si="3"/>
        <v>0</v>
      </c>
      <c r="J11" s="190">
        <f t="shared" si="3"/>
        <v>285681757</v>
      </c>
      <c r="K11" s="191">
        <f t="shared" si="3"/>
        <v>3425000</v>
      </c>
      <c r="L11" s="190">
        <f t="shared" si="3"/>
        <v>581004180</v>
      </c>
      <c r="M11" s="331">
        <f t="shared" si="3"/>
        <v>0</v>
      </c>
      <c r="N11" s="331">
        <f t="shared" si="3"/>
        <v>0</v>
      </c>
      <c r="O11" s="190">
        <f t="shared" si="3"/>
        <v>0</v>
      </c>
      <c r="P11" s="192">
        <f t="shared" si="3"/>
        <v>559881488</v>
      </c>
    </row>
    <row r="12" spans="1:16" s="221" customFormat="1" ht="21" customHeight="1" hidden="1">
      <c r="A12" s="216"/>
      <c r="B12" s="237"/>
      <c r="C12" s="238"/>
      <c r="D12" s="238"/>
      <c r="E12" s="238"/>
      <c r="F12" s="217" t="s">
        <v>113</v>
      </c>
      <c r="G12" s="218">
        <f aca="true" t="shared" si="4" ref="G12:P12">SUM(G13:G14)</f>
        <v>3425000</v>
      </c>
      <c r="H12" s="218">
        <f t="shared" si="4"/>
        <v>1426567425</v>
      </c>
      <c r="I12" s="218">
        <f t="shared" si="4"/>
        <v>0</v>
      </c>
      <c r="J12" s="218">
        <f t="shared" si="4"/>
        <v>285681757</v>
      </c>
      <c r="K12" s="219">
        <f t="shared" si="4"/>
        <v>3425000</v>
      </c>
      <c r="L12" s="218">
        <f t="shared" si="4"/>
        <v>581004180</v>
      </c>
      <c r="M12" s="218">
        <f t="shared" si="4"/>
        <v>0</v>
      </c>
      <c r="N12" s="218">
        <f t="shared" si="4"/>
        <v>0</v>
      </c>
      <c r="O12" s="218">
        <f t="shared" si="4"/>
        <v>0</v>
      </c>
      <c r="P12" s="220">
        <f t="shared" si="4"/>
        <v>559881488</v>
      </c>
    </row>
    <row r="13" spans="1:17" s="226" customFormat="1" ht="21.75" customHeight="1" hidden="1">
      <c r="A13" s="243"/>
      <c r="B13" s="243"/>
      <c r="C13" s="244"/>
      <c r="D13" s="244"/>
      <c r="E13" s="244"/>
      <c r="F13" s="222" t="s">
        <v>94</v>
      </c>
      <c r="G13" s="223">
        <f>G19+G25+G31+G37</f>
        <v>3425000</v>
      </c>
      <c r="H13" s="223">
        <f aca="true" t="shared" si="5" ref="H13:N13">H19+H25+H31+H37</f>
        <v>380724771</v>
      </c>
      <c r="I13" s="223">
        <f t="shared" si="5"/>
        <v>0</v>
      </c>
      <c r="J13" s="223">
        <f t="shared" si="5"/>
        <v>13512617</v>
      </c>
      <c r="K13" s="224">
        <f t="shared" si="5"/>
        <v>3425000</v>
      </c>
      <c r="L13" s="223">
        <f t="shared" si="5"/>
        <v>144261199</v>
      </c>
      <c r="M13" s="223">
        <f t="shared" si="5"/>
        <v>0</v>
      </c>
      <c r="N13" s="223">
        <f t="shared" si="5"/>
        <v>0</v>
      </c>
      <c r="O13" s="223">
        <f>G13-I13-K13+M13</f>
        <v>0</v>
      </c>
      <c r="P13" s="225">
        <f>H13-J13-L13+N13</f>
        <v>222950955</v>
      </c>
      <c r="Q13" s="224"/>
    </row>
    <row r="14" spans="1:17" s="231" customFormat="1" ht="21.75" customHeight="1" hidden="1">
      <c r="A14" s="248"/>
      <c r="B14" s="248"/>
      <c r="C14" s="249"/>
      <c r="D14" s="249"/>
      <c r="E14" s="249"/>
      <c r="F14" s="227" t="s">
        <v>99</v>
      </c>
      <c r="G14" s="228">
        <f>G20+G26+G32+G38</f>
        <v>0</v>
      </c>
      <c r="H14" s="228">
        <f aca="true" t="shared" si="6" ref="H14:N14">H20+H26+H32+H38</f>
        <v>1045842654</v>
      </c>
      <c r="I14" s="228">
        <f t="shared" si="6"/>
        <v>0</v>
      </c>
      <c r="J14" s="228">
        <f t="shared" si="6"/>
        <v>272169140</v>
      </c>
      <c r="K14" s="229">
        <f t="shared" si="6"/>
        <v>0</v>
      </c>
      <c r="L14" s="228">
        <f t="shared" si="6"/>
        <v>436742981</v>
      </c>
      <c r="M14" s="228">
        <f t="shared" si="6"/>
        <v>0</v>
      </c>
      <c r="N14" s="228">
        <f t="shared" si="6"/>
        <v>0</v>
      </c>
      <c r="O14" s="228">
        <f>G14-I14-K14+M14</f>
        <v>0</v>
      </c>
      <c r="P14" s="230">
        <f>H14-J14-L14+N14</f>
        <v>336930533</v>
      </c>
      <c r="Q14" s="229"/>
    </row>
    <row r="15" spans="1:16" s="115" customFormat="1" ht="21" customHeight="1">
      <c r="A15" s="272"/>
      <c r="B15" s="272"/>
      <c r="C15" s="327">
        <v>1</v>
      </c>
      <c r="D15" s="327"/>
      <c r="E15" s="327"/>
      <c r="F15" s="116" t="s">
        <v>114</v>
      </c>
      <c r="G15" s="112">
        <f aca="true" t="shared" si="7" ref="G15:P17">G16</f>
        <v>0</v>
      </c>
      <c r="H15" s="112">
        <f t="shared" si="7"/>
        <v>250000000</v>
      </c>
      <c r="I15" s="112">
        <f t="shared" si="7"/>
        <v>0</v>
      </c>
      <c r="J15" s="112">
        <f t="shared" si="7"/>
        <v>1924045</v>
      </c>
      <c r="K15" s="113">
        <f t="shared" si="7"/>
        <v>0</v>
      </c>
      <c r="L15" s="112">
        <f t="shared" si="7"/>
        <v>25125000</v>
      </c>
      <c r="M15" s="332">
        <f t="shared" si="7"/>
        <v>0</v>
      </c>
      <c r="N15" s="332">
        <f t="shared" si="7"/>
        <v>0</v>
      </c>
      <c r="O15" s="112">
        <f t="shared" si="7"/>
        <v>0</v>
      </c>
      <c r="P15" s="114">
        <f t="shared" si="7"/>
        <v>222950955</v>
      </c>
    </row>
    <row r="16" spans="1:16" s="115" customFormat="1" ht="21" customHeight="1">
      <c r="A16" s="272"/>
      <c r="B16" s="272"/>
      <c r="C16" s="327"/>
      <c r="D16" s="327"/>
      <c r="E16" s="327"/>
      <c r="F16" s="304" t="s">
        <v>41</v>
      </c>
      <c r="G16" s="112">
        <f t="shared" si="7"/>
        <v>0</v>
      </c>
      <c r="H16" s="112">
        <f t="shared" si="7"/>
        <v>250000000</v>
      </c>
      <c r="I16" s="112">
        <f t="shared" si="7"/>
        <v>0</v>
      </c>
      <c r="J16" s="112">
        <f t="shared" si="7"/>
        <v>1924045</v>
      </c>
      <c r="K16" s="113">
        <f t="shared" si="7"/>
        <v>0</v>
      </c>
      <c r="L16" s="112">
        <f t="shared" si="7"/>
        <v>25125000</v>
      </c>
      <c r="M16" s="332">
        <f t="shared" si="7"/>
        <v>0</v>
      </c>
      <c r="N16" s="332">
        <f t="shared" si="7"/>
        <v>0</v>
      </c>
      <c r="O16" s="112">
        <f t="shared" si="7"/>
        <v>0</v>
      </c>
      <c r="P16" s="114">
        <f t="shared" si="7"/>
        <v>222950955</v>
      </c>
    </row>
    <row r="17" spans="1:16" s="121" customFormat="1" ht="36.75" customHeight="1">
      <c r="A17" s="272"/>
      <c r="B17" s="272"/>
      <c r="C17" s="327"/>
      <c r="D17" s="327">
        <v>1</v>
      </c>
      <c r="E17" s="327"/>
      <c r="F17" s="117" t="s">
        <v>115</v>
      </c>
      <c r="G17" s="118">
        <f t="shared" si="7"/>
        <v>0</v>
      </c>
      <c r="H17" s="118">
        <f t="shared" si="7"/>
        <v>250000000</v>
      </c>
      <c r="I17" s="118">
        <f t="shared" si="7"/>
        <v>0</v>
      </c>
      <c r="J17" s="118">
        <f t="shared" si="7"/>
        <v>1924045</v>
      </c>
      <c r="K17" s="119">
        <f t="shared" si="7"/>
        <v>0</v>
      </c>
      <c r="L17" s="118">
        <f t="shared" si="7"/>
        <v>25125000</v>
      </c>
      <c r="M17" s="333">
        <f t="shared" si="7"/>
        <v>0</v>
      </c>
      <c r="N17" s="333">
        <f t="shared" si="7"/>
        <v>0</v>
      </c>
      <c r="O17" s="118">
        <f t="shared" si="7"/>
        <v>0</v>
      </c>
      <c r="P17" s="120">
        <f t="shared" si="7"/>
        <v>222950955</v>
      </c>
    </row>
    <row r="18" spans="1:17" s="130" customFormat="1" ht="36.75" customHeight="1">
      <c r="A18" s="215"/>
      <c r="B18" s="215"/>
      <c r="C18" s="326"/>
      <c r="D18" s="326"/>
      <c r="E18" s="326">
        <v>1</v>
      </c>
      <c r="F18" s="126" t="s">
        <v>116</v>
      </c>
      <c r="G18" s="127">
        <f>G19+G20</f>
        <v>0</v>
      </c>
      <c r="H18" s="127">
        <f aca="true" t="shared" si="8" ref="H18:N18">H19+H20</f>
        <v>250000000</v>
      </c>
      <c r="I18" s="127">
        <f t="shared" si="8"/>
        <v>0</v>
      </c>
      <c r="J18" s="127">
        <f t="shared" si="8"/>
        <v>1924045</v>
      </c>
      <c r="K18" s="128">
        <f t="shared" si="8"/>
        <v>0</v>
      </c>
      <c r="L18" s="127">
        <f t="shared" si="8"/>
        <v>25125000</v>
      </c>
      <c r="M18" s="334">
        <f t="shared" si="8"/>
        <v>0</v>
      </c>
      <c r="N18" s="334">
        <f t="shared" si="8"/>
        <v>0</v>
      </c>
      <c r="O18" s="127">
        <f aca="true" t="shared" si="9" ref="O18:P20">G18-I18-K18+M18</f>
        <v>0</v>
      </c>
      <c r="P18" s="129">
        <f t="shared" si="9"/>
        <v>222950955</v>
      </c>
      <c r="Q18" s="128">
        <f>Q23</f>
        <v>0</v>
      </c>
    </row>
    <row r="19" spans="1:17" s="236" customFormat="1" ht="21.75" customHeight="1" hidden="1">
      <c r="A19" s="253"/>
      <c r="B19" s="253"/>
      <c r="C19" s="254"/>
      <c r="D19" s="254"/>
      <c r="E19" s="254"/>
      <c r="F19" s="232" t="s">
        <v>100</v>
      </c>
      <c r="G19" s="233">
        <v>0</v>
      </c>
      <c r="H19" s="233">
        <v>250000000</v>
      </c>
      <c r="I19" s="233">
        <v>0</v>
      </c>
      <c r="J19" s="233">
        <v>1924045</v>
      </c>
      <c r="K19" s="234">
        <v>0</v>
      </c>
      <c r="L19" s="233">
        <v>25125000</v>
      </c>
      <c r="M19" s="233">
        <v>0</v>
      </c>
      <c r="N19" s="233">
        <f>-M19</f>
        <v>0</v>
      </c>
      <c r="O19" s="235">
        <f t="shared" si="9"/>
        <v>0</v>
      </c>
      <c r="P19" s="235">
        <f t="shared" si="9"/>
        <v>222950955</v>
      </c>
      <c r="Q19" s="234"/>
    </row>
    <row r="20" spans="1:17" s="136" customFormat="1" ht="21.75" customHeight="1" hidden="1">
      <c r="A20" s="195"/>
      <c r="B20" s="195"/>
      <c r="C20" s="196"/>
      <c r="D20" s="196"/>
      <c r="E20" s="196"/>
      <c r="F20" s="132" t="s">
        <v>99</v>
      </c>
      <c r="G20" s="133"/>
      <c r="H20" s="133"/>
      <c r="I20" s="133"/>
      <c r="J20" s="133"/>
      <c r="K20" s="134"/>
      <c r="L20" s="133"/>
      <c r="M20" s="133"/>
      <c r="N20" s="133">
        <f>-M20</f>
        <v>0</v>
      </c>
      <c r="O20" s="135">
        <f t="shared" si="9"/>
        <v>0</v>
      </c>
      <c r="P20" s="135">
        <f t="shared" si="9"/>
        <v>0</v>
      </c>
      <c r="Q20" s="134"/>
    </row>
    <row r="21" spans="1:16" s="115" customFormat="1" ht="21" customHeight="1">
      <c r="A21" s="272"/>
      <c r="B21" s="272"/>
      <c r="C21" s="327">
        <v>2</v>
      </c>
      <c r="D21" s="327"/>
      <c r="E21" s="327"/>
      <c r="F21" s="116" t="s">
        <v>117</v>
      </c>
      <c r="G21" s="112">
        <f aca="true" t="shared" si="10" ref="G21:P23">G22</f>
        <v>0</v>
      </c>
      <c r="H21" s="112">
        <f t="shared" si="10"/>
        <v>61876810</v>
      </c>
      <c r="I21" s="112">
        <f t="shared" si="10"/>
        <v>0</v>
      </c>
      <c r="J21" s="112">
        <f t="shared" si="10"/>
        <v>1339592</v>
      </c>
      <c r="K21" s="113">
        <f t="shared" si="10"/>
        <v>0</v>
      </c>
      <c r="L21" s="112">
        <f t="shared" si="10"/>
        <v>34100995</v>
      </c>
      <c r="M21" s="332">
        <f t="shared" si="10"/>
        <v>0</v>
      </c>
      <c r="N21" s="332">
        <f t="shared" si="10"/>
        <v>0</v>
      </c>
      <c r="O21" s="112">
        <f t="shared" si="10"/>
        <v>0</v>
      </c>
      <c r="P21" s="114">
        <f t="shared" si="10"/>
        <v>26436223</v>
      </c>
    </row>
    <row r="22" spans="1:16" s="115" customFormat="1" ht="21" customHeight="1">
      <c r="A22" s="272"/>
      <c r="B22" s="272"/>
      <c r="C22" s="327"/>
      <c r="D22" s="327"/>
      <c r="E22" s="327"/>
      <c r="F22" s="304" t="s">
        <v>41</v>
      </c>
      <c r="G22" s="112">
        <f t="shared" si="10"/>
        <v>0</v>
      </c>
      <c r="H22" s="112">
        <f t="shared" si="10"/>
        <v>61876810</v>
      </c>
      <c r="I22" s="112">
        <f t="shared" si="10"/>
        <v>0</v>
      </c>
      <c r="J22" s="112">
        <f t="shared" si="10"/>
        <v>1339592</v>
      </c>
      <c r="K22" s="113">
        <f t="shared" si="10"/>
        <v>0</v>
      </c>
      <c r="L22" s="112">
        <f t="shared" si="10"/>
        <v>34100995</v>
      </c>
      <c r="M22" s="332">
        <f t="shared" si="10"/>
        <v>0</v>
      </c>
      <c r="N22" s="332">
        <f t="shared" si="10"/>
        <v>0</v>
      </c>
      <c r="O22" s="112">
        <f t="shared" si="10"/>
        <v>0</v>
      </c>
      <c r="P22" s="114">
        <f t="shared" si="10"/>
        <v>26436223</v>
      </c>
    </row>
    <row r="23" spans="1:16" s="121" customFormat="1" ht="21" customHeight="1">
      <c r="A23" s="272"/>
      <c r="B23" s="272"/>
      <c r="C23" s="327"/>
      <c r="D23" s="327">
        <v>1</v>
      </c>
      <c r="E23" s="327"/>
      <c r="F23" s="117" t="s">
        <v>118</v>
      </c>
      <c r="G23" s="118">
        <f t="shared" si="10"/>
        <v>0</v>
      </c>
      <c r="H23" s="118">
        <f t="shared" si="10"/>
        <v>61876810</v>
      </c>
      <c r="I23" s="118">
        <f t="shared" si="10"/>
        <v>0</v>
      </c>
      <c r="J23" s="118">
        <f t="shared" si="10"/>
        <v>1339592</v>
      </c>
      <c r="K23" s="119">
        <f t="shared" si="10"/>
        <v>0</v>
      </c>
      <c r="L23" s="118">
        <f t="shared" si="10"/>
        <v>34100995</v>
      </c>
      <c r="M23" s="333">
        <f t="shared" si="10"/>
        <v>0</v>
      </c>
      <c r="N23" s="333">
        <f t="shared" si="10"/>
        <v>0</v>
      </c>
      <c r="O23" s="118">
        <f t="shared" si="10"/>
        <v>0</v>
      </c>
      <c r="P23" s="120">
        <f t="shared" si="10"/>
        <v>26436223</v>
      </c>
    </row>
    <row r="24" spans="1:17" s="130" customFormat="1" ht="36.75" customHeight="1">
      <c r="A24" s="215"/>
      <c r="B24" s="215"/>
      <c r="C24" s="326"/>
      <c r="D24" s="326"/>
      <c r="E24" s="326">
        <v>1</v>
      </c>
      <c r="F24" s="126" t="s">
        <v>119</v>
      </c>
      <c r="G24" s="127">
        <f>G25+G26</f>
        <v>0</v>
      </c>
      <c r="H24" s="127">
        <f aca="true" t="shared" si="11" ref="H24:N24">H25+H26</f>
        <v>61876810</v>
      </c>
      <c r="I24" s="127">
        <f t="shared" si="11"/>
        <v>0</v>
      </c>
      <c r="J24" s="127">
        <f t="shared" si="11"/>
        <v>1339592</v>
      </c>
      <c r="K24" s="128">
        <f t="shared" si="11"/>
        <v>0</v>
      </c>
      <c r="L24" s="127">
        <f t="shared" si="11"/>
        <v>34100995</v>
      </c>
      <c r="M24" s="334">
        <f t="shared" si="11"/>
        <v>0</v>
      </c>
      <c r="N24" s="334">
        <f t="shared" si="11"/>
        <v>0</v>
      </c>
      <c r="O24" s="127">
        <f aca="true" t="shared" si="12" ref="O24:P26">G24-I24-K24+M24</f>
        <v>0</v>
      </c>
      <c r="P24" s="129">
        <f t="shared" si="12"/>
        <v>26436223</v>
      </c>
      <c r="Q24" s="128">
        <f>Q27</f>
        <v>20</v>
      </c>
    </row>
    <row r="25" spans="1:17" s="236" customFormat="1" ht="21.75" customHeight="1" hidden="1">
      <c r="A25" s="253"/>
      <c r="B25" s="253"/>
      <c r="C25" s="254"/>
      <c r="D25" s="254"/>
      <c r="E25" s="254"/>
      <c r="F25" s="232" t="s">
        <v>100</v>
      </c>
      <c r="G25" s="233"/>
      <c r="H25" s="233"/>
      <c r="I25" s="233"/>
      <c r="J25" s="233"/>
      <c r="K25" s="234"/>
      <c r="L25" s="233"/>
      <c r="M25" s="233"/>
      <c r="N25" s="233">
        <f>-M25</f>
        <v>0</v>
      </c>
      <c r="O25" s="235">
        <f t="shared" si="12"/>
        <v>0</v>
      </c>
      <c r="P25" s="235">
        <f t="shared" si="12"/>
        <v>0</v>
      </c>
      <c r="Q25" s="234"/>
    </row>
    <row r="26" spans="1:17" s="136" customFormat="1" ht="21.75" customHeight="1" hidden="1">
      <c r="A26" s="195"/>
      <c r="B26" s="195"/>
      <c r="C26" s="196"/>
      <c r="D26" s="196"/>
      <c r="E26" s="196"/>
      <c r="F26" s="132" t="s">
        <v>99</v>
      </c>
      <c r="G26" s="133">
        <v>0</v>
      </c>
      <c r="H26" s="133">
        <v>61876810</v>
      </c>
      <c r="I26" s="133">
        <v>0</v>
      </c>
      <c r="J26" s="133">
        <v>1339592</v>
      </c>
      <c r="K26" s="134">
        <v>0</v>
      </c>
      <c r="L26" s="133">
        <v>34100995</v>
      </c>
      <c r="M26" s="133">
        <v>0</v>
      </c>
      <c r="N26" s="133">
        <v>0</v>
      </c>
      <c r="O26" s="135">
        <f t="shared" si="12"/>
        <v>0</v>
      </c>
      <c r="P26" s="135">
        <f t="shared" si="12"/>
        <v>26436223</v>
      </c>
      <c r="Q26" s="134"/>
    </row>
    <row r="27" spans="1:17" s="122" customFormat="1" ht="21" customHeight="1">
      <c r="A27" s="272"/>
      <c r="B27" s="272"/>
      <c r="C27" s="327">
        <v>3</v>
      </c>
      <c r="D27" s="327"/>
      <c r="E27" s="327"/>
      <c r="F27" s="116" t="s">
        <v>120</v>
      </c>
      <c r="G27" s="112">
        <f>G28</f>
        <v>0</v>
      </c>
      <c r="H27" s="112">
        <f>H28</f>
        <v>1085196237</v>
      </c>
      <c r="I27" s="112">
        <f aca="true" t="shared" si="13" ref="I27:N27">I28</f>
        <v>0</v>
      </c>
      <c r="J27" s="112">
        <f t="shared" si="13"/>
        <v>272266535</v>
      </c>
      <c r="K27" s="113">
        <f t="shared" si="13"/>
        <v>0</v>
      </c>
      <c r="L27" s="112">
        <f t="shared" si="13"/>
        <v>513660392</v>
      </c>
      <c r="M27" s="332">
        <f t="shared" si="13"/>
        <v>0</v>
      </c>
      <c r="N27" s="332">
        <f t="shared" si="13"/>
        <v>0</v>
      </c>
      <c r="O27" s="112">
        <f>O28</f>
        <v>0</v>
      </c>
      <c r="P27" s="114">
        <f>P28</f>
        <v>299269310</v>
      </c>
      <c r="Q27" s="113">
        <f>Q28+Q30</f>
        <v>20</v>
      </c>
    </row>
    <row r="28" spans="1:17" s="122" customFormat="1" ht="21" customHeight="1">
      <c r="A28" s="272"/>
      <c r="B28" s="272"/>
      <c r="C28" s="327"/>
      <c r="D28" s="327"/>
      <c r="E28" s="327"/>
      <c r="F28" s="304" t="s">
        <v>41</v>
      </c>
      <c r="G28" s="112">
        <f aca="true" t="shared" si="14" ref="G28:Q29">G29</f>
        <v>0</v>
      </c>
      <c r="H28" s="112">
        <f t="shared" si="14"/>
        <v>1085196237</v>
      </c>
      <c r="I28" s="112">
        <f t="shared" si="14"/>
        <v>0</v>
      </c>
      <c r="J28" s="112">
        <f t="shared" si="14"/>
        <v>272266535</v>
      </c>
      <c r="K28" s="113">
        <f t="shared" si="14"/>
        <v>0</v>
      </c>
      <c r="L28" s="112">
        <f t="shared" si="14"/>
        <v>513660392</v>
      </c>
      <c r="M28" s="332">
        <f t="shared" si="14"/>
        <v>0</v>
      </c>
      <c r="N28" s="332">
        <f t="shared" si="14"/>
        <v>0</v>
      </c>
      <c r="O28" s="112">
        <f t="shared" si="14"/>
        <v>0</v>
      </c>
      <c r="P28" s="114">
        <f t="shared" si="14"/>
        <v>299269310</v>
      </c>
      <c r="Q28" s="113">
        <f t="shared" si="14"/>
        <v>10</v>
      </c>
    </row>
    <row r="29" spans="1:17" s="123" customFormat="1" ht="21" customHeight="1">
      <c r="A29" s="272"/>
      <c r="B29" s="272"/>
      <c r="C29" s="327"/>
      <c r="D29" s="327">
        <v>1</v>
      </c>
      <c r="E29" s="327"/>
      <c r="F29" s="117" t="s">
        <v>121</v>
      </c>
      <c r="G29" s="118">
        <f t="shared" si="14"/>
        <v>0</v>
      </c>
      <c r="H29" s="118">
        <f t="shared" si="14"/>
        <v>1085196237</v>
      </c>
      <c r="I29" s="118">
        <f t="shared" si="14"/>
        <v>0</v>
      </c>
      <c r="J29" s="118">
        <f t="shared" si="14"/>
        <v>272266535</v>
      </c>
      <c r="K29" s="119">
        <f t="shared" si="14"/>
        <v>0</v>
      </c>
      <c r="L29" s="118">
        <f t="shared" si="14"/>
        <v>513660392</v>
      </c>
      <c r="M29" s="333">
        <f t="shared" si="14"/>
        <v>0</v>
      </c>
      <c r="N29" s="333">
        <f t="shared" si="14"/>
        <v>0</v>
      </c>
      <c r="O29" s="118">
        <f t="shared" si="14"/>
        <v>0</v>
      </c>
      <c r="P29" s="120">
        <f t="shared" si="14"/>
        <v>299269310</v>
      </c>
      <c r="Q29" s="119">
        <v>10</v>
      </c>
    </row>
    <row r="30" spans="1:17" s="131" customFormat="1" ht="36.75" customHeight="1">
      <c r="A30" s="215"/>
      <c r="B30" s="215"/>
      <c r="C30" s="326"/>
      <c r="D30" s="326"/>
      <c r="E30" s="326">
        <v>1</v>
      </c>
      <c r="F30" s="126" t="s">
        <v>116</v>
      </c>
      <c r="G30" s="127">
        <f aca="true" t="shared" si="15" ref="G30:N30">G31+G32</f>
        <v>0</v>
      </c>
      <c r="H30" s="127">
        <f t="shared" si="15"/>
        <v>1085196237</v>
      </c>
      <c r="I30" s="127">
        <f t="shared" si="15"/>
        <v>0</v>
      </c>
      <c r="J30" s="127">
        <f t="shared" si="15"/>
        <v>272266535</v>
      </c>
      <c r="K30" s="128">
        <f t="shared" si="15"/>
        <v>0</v>
      </c>
      <c r="L30" s="127">
        <f t="shared" si="15"/>
        <v>513660392</v>
      </c>
      <c r="M30" s="334">
        <f t="shared" si="15"/>
        <v>0</v>
      </c>
      <c r="N30" s="334">
        <f t="shared" si="15"/>
        <v>0</v>
      </c>
      <c r="O30" s="127">
        <f aca="true" t="shared" si="16" ref="O30:P32">G30-I30-K30+M30</f>
        <v>0</v>
      </c>
      <c r="P30" s="129">
        <f t="shared" si="16"/>
        <v>299269310</v>
      </c>
      <c r="Q30" s="128">
        <f>Q39</f>
        <v>10</v>
      </c>
    </row>
    <row r="31" spans="1:17" s="236" customFormat="1" ht="21.75" customHeight="1" hidden="1">
      <c r="A31" s="253"/>
      <c r="B31" s="253"/>
      <c r="C31" s="254"/>
      <c r="D31" s="254"/>
      <c r="E31" s="254"/>
      <c r="F31" s="232" t="s">
        <v>100</v>
      </c>
      <c r="G31" s="233">
        <v>0</v>
      </c>
      <c r="H31" s="233">
        <v>125937612</v>
      </c>
      <c r="I31" s="233">
        <v>0</v>
      </c>
      <c r="J31" s="233">
        <f>3546206+8042366</f>
        <v>11588572</v>
      </c>
      <c r="K31" s="234">
        <v>0</v>
      </c>
      <c r="L31" s="233">
        <v>114349040</v>
      </c>
      <c r="M31" s="233">
        <v>0</v>
      </c>
      <c r="N31" s="233">
        <f>-M31</f>
        <v>0</v>
      </c>
      <c r="O31" s="235">
        <f t="shared" si="16"/>
        <v>0</v>
      </c>
      <c r="P31" s="235">
        <f t="shared" si="16"/>
        <v>0</v>
      </c>
      <c r="Q31" s="234"/>
    </row>
    <row r="32" spans="1:17" s="136" customFormat="1" ht="21.75" customHeight="1" hidden="1">
      <c r="A32" s="195"/>
      <c r="B32" s="195"/>
      <c r="C32" s="196"/>
      <c r="D32" s="196"/>
      <c r="E32" s="196"/>
      <c r="F32" s="132" t="s">
        <v>99</v>
      </c>
      <c r="G32" s="133">
        <v>0</v>
      </c>
      <c r="H32" s="133">
        <v>959258625</v>
      </c>
      <c r="I32" s="133">
        <v>0</v>
      </c>
      <c r="J32" s="133">
        <f>81397644+179280319</f>
        <v>260677963</v>
      </c>
      <c r="K32" s="134">
        <v>0</v>
      </c>
      <c r="L32" s="133">
        <v>399311352</v>
      </c>
      <c r="M32" s="133">
        <v>0</v>
      </c>
      <c r="N32" s="133">
        <f>-M32</f>
        <v>0</v>
      </c>
      <c r="O32" s="135">
        <f t="shared" si="16"/>
        <v>0</v>
      </c>
      <c r="P32" s="135">
        <f t="shared" si="16"/>
        <v>299269310</v>
      </c>
      <c r="Q32" s="134"/>
    </row>
    <row r="33" spans="1:17" s="122" customFormat="1" ht="21" customHeight="1">
      <c r="A33" s="272"/>
      <c r="B33" s="272"/>
      <c r="C33" s="327">
        <v>4</v>
      </c>
      <c r="D33" s="327"/>
      <c r="E33" s="327"/>
      <c r="F33" s="116" t="s">
        <v>122</v>
      </c>
      <c r="G33" s="112">
        <f>G34</f>
        <v>3425000</v>
      </c>
      <c r="H33" s="112">
        <f>H34</f>
        <v>29494378</v>
      </c>
      <c r="I33" s="112">
        <f aca="true" t="shared" si="17" ref="I33:N33">I34</f>
        <v>0</v>
      </c>
      <c r="J33" s="112">
        <f t="shared" si="17"/>
        <v>10151585</v>
      </c>
      <c r="K33" s="113">
        <f t="shared" si="17"/>
        <v>3425000</v>
      </c>
      <c r="L33" s="112">
        <f t="shared" si="17"/>
        <v>8117793</v>
      </c>
      <c r="M33" s="332">
        <f t="shared" si="17"/>
        <v>0</v>
      </c>
      <c r="N33" s="332">
        <f t="shared" si="17"/>
        <v>0</v>
      </c>
      <c r="O33" s="112">
        <f>O34</f>
        <v>0</v>
      </c>
      <c r="P33" s="114">
        <f>P34</f>
        <v>11225000</v>
      </c>
      <c r="Q33" s="113">
        <f>Q34+Q36</f>
        <v>20</v>
      </c>
    </row>
    <row r="34" spans="1:17" s="122" customFormat="1" ht="21" customHeight="1">
      <c r="A34" s="272"/>
      <c r="B34" s="272"/>
      <c r="C34" s="327"/>
      <c r="D34" s="327"/>
      <c r="E34" s="327"/>
      <c r="F34" s="304" t="s">
        <v>41</v>
      </c>
      <c r="G34" s="112">
        <f aca="true" t="shared" si="18" ref="G34:Q35">G35</f>
        <v>3425000</v>
      </c>
      <c r="H34" s="112">
        <f t="shared" si="18"/>
        <v>29494378</v>
      </c>
      <c r="I34" s="112">
        <f t="shared" si="18"/>
        <v>0</v>
      </c>
      <c r="J34" s="112">
        <f t="shared" si="18"/>
        <v>10151585</v>
      </c>
      <c r="K34" s="113">
        <f t="shared" si="18"/>
        <v>3425000</v>
      </c>
      <c r="L34" s="112">
        <f t="shared" si="18"/>
        <v>8117793</v>
      </c>
      <c r="M34" s="332">
        <f t="shared" si="18"/>
        <v>0</v>
      </c>
      <c r="N34" s="332">
        <f t="shared" si="18"/>
        <v>0</v>
      </c>
      <c r="O34" s="112">
        <f t="shared" si="18"/>
        <v>0</v>
      </c>
      <c r="P34" s="114">
        <f t="shared" si="18"/>
        <v>11225000</v>
      </c>
      <c r="Q34" s="113">
        <f t="shared" si="18"/>
        <v>10</v>
      </c>
    </row>
    <row r="35" spans="1:17" s="123" customFormat="1" ht="36.75" customHeight="1">
      <c r="A35" s="272"/>
      <c r="B35" s="272"/>
      <c r="C35" s="327"/>
      <c r="D35" s="327">
        <v>1</v>
      </c>
      <c r="E35" s="327"/>
      <c r="F35" s="117" t="s">
        <v>123</v>
      </c>
      <c r="G35" s="118">
        <f t="shared" si="18"/>
        <v>3425000</v>
      </c>
      <c r="H35" s="118">
        <f t="shared" si="18"/>
        <v>29494378</v>
      </c>
      <c r="I35" s="118">
        <f t="shared" si="18"/>
        <v>0</v>
      </c>
      <c r="J35" s="118">
        <f t="shared" si="18"/>
        <v>10151585</v>
      </c>
      <c r="K35" s="119">
        <f t="shared" si="18"/>
        <v>3425000</v>
      </c>
      <c r="L35" s="118">
        <f t="shared" si="18"/>
        <v>8117793</v>
      </c>
      <c r="M35" s="333">
        <f t="shared" si="18"/>
        <v>0</v>
      </c>
      <c r="N35" s="333">
        <f t="shared" si="18"/>
        <v>0</v>
      </c>
      <c r="O35" s="118">
        <f t="shared" si="18"/>
        <v>0</v>
      </c>
      <c r="P35" s="120">
        <f t="shared" si="18"/>
        <v>11225000</v>
      </c>
      <c r="Q35" s="119">
        <v>10</v>
      </c>
    </row>
    <row r="36" spans="1:17" s="131" customFormat="1" ht="54" customHeight="1">
      <c r="A36" s="215"/>
      <c r="B36" s="215"/>
      <c r="C36" s="326"/>
      <c r="D36" s="326"/>
      <c r="E36" s="326">
        <v>1</v>
      </c>
      <c r="F36" s="126" t="s">
        <v>177</v>
      </c>
      <c r="G36" s="127">
        <f aca="true" t="shared" si="19" ref="G36:N36">G37+G38</f>
        <v>3425000</v>
      </c>
      <c r="H36" s="127">
        <f t="shared" si="19"/>
        <v>29494378</v>
      </c>
      <c r="I36" s="127">
        <f t="shared" si="19"/>
        <v>0</v>
      </c>
      <c r="J36" s="127">
        <f t="shared" si="19"/>
        <v>10151585</v>
      </c>
      <c r="K36" s="128">
        <f t="shared" si="19"/>
        <v>3425000</v>
      </c>
      <c r="L36" s="127">
        <f t="shared" si="19"/>
        <v>8117793</v>
      </c>
      <c r="M36" s="334">
        <f t="shared" si="19"/>
        <v>0</v>
      </c>
      <c r="N36" s="334">
        <f t="shared" si="19"/>
        <v>0</v>
      </c>
      <c r="O36" s="127">
        <f aca="true" t="shared" si="20" ref="O36:P38">G36-I36-K36+M36</f>
        <v>0</v>
      </c>
      <c r="P36" s="129">
        <f t="shared" si="20"/>
        <v>11225000</v>
      </c>
      <c r="Q36" s="128">
        <f>Q45</f>
        <v>10</v>
      </c>
    </row>
    <row r="37" spans="1:17" s="236" customFormat="1" ht="21.75" customHeight="1" hidden="1">
      <c r="A37" s="253"/>
      <c r="B37" s="253"/>
      <c r="C37" s="254"/>
      <c r="D37" s="254"/>
      <c r="E37" s="254"/>
      <c r="F37" s="232" t="s">
        <v>100</v>
      </c>
      <c r="G37" s="233">
        <v>3425000</v>
      </c>
      <c r="H37" s="233">
        <v>4787159</v>
      </c>
      <c r="I37" s="233">
        <v>0</v>
      </c>
      <c r="J37" s="233">
        <v>0</v>
      </c>
      <c r="K37" s="234">
        <v>3425000</v>
      </c>
      <c r="L37" s="233">
        <v>4787159</v>
      </c>
      <c r="M37" s="233"/>
      <c r="N37" s="233">
        <f>-M37</f>
        <v>0</v>
      </c>
      <c r="O37" s="235">
        <f t="shared" si="20"/>
        <v>0</v>
      </c>
      <c r="P37" s="235">
        <f t="shared" si="20"/>
        <v>0</v>
      </c>
      <c r="Q37" s="234"/>
    </row>
    <row r="38" spans="1:17" s="136" customFormat="1" ht="21.75" customHeight="1" hidden="1">
      <c r="A38" s="195"/>
      <c r="B38" s="195"/>
      <c r="C38" s="196"/>
      <c r="D38" s="196"/>
      <c r="E38" s="196"/>
      <c r="F38" s="132" t="s">
        <v>99</v>
      </c>
      <c r="G38" s="133">
        <v>0</v>
      </c>
      <c r="H38" s="133">
        <v>24707219</v>
      </c>
      <c r="I38" s="133">
        <v>0</v>
      </c>
      <c r="J38" s="133">
        <v>10151585</v>
      </c>
      <c r="K38" s="134">
        <v>0</v>
      </c>
      <c r="L38" s="133">
        <v>3330634</v>
      </c>
      <c r="M38" s="133"/>
      <c r="N38" s="133">
        <f>-M38</f>
        <v>0</v>
      </c>
      <c r="O38" s="135">
        <f t="shared" si="20"/>
        <v>0</v>
      </c>
      <c r="P38" s="135">
        <f t="shared" si="20"/>
        <v>11225000</v>
      </c>
      <c r="Q38" s="134"/>
    </row>
    <row r="39" spans="1:17" s="194" customFormat="1" ht="21" customHeight="1">
      <c r="A39" s="215"/>
      <c r="B39" s="215">
        <v>2</v>
      </c>
      <c r="C39" s="326"/>
      <c r="D39" s="326"/>
      <c r="E39" s="326"/>
      <c r="F39" s="189" t="s">
        <v>124</v>
      </c>
      <c r="G39" s="190">
        <f aca="true" t="shared" si="21" ref="G39:P39">G43</f>
        <v>0</v>
      </c>
      <c r="H39" s="190">
        <f t="shared" si="21"/>
        <v>7133783877</v>
      </c>
      <c r="I39" s="190">
        <f t="shared" si="21"/>
        <v>0</v>
      </c>
      <c r="J39" s="190">
        <f t="shared" si="21"/>
        <v>18915199</v>
      </c>
      <c r="K39" s="191">
        <f t="shared" si="21"/>
        <v>0</v>
      </c>
      <c r="L39" s="190">
        <f t="shared" si="21"/>
        <v>7038684396</v>
      </c>
      <c r="M39" s="331">
        <f t="shared" si="21"/>
        <v>0</v>
      </c>
      <c r="N39" s="331">
        <f t="shared" si="21"/>
        <v>0</v>
      </c>
      <c r="O39" s="190">
        <f t="shared" si="21"/>
        <v>0</v>
      </c>
      <c r="P39" s="192">
        <f t="shared" si="21"/>
        <v>76184282</v>
      </c>
      <c r="Q39" s="191">
        <f>Q43</f>
        <v>10</v>
      </c>
    </row>
    <row r="40" spans="1:16" s="221" customFormat="1" ht="21" customHeight="1" hidden="1">
      <c r="A40" s="216"/>
      <c r="B40" s="237"/>
      <c r="C40" s="238"/>
      <c r="D40" s="238"/>
      <c r="E40" s="238"/>
      <c r="F40" s="239" t="s">
        <v>125</v>
      </c>
      <c r="G40" s="240">
        <f aca="true" t="shared" si="22" ref="G40:P40">SUM(G41:G42)</f>
        <v>0</v>
      </c>
      <c r="H40" s="240">
        <f t="shared" si="22"/>
        <v>7133783877</v>
      </c>
      <c r="I40" s="240">
        <f t="shared" si="22"/>
        <v>0</v>
      </c>
      <c r="J40" s="240">
        <f t="shared" si="22"/>
        <v>18915199</v>
      </c>
      <c r="K40" s="241">
        <f t="shared" si="22"/>
        <v>0</v>
      </c>
      <c r="L40" s="240">
        <f t="shared" si="22"/>
        <v>7038684396</v>
      </c>
      <c r="M40" s="240">
        <f t="shared" si="22"/>
        <v>0</v>
      </c>
      <c r="N40" s="240">
        <f t="shared" si="22"/>
        <v>0</v>
      </c>
      <c r="O40" s="240">
        <f t="shared" si="22"/>
        <v>0</v>
      </c>
      <c r="P40" s="242">
        <f t="shared" si="22"/>
        <v>76184282</v>
      </c>
    </row>
    <row r="41" spans="1:17" s="226" customFormat="1" ht="21.75" customHeight="1" hidden="1">
      <c r="A41" s="243"/>
      <c r="B41" s="243"/>
      <c r="C41" s="244"/>
      <c r="D41" s="244"/>
      <c r="E41" s="244"/>
      <c r="F41" s="222" t="s">
        <v>126</v>
      </c>
      <c r="G41" s="245">
        <f>G46+G51</f>
        <v>0</v>
      </c>
      <c r="H41" s="245">
        <f aca="true" t="shared" si="23" ref="H41:N41">H46+H51</f>
        <v>33470000</v>
      </c>
      <c r="I41" s="245">
        <f t="shared" si="23"/>
        <v>0</v>
      </c>
      <c r="J41" s="245">
        <f t="shared" si="23"/>
        <v>51856</v>
      </c>
      <c r="K41" s="246">
        <f t="shared" si="23"/>
        <v>0</v>
      </c>
      <c r="L41" s="245">
        <f t="shared" si="23"/>
        <v>29781144</v>
      </c>
      <c r="M41" s="245">
        <f t="shared" si="23"/>
        <v>0</v>
      </c>
      <c r="N41" s="245">
        <f t="shared" si="23"/>
        <v>0</v>
      </c>
      <c r="O41" s="245">
        <f>G41-I41-K41+M41</f>
        <v>0</v>
      </c>
      <c r="P41" s="247">
        <f>H41-J41-L41+N41</f>
        <v>3637000</v>
      </c>
      <c r="Q41" s="246"/>
    </row>
    <row r="42" spans="1:17" s="231" customFormat="1" ht="21.75" customHeight="1" hidden="1">
      <c r="A42" s="248"/>
      <c r="B42" s="248"/>
      <c r="C42" s="249"/>
      <c r="D42" s="249"/>
      <c r="E42" s="249"/>
      <c r="F42" s="227" t="s">
        <v>127</v>
      </c>
      <c r="G42" s="250">
        <f>G47+G52</f>
        <v>0</v>
      </c>
      <c r="H42" s="250">
        <f aca="true" t="shared" si="24" ref="H42:N42">H47+H52</f>
        <v>7100313877</v>
      </c>
      <c r="I42" s="250">
        <f t="shared" si="24"/>
        <v>0</v>
      </c>
      <c r="J42" s="250">
        <f t="shared" si="24"/>
        <v>18863343</v>
      </c>
      <c r="K42" s="251">
        <f t="shared" si="24"/>
        <v>0</v>
      </c>
      <c r="L42" s="250">
        <f t="shared" si="24"/>
        <v>7008903252</v>
      </c>
      <c r="M42" s="250">
        <f t="shared" si="24"/>
        <v>0</v>
      </c>
      <c r="N42" s="250">
        <f t="shared" si="24"/>
        <v>0</v>
      </c>
      <c r="O42" s="250">
        <f>G42-I42-K42+M42</f>
        <v>0</v>
      </c>
      <c r="P42" s="252">
        <f>H42-J42-L42+N42</f>
        <v>72547282</v>
      </c>
      <c r="Q42" s="251"/>
    </row>
    <row r="43" spans="1:17" s="122" customFormat="1" ht="21" customHeight="1">
      <c r="A43" s="272"/>
      <c r="B43" s="272"/>
      <c r="C43" s="327">
        <v>1</v>
      </c>
      <c r="D43" s="327"/>
      <c r="E43" s="327"/>
      <c r="F43" s="116" t="s">
        <v>128</v>
      </c>
      <c r="G43" s="112">
        <f>G44+G48</f>
        <v>0</v>
      </c>
      <c r="H43" s="112">
        <f>H44+H48</f>
        <v>7133783877</v>
      </c>
      <c r="I43" s="112">
        <f aca="true" t="shared" si="25" ref="I43:P43">I44+I48</f>
        <v>0</v>
      </c>
      <c r="J43" s="112">
        <f t="shared" si="25"/>
        <v>18915199</v>
      </c>
      <c r="K43" s="113">
        <f t="shared" si="25"/>
        <v>0</v>
      </c>
      <c r="L43" s="112">
        <f t="shared" si="25"/>
        <v>7038684396</v>
      </c>
      <c r="M43" s="332">
        <f t="shared" si="25"/>
        <v>0</v>
      </c>
      <c r="N43" s="332">
        <f t="shared" si="25"/>
        <v>0</v>
      </c>
      <c r="O43" s="112">
        <f t="shared" si="25"/>
        <v>0</v>
      </c>
      <c r="P43" s="114">
        <f t="shared" si="25"/>
        <v>76184282</v>
      </c>
      <c r="Q43" s="113">
        <f>Q44</f>
        <v>10</v>
      </c>
    </row>
    <row r="44" spans="1:17" s="122" customFormat="1" ht="21" customHeight="1">
      <c r="A44" s="272"/>
      <c r="B44" s="272"/>
      <c r="C44" s="327"/>
      <c r="D44" s="327"/>
      <c r="E44" s="327"/>
      <c r="F44" s="304" t="s">
        <v>46</v>
      </c>
      <c r="G44" s="112">
        <f aca="true" t="shared" si="26" ref="G44:P44">G45</f>
        <v>0</v>
      </c>
      <c r="H44" s="112">
        <f t="shared" si="26"/>
        <v>7129525242</v>
      </c>
      <c r="I44" s="112">
        <f t="shared" si="26"/>
        <v>0</v>
      </c>
      <c r="J44" s="112">
        <f t="shared" si="26"/>
        <v>18915199</v>
      </c>
      <c r="K44" s="113">
        <f t="shared" si="26"/>
        <v>0</v>
      </c>
      <c r="L44" s="112">
        <f t="shared" si="26"/>
        <v>7035959761</v>
      </c>
      <c r="M44" s="332">
        <f t="shared" si="26"/>
        <v>0</v>
      </c>
      <c r="N44" s="332">
        <f t="shared" si="26"/>
        <v>0</v>
      </c>
      <c r="O44" s="112">
        <f t="shared" si="26"/>
        <v>0</v>
      </c>
      <c r="P44" s="114">
        <f t="shared" si="26"/>
        <v>74650282</v>
      </c>
      <c r="Q44" s="113">
        <f>Q45</f>
        <v>10</v>
      </c>
    </row>
    <row r="45" spans="1:17" s="131" customFormat="1" ht="36.75" customHeight="1">
      <c r="A45" s="215"/>
      <c r="B45" s="215"/>
      <c r="C45" s="326"/>
      <c r="D45" s="326">
        <v>1</v>
      </c>
      <c r="E45" s="326"/>
      <c r="F45" s="126" t="s">
        <v>129</v>
      </c>
      <c r="G45" s="127">
        <f aca="true" t="shared" si="27" ref="G45:N45">G46+G47</f>
        <v>0</v>
      </c>
      <c r="H45" s="127">
        <f t="shared" si="27"/>
        <v>7129525242</v>
      </c>
      <c r="I45" s="127">
        <f t="shared" si="27"/>
        <v>0</v>
      </c>
      <c r="J45" s="127">
        <f t="shared" si="27"/>
        <v>18915199</v>
      </c>
      <c r="K45" s="128">
        <f t="shared" si="27"/>
        <v>0</v>
      </c>
      <c r="L45" s="127">
        <f t="shared" si="27"/>
        <v>7035959761</v>
      </c>
      <c r="M45" s="334">
        <f t="shared" si="27"/>
        <v>0</v>
      </c>
      <c r="N45" s="334">
        <f t="shared" si="27"/>
        <v>0</v>
      </c>
      <c r="O45" s="127">
        <v>0</v>
      </c>
      <c r="P45" s="129">
        <f>H45-J45-L45+N45</f>
        <v>74650282</v>
      </c>
      <c r="Q45" s="128">
        <f>Q48</f>
        <v>10</v>
      </c>
    </row>
    <row r="46" spans="1:17" s="236" customFormat="1" ht="21.75" customHeight="1" hidden="1">
      <c r="A46" s="253"/>
      <c r="B46" s="253"/>
      <c r="C46" s="254"/>
      <c r="D46" s="254"/>
      <c r="E46" s="254"/>
      <c r="F46" s="232" t="s">
        <v>100</v>
      </c>
      <c r="G46" s="255">
        <v>0</v>
      </c>
      <c r="H46" s="255">
        <v>30610000</v>
      </c>
      <c r="I46" s="255">
        <v>0</v>
      </c>
      <c r="J46" s="255">
        <v>51856</v>
      </c>
      <c r="K46" s="256">
        <v>0</v>
      </c>
      <c r="L46" s="255">
        <v>28455144</v>
      </c>
      <c r="M46" s="255">
        <v>0</v>
      </c>
      <c r="N46" s="255">
        <f>-M46</f>
        <v>0</v>
      </c>
      <c r="O46" s="257">
        <f>G46-I46-K46+M46</f>
        <v>0</v>
      </c>
      <c r="P46" s="257">
        <f>H46-J46-L46+N46</f>
        <v>2103000</v>
      </c>
      <c r="Q46" s="256"/>
    </row>
    <row r="47" spans="1:17" s="136" customFormat="1" ht="21.75" customHeight="1" hidden="1">
      <c r="A47" s="195"/>
      <c r="B47" s="195"/>
      <c r="C47" s="196"/>
      <c r="D47" s="196"/>
      <c r="E47" s="196"/>
      <c r="F47" s="132" t="s">
        <v>99</v>
      </c>
      <c r="G47" s="197">
        <v>0</v>
      </c>
      <c r="H47" s="197">
        <v>7098915242</v>
      </c>
      <c r="I47" s="197">
        <v>0</v>
      </c>
      <c r="J47" s="197">
        <v>18863343</v>
      </c>
      <c r="K47" s="198">
        <v>0</v>
      </c>
      <c r="L47" s="197">
        <v>7007504617</v>
      </c>
      <c r="M47" s="197">
        <v>0</v>
      </c>
      <c r="N47" s="197">
        <f>-M47</f>
        <v>0</v>
      </c>
      <c r="O47" s="199">
        <f>G47-I47-K47+M47</f>
        <v>0</v>
      </c>
      <c r="P47" s="199">
        <f>H47-J47-L47+N47</f>
        <v>72547282</v>
      </c>
      <c r="Q47" s="198"/>
    </row>
    <row r="48" spans="1:17" s="122" customFormat="1" ht="36.75" customHeight="1" thickBot="1">
      <c r="A48" s="335"/>
      <c r="B48" s="335"/>
      <c r="C48" s="336"/>
      <c r="D48" s="336"/>
      <c r="E48" s="336"/>
      <c r="F48" s="337" t="s">
        <v>48</v>
      </c>
      <c r="G48" s="338">
        <f aca="true" t="shared" si="28" ref="G48:P48">G49</f>
        <v>0</v>
      </c>
      <c r="H48" s="338">
        <f t="shared" si="28"/>
        <v>4258635</v>
      </c>
      <c r="I48" s="338">
        <f t="shared" si="28"/>
        <v>0</v>
      </c>
      <c r="J48" s="338">
        <f t="shared" si="28"/>
        <v>0</v>
      </c>
      <c r="K48" s="339">
        <f t="shared" si="28"/>
        <v>0</v>
      </c>
      <c r="L48" s="338">
        <f t="shared" si="28"/>
        <v>2724635</v>
      </c>
      <c r="M48" s="340">
        <f t="shared" si="28"/>
        <v>0</v>
      </c>
      <c r="N48" s="340">
        <f t="shared" si="28"/>
        <v>0</v>
      </c>
      <c r="O48" s="338">
        <f t="shared" si="28"/>
        <v>0</v>
      </c>
      <c r="P48" s="341">
        <f t="shared" si="28"/>
        <v>1534000</v>
      </c>
      <c r="Q48" s="113">
        <v>10</v>
      </c>
    </row>
    <row r="49" spans="1:17" s="123" customFormat="1" ht="21" customHeight="1">
      <c r="A49" s="272"/>
      <c r="B49" s="272"/>
      <c r="C49" s="327"/>
      <c r="D49" s="327">
        <v>2</v>
      </c>
      <c r="E49" s="327"/>
      <c r="F49" s="117" t="s">
        <v>49</v>
      </c>
      <c r="G49" s="118">
        <f aca="true" t="shared" si="29" ref="G49:P49">G50</f>
        <v>0</v>
      </c>
      <c r="H49" s="118">
        <f t="shared" si="29"/>
        <v>4258635</v>
      </c>
      <c r="I49" s="118">
        <f t="shared" si="29"/>
        <v>0</v>
      </c>
      <c r="J49" s="118">
        <f t="shared" si="29"/>
        <v>0</v>
      </c>
      <c r="K49" s="119">
        <f t="shared" si="29"/>
        <v>0</v>
      </c>
      <c r="L49" s="118">
        <f t="shared" si="29"/>
        <v>2724635</v>
      </c>
      <c r="M49" s="333">
        <f t="shared" si="29"/>
        <v>0</v>
      </c>
      <c r="N49" s="333">
        <f t="shared" si="29"/>
        <v>0</v>
      </c>
      <c r="O49" s="118">
        <f t="shared" si="29"/>
        <v>0</v>
      </c>
      <c r="P49" s="120">
        <f t="shared" si="29"/>
        <v>1534000</v>
      </c>
      <c r="Q49" s="119"/>
    </row>
    <row r="50" spans="1:17" s="131" customFormat="1" ht="21" customHeight="1">
      <c r="A50" s="215"/>
      <c r="B50" s="326"/>
      <c r="C50" s="326"/>
      <c r="D50" s="326"/>
      <c r="E50" s="326">
        <v>1</v>
      </c>
      <c r="F50" s="126" t="s">
        <v>130</v>
      </c>
      <c r="G50" s="127">
        <f aca="true" t="shared" si="30" ref="G50:N50">G51+G52</f>
        <v>0</v>
      </c>
      <c r="H50" s="127">
        <f t="shared" si="30"/>
        <v>4258635</v>
      </c>
      <c r="I50" s="127">
        <f t="shared" si="30"/>
        <v>0</v>
      </c>
      <c r="J50" s="127">
        <f t="shared" si="30"/>
        <v>0</v>
      </c>
      <c r="K50" s="128">
        <f t="shared" si="30"/>
        <v>0</v>
      </c>
      <c r="L50" s="127">
        <f t="shared" si="30"/>
        <v>2724635</v>
      </c>
      <c r="M50" s="334">
        <f t="shared" si="30"/>
        <v>0</v>
      </c>
      <c r="N50" s="334">
        <f t="shared" si="30"/>
        <v>0</v>
      </c>
      <c r="O50" s="127">
        <f aca="true" t="shared" si="31" ref="O50:P52">G50-I50-K50+M50</f>
        <v>0</v>
      </c>
      <c r="P50" s="129">
        <f t="shared" si="31"/>
        <v>1534000</v>
      </c>
      <c r="Q50" s="128"/>
    </row>
    <row r="51" spans="1:17" s="236" customFormat="1" ht="21.75" customHeight="1" hidden="1">
      <c r="A51" s="253"/>
      <c r="B51" s="253"/>
      <c r="C51" s="254"/>
      <c r="D51" s="254"/>
      <c r="E51" s="254"/>
      <c r="F51" s="232" t="s">
        <v>100</v>
      </c>
      <c r="G51" s="255">
        <v>0</v>
      </c>
      <c r="H51" s="255">
        <v>2860000</v>
      </c>
      <c r="I51" s="255">
        <v>0</v>
      </c>
      <c r="J51" s="255">
        <v>0</v>
      </c>
      <c r="K51" s="256">
        <v>0</v>
      </c>
      <c r="L51" s="255">
        <v>1326000</v>
      </c>
      <c r="M51" s="255">
        <v>0</v>
      </c>
      <c r="N51" s="255">
        <f>-M51</f>
        <v>0</v>
      </c>
      <c r="O51" s="257">
        <f t="shared" si="31"/>
        <v>0</v>
      </c>
      <c r="P51" s="257">
        <f t="shared" si="31"/>
        <v>1534000</v>
      </c>
      <c r="Q51" s="256"/>
    </row>
    <row r="52" spans="1:17" s="265" customFormat="1" ht="21.75" customHeight="1" hidden="1">
      <c r="A52" s="195"/>
      <c r="B52" s="195"/>
      <c r="C52" s="196"/>
      <c r="D52" s="196"/>
      <c r="E52" s="196"/>
      <c r="F52" s="132" t="s">
        <v>99</v>
      </c>
      <c r="G52" s="197">
        <v>0</v>
      </c>
      <c r="H52" s="197">
        <v>1398635</v>
      </c>
      <c r="I52" s="197">
        <v>0</v>
      </c>
      <c r="J52" s="197">
        <v>0</v>
      </c>
      <c r="K52" s="198">
        <v>0</v>
      </c>
      <c r="L52" s="197">
        <v>1398635</v>
      </c>
      <c r="M52" s="197"/>
      <c r="N52" s="197">
        <f>-M52</f>
        <v>0</v>
      </c>
      <c r="O52" s="199">
        <f t="shared" si="31"/>
        <v>0</v>
      </c>
      <c r="P52" s="199">
        <f t="shared" si="31"/>
        <v>0</v>
      </c>
      <c r="Q52" s="198"/>
    </row>
    <row r="53" spans="1:17" s="267" customFormat="1" ht="21" customHeight="1">
      <c r="A53" s="215"/>
      <c r="B53" s="326">
        <v>3</v>
      </c>
      <c r="C53" s="326"/>
      <c r="D53" s="326"/>
      <c r="E53" s="326"/>
      <c r="F53" s="189" t="s">
        <v>131</v>
      </c>
      <c r="G53" s="190">
        <f aca="true" t="shared" si="32" ref="G53:Q53">G57</f>
        <v>0</v>
      </c>
      <c r="H53" s="190">
        <f t="shared" si="32"/>
        <v>13455193279</v>
      </c>
      <c r="I53" s="190">
        <f t="shared" si="32"/>
        <v>0</v>
      </c>
      <c r="J53" s="190">
        <f t="shared" si="32"/>
        <v>0</v>
      </c>
      <c r="K53" s="191">
        <f t="shared" si="32"/>
        <v>0</v>
      </c>
      <c r="L53" s="190">
        <f t="shared" si="32"/>
        <v>11072233256</v>
      </c>
      <c r="M53" s="331">
        <f t="shared" si="32"/>
        <v>0</v>
      </c>
      <c r="N53" s="331">
        <f t="shared" si="32"/>
        <v>0</v>
      </c>
      <c r="O53" s="190">
        <f t="shared" si="32"/>
        <v>0</v>
      </c>
      <c r="P53" s="192">
        <f t="shared" si="32"/>
        <v>2382960023</v>
      </c>
      <c r="Q53" s="191">
        <f t="shared" si="32"/>
        <v>0</v>
      </c>
    </row>
    <row r="54" spans="1:16" s="221" customFormat="1" ht="21.75" customHeight="1" hidden="1">
      <c r="A54" s="216"/>
      <c r="B54" s="237"/>
      <c r="C54" s="238"/>
      <c r="D54" s="238"/>
      <c r="E54" s="238"/>
      <c r="F54" s="239" t="s">
        <v>101</v>
      </c>
      <c r="G54" s="240">
        <f aca="true" t="shared" si="33" ref="G54:P54">SUM(G55:G56)</f>
        <v>0</v>
      </c>
      <c r="H54" s="240">
        <f t="shared" si="33"/>
        <v>13455193279</v>
      </c>
      <c r="I54" s="240">
        <f t="shared" si="33"/>
        <v>0</v>
      </c>
      <c r="J54" s="240">
        <f t="shared" si="33"/>
        <v>0</v>
      </c>
      <c r="K54" s="241">
        <f t="shared" si="33"/>
        <v>0</v>
      </c>
      <c r="L54" s="240">
        <f t="shared" si="33"/>
        <v>11072233256</v>
      </c>
      <c r="M54" s="240">
        <f t="shared" si="33"/>
        <v>0</v>
      </c>
      <c r="N54" s="240">
        <f t="shared" si="33"/>
        <v>0</v>
      </c>
      <c r="O54" s="240">
        <f t="shared" si="33"/>
        <v>0</v>
      </c>
      <c r="P54" s="242">
        <f t="shared" si="33"/>
        <v>2382960023</v>
      </c>
    </row>
    <row r="55" spans="1:17" s="226" customFormat="1" ht="21.75" customHeight="1" hidden="1">
      <c r="A55" s="243"/>
      <c r="B55" s="243"/>
      <c r="C55" s="244"/>
      <c r="D55" s="244"/>
      <c r="E55" s="244"/>
      <c r="F55" s="222" t="s">
        <v>100</v>
      </c>
      <c r="G55" s="245">
        <f>G61</f>
        <v>0</v>
      </c>
      <c r="H55" s="245">
        <f aca="true" t="shared" si="34" ref="H55:N55">H61</f>
        <v>7428074279</v>
      </c>
      <c r="I55" s="245">
        <f t="shared" si="34"/>
        <v>0</v>
      </c>
      <c r="J55" s="245">
        <f t="shared" si="34"/>
        <v>0</v>
      </c>
      <c r="K55" s="246">
        <f t="shared" si="34"/>
        <v>0</v>
      </c>
      <c r="L55" s="245">
        <f t="shared" si="34"/>
        <v>6348330894</v>
      </c>
      <c r="M55" s="245">
        <f t="shared" si="34"/>
        <v>0</v>
      </c>
      <c r="N55" s="245">
        <f t="shared" si="34"/>
        <v>0</v>
      </c>
      <c r="O55" s="245">
        <f>G55-I55-K55+M55</f>
        <v>0</v>
      </c>
      <c r="P55" s="247">
        <f>H55-J55-L55+N55</f>
        <v>1079743385</v>
      </c>
      <c r="Q55" s="246"/>
    </row>
    <row r="56" spans="1:17" s="231" customFormat="1" ht="21.75" customHeight="1" hidden="1">
      <c r="A56" s="248"/>
      <c r="B56" s="248"/>
      <c r="C56" s="249"/>
      <c r="D56" s="249"/>
      <c r="E56" s="249"/>
      <c r="F56" s="227" t="s">
        <v>99</v>
      </c>
      <c r="G56" s="250">
        <f>G62</f>
        <v>0</v>
      </c>
      <c r="H56" s="250">
        <f aca="true" t="shared" si="35" ref="H56:N56">H62</f>
        <v>6027119000</v>
      </c>
      <c r="I56" s="250">
        <f t="shared" si="35"/>
        <v>0</v>
      </c>
      <c r="J56" s="250">
        <f t="shared" si="35"/>
        <v>0</v>
      </c>
      <c r="K56" s="251">
        <f t="shared" si="35"/>
        <v>0</v>
      </c>
      <c r="L56" s="250">
        <f t="shared" si="35"/>
        <v>4723902362</v>
      </c>
      <c r="M56" s="250">
        <f t="shared" si="35"/>
        <v>0</v>
      </c>
      <c r="N56" s="250">
        <f t="shared" si="35"/>
        <v>0</v>
      </c>
      <c r="O56" s="250">
        <f>G56-I56-K56+M56</f>
        <v>0</v>
      </c>
      <c r="P56" s="252">
        <f>H56-J56-L56+N56</f>
        <v>1303216638</v>
      </c>
      <c r="Q56" s="251"/>
    </row>
    <row r="57" spans="1:17" s="122" customFormat="1" ht="21" customHeight="1">
      <c r="A57" s="272"/>
      <c r="B57" s="272"/>
      <c r="C57" s="327">
        <v>1</v>
      </c>
      <c r="D57" s="327"/>
      <c r="E57" s="327"/>
      <c r="F57" s="116" t="s">
        <v>132</v>
      </c>
      <c r="G57" s="112">
        <f aca="true" t="shared" si="36" ref="G57:P59">G58</f>
        <v>0</v>
      </c>
      <c r="H57" s="112">
        <f t="shared" si="36"/>
        <v>13455193279</v>
      </c>
      <c r="I57" s="112">
        <f t="shared" si="36"/>
        <v>0</v>
      </c>
      <c r="J57" s="112">
        <f t="shared" si="36"/>
        <v>0</v>
      </c>
      <c r="K57" s="113">
        <f t="shared" si="36"/>
        <v>0</v>
      </c>
      <c r="L57" s="112">
        <f t="shared" si="36"/>
        <v>11072233256</v>
      </c>
      <c r="M57" s="332">
        <f t="shared" si="36"/>
        <v>0</v>
      </c>
      <c r="N57" s="332">
        <f t="shared" si="36"/>
        <v>0</v>
      </c>
      <c r="O57" s="112">
        <f t="shared" si="36"/>
        <v>0</v>
      </c>
      <c r="P57" s="114">
        <f t="shared" si="36"/>
        <v>2382960023</v>
      </c>
      <c r="Q57" s="113"/>
    </row>
    <row r="58" spans="1:17" s="122" customFormat="1" ht="21" customHeight="1">
      <c r="A58" s="272"/>
      <c r="B58" s="272"/>
      <c r="C58" s="327"/>
      <c r="D58" s="327"/>
      <c r="E58" s="327"/>
      <c r="F58" s="304" t="s">
        <v>133</v>
      </c>
      <c r="G58" s="112">
        <f t="shared" si="36"/>
        <v>0</v>
      </c>
      <c r="H58" s="112">
        <f t="shared" si="36"/>
        <v>13455193279</v>
      </c>
      <c r="I58" s="112">
        <f t="shared" si="36"/>
        <v>0</v>
      </c>
      <c r="J58" s="112">
        <f t="shared" si="36"/>
        <v>0</v>
      </c>
      <c r="K58" s="113">
        <f t="shared" si="36"/>
        <v>0</v>
      </c>
      <c r="L58" s="112">
        <f t="shared" si="36"/>
        <v>11072233256</v>
      </c>
      <c r="M58" s="332">
        <f t="shared" si="36"/>
        <v>0</v>
      </c>
      <c r="N58" s="332">
        <f t="shared" si="36"/>
        <v>0</v>
      </c>
      <c r="O58" s="112">
        <f t="shared" si="36"/>
        <v>0</v>
      </c>
      <c r="P58" s="114">
        <f t="shared" si="36"/>
        <v>2382960023</v>
      </c>
      <c r="Q58" s="113"/>
    </row>
    <row r="59" spans="1:17" s="123" customFormat="1" ht="21" customHeight="1">
      <c r="A59" s="272"/>
      <c r="B59" s="272"/>
      <c r="C59" s="327"/>
      <c r="D59" s="327">
        <v>1</v>
      </c>
      <c r="E59" s="327"/>
      <c r="F59" s="117" t="s">
        <v>134</v>
      </c>
      <c r="G59" s="118">
        <f t="shared" si="36"/>
        <v>0</v>
      </c>
      <c r="H59" s="118">
        <f t="shared" si="36"/>
        <v>13455193279</v>
      </c>
      <c r="I59" s="118">
        <f t="shared" si="36"/>
        <v>0</v>
      </c>
      <c r="J59" s="118">
        <f t="shared" si="36"/>
        <v>0</v>
      </c>
      <c r="K59" s="119">
        <f t="shared" si="36"/>
        <v>0</v>
      </c>
      <c r="L59" s="118">
        <f t="shared" si="36"/>
        <v>11072233256</v>
      </c>
      <c r="M59" s="333">
        <f t="shared" si="36"/>
        <v>0</v>
      </c>
      <c r="N59" s="333">
        <f t="shared" si="36"/>
        <v>0</v>
      </c>
      <c r="O59" s="118">
        <f t="shared" si="36"/>
        <v>0</v>
      </c>
      <c r="P59" s="120">
        <f t="shared" si="36"/>
        <v>2382960023</v>
      </c>
      <c r="Q59" s="119"/>
    </row>
    <row r="60" spans="1:17" s="131" customFormat="1" ht="21" customHeight="1">
      <c r="A60" s="215"/>
      <c r="B60" s="215"/>
      <c r="C60" s="326"/>
      <c r="D60" s="326"/>
      <c r="E60" s="326">
        <v>1</v>
      </c>
      <c r="F60" s="126" t="s">
        <v>135</v>
      </c>
      <c r="G60" s="127">
        <f aca="true" t="shared" si="37" ref="G60:N60">G61+G62</f>
        <v>0</v>
      </c>
      <c r="H60" s="127">
        <f t="shared" si="37"/>
        <v>13455193279</v>
      </c>
      <c r="I60" s="127">
        <f t="shared" si="37"/>
        <v>0</v>
      </c>
      <c r="J60" s="127">
        <f t="shared" si="37"/>
        <v>0</v>
      </c>
      <c r="K60" s="128">
        <f t="shared" si="37"/>
        <v>0</v>
      </c>
      <c r="L60" s="127">
        <f t="shared" si="37"/>
        <v>11072233256</v>
      </c>
      <c r="M60" s="334">
        <f t="shared" si="37"/>
        <v>0</v>
      </c>
      <c r="N60" s="334">
        <f t="shared" si="37"/>
        <v>0</v>
      </c>
      <c r="O60" s="127">
        <f aca="true" t="shared" si="38" ref="O60:P62">G60-I60-K60+M60</f>
        <v>0</v>
      </c>
      <c r="P60" s="129">
        <f t="shared" si="38"/>
        <v>2382960023</v>
      </c>
      <c r="Q60" s="128">
        <v>0</v>
      </c>
    </row>
    <row r="61" spans="1:17" s="236" customFormat="1" ht="21.75" customHeight="1" hidden="1">
      <c r="A61" s="253"/>
      <c r="B61" s="253"/>
      <c r="C61" s="254"/>
      <c r="D61" s="254"/>
      <c r="E61" s="254"/>
      <c r="F61" s="232" t="s">
        <v>100</v>
      </c>
      <c r="G61" s="255">
        <v>0</v>
      </c>
      <c r="H61" s="255">
        <v>7428074279</v>
      </c>
      <c r="I61" s="255">
        <v>0</v>
      </c>
      <c r="J61" s="255">
        <v>0</v>
      </c>
      <c r="K61" s="256">
        <v>0</v>
      </c>
      <c r="L61" s="255">
        <v>6348330894</v>
      </c>
      <c r="M61" s="255">
        <v>0</v>
      </c>
      <c r="N61" s="255">
        <f>-M61</f>
        <v>0</v>
      </c>
      <c r="O61" s="257">
        <f t="shared" si="38"/>
        <v>0</v>
      </c>
      <c r="P61" s="257">
        <f t="shared" si="38"/>
        <v>1079743385</v>
      </c>
      <c r="Q61" s="256"/>
    </row>
    <row r="62" spans="1:17" s="136" customFormat="1" ht="21.75" customHeight="1" hidden="1">
      <c r="A62" s="195"/>
      <c r="B62" s="195"/>
      <c r="C62" s="196"/>
      <c r="D62" s="196"/>
      <c r="E62" s="196"/>
      <c r="F62" s="132" t="s">
        <v>99</v>
      </c>
      <c r="G62" s="197">
        <v>0</v>
      </c>
      <c r="H62" s="197">
        <v>6027119000</v>
      </c>
      <c r="I62" s="197">
        <v>0</v>
      </c>
      <c r="J62" s="197">
        <v>0</v>
      </c>
      <c r="K62" s="198">
        <v>0</v>
      </c>
      <c r="L62" s="197">
        <v>4723902362</v>
      </c>
      <c r="M62" s="197">
        <v>0</v>
      </c>
      <c r="N62" s="197">
        <f>-M62</f>
        <v>0</v>
      </c>
      <c r="O62" s="199">
        <f t="shared" si="38"/>
        <v>0</v>
      </c>
      <c r="P62" s="199">
        <f t="shared" si="38"/>
        <v>1303216638</v>
      </c>
      <c r="Q62" s="198"/>
    </row>
    <row r="63" spans="1:16" s="194" customFormat="1" ht="21" customHeight="1">
      <c r="A63" s="258"/>
      <c r="B63" s="326">
        <v>4</v>
      </c>
      <c r="C63" s="326"/>
      <c r="D63" s="326"/>
      <c r="E63" s="326"/>
      <c r="F63" s="189" t="s">
        <v>136</v>
      </c>
      <c r="G63" s="190">
        <f>G67+G72</f>
        <v>0</v>
      </c>
      <c r="H63" s="190">
        <f>H67+H72</f>
        <v>1887505813</v>
      </c>
      <c r="I63" s="190">
        <f aca="true" t="shared" si="39" ref="I63:P63">I67+I72</f>
        <v>0</v>
      </c>
      <c r="J63" s="190">
        <f t="shared" si="39"/>
        <v>54501989</v>
      </c>
      <c r="K63" s="191">
        <f t="shared" si="39"/>
        <v>0</v>
      </c>
      <c r="L63" s="190">
        <f t="shared" si="39"/>
        <v>1229717844</v>
      </c>
      <c r="M63" s="331">
        <f t="shared" si="39"/>
        <v>0</v>
      </c>
      <c r="N63" s="331">
        <f t="shared" si="39"/>
        <v>0</v>
      </c>
      <c r="O63" s="190">
        <f t="shared" si="39"/>
        <v>0</v>
      </c>
      <c r="P63" s="192">
        <f t="shared" si="39"/>
        <v>603285980</v>
      </c>
    </row>
    <row r="64" spans="1:16" s="221" customFormat="1" ht="21.75" customHeight="1" hidden="1">
      <c r="A64" s="216"/>
      <c r="B64" s="237"/>
      <c r="C64" s="238"/>
      <c r="D64" s="238"/>
      <c r="E64" s="238"/>
      <c r="F64" s="239" t="s">
        <v>101</v>
      </c>
      <c r="G64" s="240">
        <f>SUM(G65:G66)</f>
        <v>0</v>
      </c>
      <c r="H64" s="240">
        <f>SUM(H65:H66)</f>
        <v>1887505813</v>
      </c>
      <c r="I64" s="240">
        <f aca="true" t="shared" si="40" ref="I64:P64">SUM(I65:I66)</f>
        <v>0</v>
      </c>
      <c r="J64" s="240">
        <f t="shared" si="40"/>
        <v>54501989</v>
      </c>
      <c r="K64" s="241">
        <f t="shared" si="40"/>
        <v>0</v>
      </c>
      <c r="L64" s="240">
        <f t="shared" si="40"/>
        <v>1229717844</v>
      </c>
      <c r="M64" s="240">
        <f t="shared" si="40"/>
        <v>0</v>
      </c>
      <c r="N64" s="240">
        <f t="shared" si="40"/>
        <v>0</v>
      </c>
      <c r="O64" s="240">
        <f t="shared" si="40"/>
        <v>0</v>
      </c>
      <c r="P64" s="242">
        <f t="shared" si="40"/>
        <v>603285980</v>
      </c>
    </row>
    <row r="65" spans="1:17" s="226" customFormat="1" ht="21.75" customHeight="1" hidden="1">
      <c r="A65" s="243"/>
      <c r="B65" s="243"/>
      <c r="C65" s="244"/>
      <c r="D65" s="244"/>
      <c r="E65" s="244"/>
      <c r="F65" s="222" t="s">
        <v>100</v>
      </c>
      <c r="G65" s="245">
        <f>G70+G76</f>
        <v>0</v>
      </c>
      <c r="H65" s="245">
        <f aca="true" t="shared" si="41" ref="H65:N65">H70+H76</f>
        <v>412738888</v>
      </c>
      <c r="I65" s="245">
        <f t="shared" si="41"/>
        <v>0</v>
      </c>
      <c r="J65" s="245">
        <f t="shared" si="41"/>
        <v>31942667</v>
      </c>
      <c r="K65" s="246">
        <f t="shared" si="41"/>
        <v>0</v>
      </c>
      <c r="L65" s="245">
        <f t="shared" si="41"/>
        <v>273694698</v>
      </c>
      <c r="M65" s="245">
        <f t="shared" si="41"/>
        <v>0</v>
      </c>
      <c r="N65" s="245">
        <f t="shared" si="41"/>
        <v>0</v>
      </c>
      <c r="O65" s="245">
        <f>G65-I65-K65+M65</f>
        <v>0</v>
      </c>
      <c r="P65" s="247">
        <f>H65-J65-L65+N65</f>
        <v>107101523</v>
      </c>
      <c r="Q65" s="246"/>
    </row>
    <row r="66" spans="1:17" s="231" customFormat="1" ht="21.75" customHeight="1" hidden="1">
      <c r="A66" s="248"/>
      <c r="B66" s="248"/>
      <c r="C66" s="249"/>
      <c r="D66" s="249"/>
      <c r="E66" s="249"/>
      <c r="F66" s="227" t="s">
        <v>99</v>
      </c>
      <c r="G66" s="250">
        <f>G71+G77</f>
        <v>0</v>
      </c>
      <c r="H66" s="250">
        <f aca="true" t="shared" si="42" ref="H66:N66">H71+H77</f>
        <v>1474766925</v>
      </c>
      <c r="I66" s="250">
        <f t="shared" si="42"/>
        <v>0</v>
      </c>
      <c r="J66" s="250">
        <f t="shared" si="42"/>
        <v>22559322</v>
      </c>
      <c r="K66" s="251">
        <f t="shared" si="42"/>
        <v>0</v>
      </c>
      <c r="L66" s="250">
        <f t="shared" si="42"/>
        <v>956023146</v>
      </c>
      <c r="M66" s="250">
        <f t="shared" si="42"/>
        <v>0</v>
      </c>
      <c r="N66" s="250">
        <f t="shared" si="42"/>
        <v>0</v>
      </c>
      <c r="O66" s="250">
        <f>G66-I66-K66+M66</f>
        <v>0</v>
      </c>
      <c r="P66" s="252">
        <f>H66-J66-L66+N66</f>
        <v>496184457</v>
      </c>
      <c r="Q66" s="251"/>
    </row>
    <row r="67" spans="1:16" s="122" customFormat="1" ht="21" customHeight="1">
      <c r="A67" s="259"/>
      <c r="B67" s="327"/>
      <c r="C67" s="327">
        <v>1</v>
      </c>
      <c r="D67" s="327"/>
      <c r="E67" s="327"/>
      <c r="F67" s="116" t="s">
        <v>137</v>
      </c>
      <c r="G67" s="112">
        <f aca="true" t="shared" si="43" ref="G67:P68">G68</f>
        <v>0</v>
      </c>
      <c r="H67" s="112">
        <f t="shared" si="43"/>
        <v>1799529130</v>
      </c>
      <c r="I67" s="112">
        <f t="shared" si="43"/>
        <v>0</v>
      </c>
      <c r="J67" s="112">
        <f t="shared" si="43"/>
        <v>54380611</v>
      </c>
      <c r="K67" s="113">
        <f t="shared" si="43"/>
        <v>0</v>
      </c>
      <c r="L67" s="112">
        <f t="shared" si="43"/>
        <v>1169339478</v>
      </c>
      <c r="M67" s="332">
        <f t="shared" si="43"/>
        <v>0</v>
      </c>
      <c r="N67" s="332">
        <f t="shared" si="43"/>
        <v>0</v>
      </c>
      <c r="O67" s="112">
        <f t="shared" si="43"/>
        <v>0</v>
      </c>
      <c r="P67" s="114">
        <f t="shared" si="43"/>
        <v>575809041</v>
      </c>
    </row>
    <row r="68" spans="1:16" s="122" customFormat="1" ht="21" customHeight="1">
      <c r="A68" s="259"/>
      <c r="B68" s="327"/>
      <c r="C68" s="327"/>
      <c r="D68" s="327"/>
      <c r="E68" s="327"/>
      <c r="F68" s="304" t="s">
        <v>46</v>
      </c>
      <c r="G68" s="112">
        <f t="shared" si="43"/>
        <v>0</v>
      </c>
      <c r="H68" s="112">
        <f t="shared" si="43"/>
        <v>1799529130</v>
      </c>
      <c r="I68" s="112">
        <f t="shared" si="43"/>
        <v>0</v>
      </c>
      <c r="J68" s="112">
        <f t="shared" si="43"/>
        <v>54380611</v>
      </c>
      <c r="K68" s="113">
        <f t="shared" si="43"/>
        <v>0</v>
      </c>
      <c r="L68" s="112">
        <f t="shared" si="43"/>
        <v>1169339478</v>
      </c>
      <c r="M68" s="332">
        <f t="shared" si="43"/>
        <v>0</v>
      </c>
      <c r="N68" s="332">
        <f t="shared" si="43"/>
        <v>0</v>
      </c>
      <c r="O68" s="112">
        <f t="shared" si="43"/>
        <v>0</v>
      </c>
      <c r="P68" s="114">
        <f t="shared" si="43"/>
        <v>575809041</v>
      </c>
    </row>
    <row r="69" spans="1:17" s="263" customFormat="1" ht="36.75" customHeight="1">
      <c r="A69" s="328"/>
      <c r="B69" s="326"/>
      <c r="C69" s="326"/>
      <c r="D69" s="326">
        <v>1</v>
      </c>
      <c r="E69" s="326"/>
      <c r="F69" s="126" t="s">
        <v>138</v>
      </c>
      <c r="G69" s="127">
        <f aca="true" t="shared" si="44" ref="G69:N69">G70+G71</f>
        <v>0</v>
      </c>
      <c r="H69" s="127">
        <f t="shared" si="44"/>
        <v>1799529130</v>
      </c>
      <c r="I69" s="127">
        <f t="shared" si="44"/>
        <v>0</v>
      </c>
      <c r="J69" s="127">
        <f t="shared" si="44"/>
        <v>54380611</v>
      </c>
      <c r="K69" s="128">
        <f t="shared" si="44"/>
        <v>0</v>
      </c>
      <c r="L69" s="127">
        <f t="shared" si="44"/>
        <v>1169339478</v>
      </c>
      <c r="M69" s="334">
        <f t="shared" si="44"/>
        <v>0</v>
      </c>
      <c r="N69" s="334">
        <f t="shared" si="44"/>
        <v>0</v>
      </c>
      <c r="O69" s="127">
        <v>0</v>
      </c>
      <c r="P69" s="129">
        <f>H69-J69-L69+N69</f>
        <v>575809041</v>
      </c>
      <c r="Q69" s="128">
        <v>0</v>
      </c>
    </row>
    <row r="70" spans="1:17" s="264" customFormat="1" ht="21.75" customHeight="1" hidden="1">
      <c r="A70" s="253"/>
      <c r="B70" s="253"/>
      <c r="C70" s="254"/>
      <c r="D70" s="254"/>
      <c r="E70" s="254"/>
      <c r="F70" s="232" t="s">
        <v>100</v>
      </c>
      <c r="G70" s="255">
        <v>0</v>
      </c>
      <c r="H70" s="255">
        <v>410768888</v>
      </c>
      <c r="I70" s="255">
        <v>0</v>
      </c>
      <c r="J70" s="255">
        <v>31942667</v>
      </c>
      <c r="K70" s="256">
        <v>0</v>
      </c>
      <c r="L70" s="255">
        <v>272868459</v>
      </c>
      <c r="M70" s="255">
        <v>0</v>
      </c>
      <c r="N70" s="255">
        <f>-M70</f>
        <v>0</v>
      </c>
      <c r="O70" s="257">
        <f>G70-I70-K70+M70</f>
        <v>0</v>
      </c>
      <c r="P70" s="257">
        <f>H70-J70-L70+N70</f>
        <v>105957762</v>
      </c>
      <c r="Q70" s="256"/>
    </row>
    <row r="71" spans="1:17" s="265" customFormat="1" ht="21.75" customHeight="1" hidden="1">
      <c r="A71" s="195"/>
      <c r="B71" s="195"/>
      <c r="C71" s="196"/>
      <c r="D71" s="196"/>
      <c r="E71" s="196"/>
      <c r="F71" s="132" t="s">
        <v>99</v>
      </c>
      <c r="G71" s="197">
        <v>0</v>
      </c>
      <c r="H71" s="197">
        <v>1388760242</v>
      </c>
      <c r="I71" s="197">
        <v>0</v>
      </c>
      <c r="J71" s="197">
        <v>22437944</v>
      </c>
      <c r="K71" s="198">
        <v>0</v>
      </c>
      <c r="L71" s="197">
        <v>896471019</v>
      </c>
      <c r="M71" s="197">
        <v>0</v>
      </c>
      <c r="N71" s="197">
        <f>-M71</f>
        <v>0</v>
      </c>
      <c r="O71" s="199">
        <f>G71-I71-K71+M71</f>
        <v>0</v>
      </c>
      <c r="P71" s="199">
        <f>H71-J71-L71+N71</f>
        <v>469851279</v>
      </c>
      <c r="Q71" s="198"/>
    </row>
    <row r="72" spans="1:16" s="266" customFormat="1" ht="21" customHeight="1">
      <c r="A72" s="260"/>
      <c r="B72" s="327"/>
      <c r="C72" s="327">
        <v>2</v>
      </c>
      <c r="D72" s="327"/>
      <c r="E72" s="327"/>
      <c r="F72" s="116" t="s">
        <v>139</v>
      </c>
      <c r="G72" s="112">
        <f aca="true" t="shared" si="45" ref="G72:P74">G73</f>
        <v>0</v>
      </c>
      <c r="H72" s="112">
        <f t="shared" si="45"/>
        <v>87976683</v>
      </c>
      <c r="I72" s="112">
        <f t="shared" si="45"/>
        <v>0</v>
      </c>
      <c r="J72" s="112">
        <f t="shared" si="45"/>
        <v>121378</v>
      </c>
      <c r="K72" s="113">
        <f t="shared" si="45"/>
        <v>0</v>
      </c>
      <c r="L72" s="112">
        <f t="shared" si="45"/>
        <v>60378366</v>
      </c>
      <c r="M72" s="332">
        <f t="shared" si="45"/>
        <v>0</v>
      </c>
      <c r="N72" s="332">
        <f t="shared" si="45"/>
        <v>0</v>
      </c>
      <c r="O72" s="112">
        <f t="shared" si="45"/>
        <v>0</v>
      </c>
      <c r="P72" s="114">
        <f t="shared" si="45"/>
        <v>27476939</v>
      </c>
    </row>
    <row r="73" spans="1:16" s="122" customFormat="1" ht="21" customHeight="1">
      <c r="A73" s="259"/>
      <c r="B73" s="327"/>
      <c r="C73" s="327"/>
      <c r="D73" s="327"/>
      <c r="E73" s="327"/>
      <c r="F73" s="304" t="s">
        <v>140</v>
      </c>
      <c r="G73" s="112">
        <f t="shared" si="45"/>
        <v>0</v>
      </c>
      <c r="H73" s="112">
        <f t="shared" si="45"/>
        <v>87976683</v>
      </c>
      <c r="I73" s="112">
        <f t="shared" si="45"/>
        <v>0</v>
      </c>
      <c r="J73" s="112">
        <f t="shared" si="45"/>
        <v>121378</v>
      </c>
      <c r="K73" s="113">
        <f t="shared" si="45"/>
        <v>0</v>
      </c>
      <c r="L73" s="112">
        <f t="shared" si="45"/>
        <v>60378366</v>
      </c>
      <c r="M73" s="332">
        <f t="shared" si="45"/>
        <v>0</v>
      </c>
      <c r="N73" s="332">
        <f t="shared" si="45"/>
        <v>0</v>
      </c>
      <c r="O73" s="112">
        <f t="shared" si="45"/>
        <v>0</v>
      </c>
      <c r="P73" s="114">
        <f t="shared" si="45"/>
        <v>27476939</v>
      </c>
    </row>
    <row r="74" spans="1:16" s="123" customFormat="1" ht="21" customHeight="1">
      <c r="A74" s="259"/>
      <c r="B74" s="327"/>
      <c r="C74" s="327"/>
      <c r="D74" s="327">
        <v>1</v>
      </c>
      <c r="E74" s="327"/>
      <c r="F74" s="117" t="s">
        <v>141</v>
      </c>
      <c r="G74" s="118">
        <f t="shared" si="45"/>
        <v>0</v>
      </c>
      <c r="H74" s="118">
        <f t="shared" si="45"/>
        <v>87976683</v>
      </c>
      <c r="I74" s="118">
        <f t="shared" si="45"/>
        <v>0</v>
      </c>
      <c r="J74" s="118">
        <f t="shared" si="45"/>
        <v>121378</v>
      </c>
      <c r="K74" s="119">
        <f t="shared" si="45"/>
        <v>0</v>
      </c>
      <c r="L74" s="118">
        <f t="shared" si="45"/>
        <v>60378366</v>
      </c>
      <c r="M74" s="333">
        <f t="shared" si="45"/>
        <v>0</v>
      </c>
      <c r="N74" s="333">
        <f t="shared" si="45"/>
        <v>0</v>
      </c>
      <c r="O74" s="118">
        <f t="shared" si="45"/>
        <v>0</v>
      </c>
      <c r="P74" s="120">
        <f t="shared" si="45"/>
        <v>27476939</v>
      </c>
    </row>
    <row r="75" spans="1:16" s="131" customFormat="1" ht="21" customHeight="1">
      <c r="A75" s="258"/>
      <c r="B75" s="326"/>
      <c r="C75" s="326"/>
      <c r="D75" s="326"/>
      <c r="E75" s="326">
        <v>1</v>
      </c>
      <c r="F75" s="126" t="s">
        <v>142</v>
      </c>
      <c r="G75" s="127">
        <f aca="true" t="shared" si="46" ref="G75:N75">G76+G77</f>
        <v>0</v>
      </c>
      <c r="H75" s="127">
        <f t="shared" si="46"/>
        <v>87976683</v>
      </c>
      <c r="I75" s="127">
        <f t="shared" si="46"/>
        <v>0</v>
      </c>
      <c r="J75" s="127">
        <f t="shared" si="46"/>
        <v>121378</v>
      </c>
      <c r="K75" s="128">
        <f t="shared" si="46"/>
        <v>0</v>
      </c>
      <c r="L75" s="127">
        <f t="shared" si="46"/>
        <v>60378366</v>
      </c>
      <c r="M75" s="334">
        <f t="shared" si="46"/>
        <v>0</v>
      </c>
      <c r="N75" s="334">
        <f t="shared" si="46"/>
        <v>0</v>
      </c>
      <c r="O75" s="127">
        <f aca="true" t="shared" si="47" ref="O75:P77">G75-I75-K75+M75</f>
        <v>0</v>
      </c>
      <c r="P75" s="129">
        <f t="shared" si="47"/>
        <v>27476939</v>
      </c>
    </row>
    <row r="76" spans="1:17" s="236" customFormat="1" ht="21.75" customHeight="1" hidden="1">
      <c r="A76" s="253"/>
      <c r="B76" s="253"/>
      <c r="C76" s="254"/>
      <c r="D76" s="254"/>
      <c r="E76" s="254"/>
      <c r="F76" s="232" t="s">
        <v>100</v>
      </c>
      <c r="G76" s="255">
        <v>0</v>
      </c>
      <c r="H76" s="255">
        <v>1970000</v>
      </c>
      <c r="I76" s="255">
        <v>0</v>
      </c>
      <c r="J76" s="255">
        <v>0</v>
      </c>
      <c r="K76" s="256">
        <v>0</v>
      </c>
      <c r="L76" s="255">
        <v>826239</v>
      </c>
      <c r="M76" s="255">
        <v>0</v>
      </c>
      <c r="N76" s="255">
        <f>-M76</f>
        <v>0</v>
      </c>
      <c r="O76" s="257">
        <f t="shared" si="47"/>
        <v>0</v>
      </c>
      <c r="P76" s="257">
        <f t="shared" si="47"/>
        <v>1143761</v>
      </c>
      <c r="Q76" s="256"/>
    </row>
    <row r="77" spans="1:17" s="136" customFormat="1" ht="21.75" customHeight="1" hidden="1">
      <c r="A77" s="195"/>
      <c r="B77" s="195"/>
      <c r="C77" s="196"/>
      <c r="D77" s="196"/>
      <c r="E77" s="196"/>
      <c r="F77" s="132" t="s">
        <v>99</v>
      </c>
      <c r="G77" s="197">
        <v>0</v>
      </c>
      <c r="H77" s="197">
        <v>86006683</v>
      </c>
      <c r="I77" s="197">
        <v>0</v>
      </c>
      <c r="J77" s="197">
        <v>121378</v>
      </c>
      <c r="K77" s="198">
        <v>0</v>
      </c>
      <c r="L77" s="197">
        <v>59552127</v>
      </c>
      <c r="M77" s="197">
        <v>0</v>
      </c>
      <c r="N77" s="197">
        <f>-M77</f>
        <v>0</v>
      </c>
      <c r="O77" s="199">
        <f t="shared" si="47"/>
        <v>0</v>
      </c>
      <c r="P77" s="199">
        <f t="shared" si="47"/>
        <v>26333178</v>
      </c>
      <c r="Q77" s="198"/>
    </row>
    <row r="78" spans="1:16" s="194" customFormat="1" ht="21" customHeight="1">
      <c r="A78" s="258"/>
      <c r="B78" s="326">
        <v>5</v>
      </c>
      <c r="C78" s="326"/>
      <c r="D78" s="326"/>
      <c r="E78" s="326"/>
      <c r="F78" s="189" t="s">
        <v>60</v>
      </c>
      <c r="G78" s="190">
        <f>G82+G102+G108</f>
        <v>328040009</v>
      </c>
      <c r="H78" s="190">
        <f aca="true" t="shared" si="48" ref="H78:P78">H82+H102+H108</f>
        <v>18200034213</v>
      </c>
      <c r="I78" s="190">
        <f t="shared" si="48"/>
        <v>0</v>
      </c>
      <c r="J78" s="190">
        <f t="shared" si="48"/>
        <v>92004682</v>
      </c>
      <c r="K78" s="191">
        <f t="shared" si="48"/>
        <v>268329202</v>
      </c>
      <c r="L78" s="190">
        <f>L82+L102+L108</f>
        <v>11259343833</v>
      </c>
      <c r="M78" s="331">
        <f t="shared" si="48"/>
        <v>234493599</v>
      </c>
      <c r="N78" s="331">
        <f t="shared" si="48"/>
        <v>-234493599</v>
      </c>
      <c r="O78" s="190">
        <f t="shared" si="48"/>
        <v>294204406</v>
      </c>
      <c r="P78" s="192">
        <f t="shared" si="48"/>
        <v>6614192099</v>
      </c>
    </row>
    <row r="79" spans="1:16" s="221" customFormat="1" ht="21.75" customHeight="1" hidden="1">
      <c r="A79" s="216"/>
      <c r="B79" s="237"/>
      <c r="C79" s="238"/>
      <c r="D79" s="238"/>
      <c r="E79" s="238"/>
      <c r="F79" s="239" t="s">
        <v>101</v>
      </c>
      <c r="G79" s="240">
        <f aca="true" t="shared" si="49" ref="G79:P79">SUM(G80:G81)</f>
        <v>328040009</v>
      </c>
      <c r="H79" s="240">
        <f t="shared" si="49"/>
        <v>18200034213</v>
      </c>
      <c r="I79" s="240">
        <f t="shared" si="49"/>
        <v>0</v>
      </c>
      <c r="J79" s="240">
        <f t="shared" si="49"/>
        <v>92004682</v>
      </c>
      <c r="K79" s="241">
        <f t="shared" si="49"/>
        <v>268329202</v>
      </c>
      <c r="L79" s="240">
        <f t="shared" si="49"/>
        <v>11259343833</v>
      </c>
      <c r="M79" s="240">
        <f t="shared" si="49"/>
        <v>234493599</v>
      </c>
      <c r="N79" s="240">
        <f t="shared" si="49"/>
        <v>-234493599</v>
      </c>
      <c r="O79" s="240">
        <f t="shared" si="49"/>
        <v>294204406</v>
      </c>
      <c r="P79" s="242">
        <f t="shared" si="49"/>
        <v>6614192099</v>
      </c>
    </row>
    <row r="80" spans="1:17" s="226" customFormat="1" ht="21.75" customHeight="1" hidden="1">
      <c r="A80" s="243"/>
      <c r="B80" s="243"/>
      <c r="C80" s="244"/>
      <c r="D80" s="244"/>
      <c r="E80" s="244"/>
      <c r="F80" s="222" t="s">
        <v>100</v>
      </c>
      <c r="G80" s="245">
        <f>G86+G90+G94+G97+G100+G106+G112</f>
        <v>0</v>
      </c>
      <c r="H80" s="245">
        <f aca="true" t="shared" si="50" ref="H80:N80">H86+H90+H94+H97+H100+H106+H112</f>
        <v>4500000</v>
      </c>
      <c r="I80" s="245">
        <f t="shared" si="50"/>
        <v>0</v>
      </c>
      <c r="J80" s="245">
        <f t="shared" si="50"/>
        <v>104682</v>
      </c>
      <c r="K80" s="246">
        <f t="shared" si="50"/>
        <v>0</v>
      </c>
      <c r="L80" s="245">
        <f>L86+L90+L94+L97+L100+L106+L112</f>
        <v>4395318</v>
      </c>
      <c r="M80" s="245">
        <f t="shared" si="50"/>
        <v>0</v>
      </c>
      <c r="N80" s="245">
        <f t="shared" si="50"/>
        <v>0</v>
      </c>
      <c r="O80" s="245">
        <f>G80-I80-K80+M80</f>
        <v>0</v>
      </c>
      <c r="P80" s="247">
        <f>H80-J80-L80+N80</f>
        <v>0</v>
      </c>
      <c r="Q80" s="246"/>
    </row>
    <row r="81" spans="1:17" s="231" customFormat="1" ht="21.75" customHeight="1" hidden="1">
      <c r="A81" s="248"/>
      <c r="B81" s="248"/>
      <c r="C81" s="249"/>
      <c r="D81" s="249"/>
      <c r="E81" s="249"/>
      <c r="F81" s="227" t="s">
        <v>99</v>
      </c>
      <c r="G81" s="250">
        <f>G87+G91+G95+G98+G101+G107+G113</f>
        <v>328040009</v>
      </c>
      <c r="H81" s="250">
        <f aca="true" t="shared" si="51" ref="H81:N81">H87+H91+H95+H98+H101+H107+H113</f>
        <v>18195534213</v>
      </c>
      <c r="I81" s="250">
        <f t="shared" si="51"/>
        <v>0</v>
      </c>
      <c r="J81" s="250">
        <f t="shared" si="51"/>
        <v>91900000</v>
      </c>
      <c r="K81" s="251">
        <f t="shared" si="51"/>
        <v>268329202</v>
      </c>
      <c r="L81" s="250">
        <f>L87+L91+L95+L98+L101+L107+L113</f>
        <v>11254948515</v>
      </c>
      <c r="M81" s="250">
        <f t="shared" si="51"/>
        <v>234493599</v>
      </c>
      <c r="N81" s="250">
        <f t="shared" si="51"/>
        <v>-234493599</v>
      </c>
      <c r="O81" s="250">
        <f>G81-I81-K81+M81</f>
        <v>294204406</v>
      </c>
      <c r="P81" s="252">
        <f>H81-J81-L81+N81</f>
        <v>6614192099</v>
      </c>
      <c r="Q81" s="251"/>
    </row>
    <row r="82" spans="1:16" s="122" customFormat="1" ht="21" customHeight="1">
      <c r="A82" s="259"/>
      <c r="B82" s="327"/>
      <c r="C82" s="327">
        <v>1</v>
      </c>
      <c r="D82" s="327"/>
      <c r="E82" s="327"/>
      <c r="F82" s="116" t="s">
        <v>143</v>
      </c>
      <c r="G82" s="112">
        <f aca="true" t="shared" si="52" ref="G82:P82">G83</f>
        <v>328040009</v>
      </c>
      <c r="H82" s="112">
        <f t="shared" si="52"/>
        <v>17390925232</v>
      </c>
      <c r="I82" s="112">
        <f t="shared" si="52"/>
        <v>0</v>
      </c>
      <c r="J82" s="112">
        <f t="shared" si="52"/>
        <v>0</v>
      </c>
      <c r="K82" s="113">
        <f t="shared" si="52"/>
        <v>268329202</v>
      </c>
      <c r="L82" s="112">
        <f t="shared" si="52"/>
        <v>10542239534</v>
      </c>
      <c r="M82" s="332">
        <f t="shared" si="52"/>
        <v>234493599</v>
      </c>
      <c r="N82" s="332">
        <f t="shared" si="52"/>
        <v>-234493599</v>
      </c>
      <c r="O82" s="112">
        <f t="shared" si="52"/>
        <v>294204406</v>
      </c>
      <c r="P82" s="114">
        <f t="shared" si="52"/>
        <v>6614192099</v>
      </c>
    </row>
    <row r="83" spans="1:16" s="122" customFormat="1" ht="21" customHeight="1">
      <c r="A83" s="259"/>
      <c r="B83" s="327"/>
      <c r="C83" s="327"/>
      <c r="D83" s="327"/>
      <c r="E83" s="327"/>
      <c r="F83" s="304" t="s">
        <v>46</v>
      </c>
      <c r="G83" s="112">
        <f>G84+G88+G92</f>
        <v>328040009</v>
      </c>
      <c r="H83" s="112">
        <f aca="true" t="shared" si="53" ref="H83:P83">H84+H88+H92</f>
        <v>17390925232</v>
      </c>
      <c r="I83" s="112">
        <f t="shared" si="53"/>
        <v>0</v>
      </c>
      <c r="J83" s="112">
        <f t="shared" si="53"/>
        <v>0</v>
      </c>
      <c r="K83" s="113">
        <f t="shared" si="53"/>
        <v>268329202</v>
      </c>
      <c r="L83" s="112">
        <f>L84+L88+L92</f>
        <v>10542239534</v>
      </c>
      <c r="M83" s="332">
        <f t="shared" si="53"/>
        <v>234493599</v>
      </c>
      <c r="N83" s="332">
        <f t="shared" si="53"/>
        <v>-234493599</v>
      </c>
      <c r="O83" s="112">
        <f t="shared" si="53"/>
        <v>294204406</v>
      </c>
      <c r="P83" s="114">
        <f t="shared" si="53"/>
        <v>6614192099</v>
      </c>
    </row>
    <row r="84" spans="1:16" s="123" customFormat="1" ht="37.5" customHeight="1">
      <c r="A84" s="259"/>
      <c r="B84" s="327"/>
      <c r="C84" s="327"/>
      <c r="D84" s="327">
        <v>1</v>
      </c>
      <c r="E84" s="327"/>
      <c r="F84" s="117" t="s">
        <v>144</v>
      </c>
      <c r="G84" s="118">
        <f aca="true" t="shared" si="54" ref="G84:P84">G85</f>
        <v>0</v>
      </c>
      <c r="H84" s="118">
        <f t="shared" si="54"/>
        <v>1520809732</v>
      </c>
      <c r="I84" s="118">
        <f t="shared" si="54"/>
        <v>0</v>
      </c>
      <c r="J84" s="118">
        <f t="shared" si="54"/>
        <v>0</v>
      </c>
      <c r="K84" s="119">
        <f t="shared" si="54"/>
        <v>0</v>
      </c>
      <c r="L84" s="118">
        <f t="shared" si="54"/>
        <v>729885359</v>
      </c>
      <c r="M84" s="333">
        <f t="shared" si="54"/>
        <v>0</v>
      </c>
      <c r="N84" s="333">
        <f t="shared" si="54"/>
        <v>0</v>
      </c>
      <c r="O84" s="118">
        <f t="shared" si="54"/>
        <v>0</v>
      </c>
      <c r="P84" s="120">
        <f t="shared" si="54"/>
        <v>790924373</v>
      </c>
    </row>
    <row r="85" spans="1:16" s="131" customFormat="1" ht="21" customHeight="1">
      <c r="A85" s="258"/>
      <c r="B85" s="326"/>
      <c r="C85" s="326"/>
      <c r="D85" s="326"/>
      <c r="E85" s="326">
        <v>1</v>
      </c>
      <c r="F85" s="126" t="s">
        <v>145</v>
      </c>
      <c r="G85" s="127">
        <f aca="true" t="shared" si="55" ref="G85:N85">G86+G87</f>
        <v>0</v>
      </c>
      <c r="H85" s="127">
        <f t="shared" si="55"/>
        <v>1520809732</v>
      </c>
      <c r="I85" s="127">
        <f t="shared" si="55"/>
        <v>0</v>
      </c>
      <c r="J85" s="127">
        <f t="shared" si="55"/>
        <v>0</v>
      </c>
      <c r="K85" s="128">
        <f t="shared" si="55"/>
        <v>0</v>
      </c>
      <c r="L85" s="127">
        <f t="shared" si="55"/>
        <v>729885359</v>
      </c>
      <c r="M85" s="334">
        <f t="shared" si="55"/>
        <v>0</v>
      </c>
      <c r="N85" s="334">
        <f t="shared" si="55"/>
        <v>0</v>
      </c>
      <c r="O85" s="127">
        <f aca="true" t="shared" si="56" ref="O85:P87">G85-I85-K85+M85</f>
        <v>0</v>
      </c>
      <c r="P85" s="129">
        <f t="shared" si="56"/>
        <v>790924373</v>
      </c>
    </row>
    <row r="86" spans="1:17" s="236" customFormat="1" ht="21.75" customHeight="1" hidden="1">
      <c r="A86" s="253"/>
      <c r="B86" s="253"/>
      <c r="C86" s="254"/>
      <c r="D86" s="254"/>
      <c r="E86" s="254"/>
      <c r="F86" s="232" t="s">
        <v>100</v>
      </c>
      <c r="G86" s="255"/>
      <c r="H86" s="255"/>
      <c r="I86" s="255"/>
      <c r="J86" s="255"/>
      <c r="K86" s="256"/>
      <c r="L86" s="255"/>
      <c r="M86" s="255"/>
      <c r="N86" s="255">
        <f>-M86</f>
        <v>0</v>
      </c>
      <c r="O86" s="257">
        <f t="shared" si="56"/>
        <v>0</v>
      </c>
      <c r="P86" s="257">
        <f t="shared" si="56"/>
        <v>0</v>
      </c>
      <c r="Q86" s="256"/>
    </row>
    <row r="87" spans="1:17" s="136" customFormat="1" ht="21.75" customHeight="1" hidden="1">
      <c r="A87" s="195"/>
      <c r="B87" s="195"/>
      <c r="C87" s="196"/>
      <c r="D87" s="196"/>
      <c r="E87" s="196"/>
      <c r="F87" s="132" t="s">
        <v>99</v>
      </c>
      <c r="G87" s="197">
        <v>0</v>
      </c>
      <c r="H87" s="197">
        <v>1520809732</v>
      </c>
      <c r="I87" s="197">
        <v>0</v>
      </c>
      <c r="J87" s="197">
        <v>0</v>
      </c>
      <c r="K87" s="198">
        <v>0</v>
      </c>
      <c r="L87" s="197">
        <v>729885359</v>
      </c>
      <c r="M87" s="197">
        <v>0</v>
      </c>
      <c r="N87" s="197">
        <f>-M87</f>
        <v>0</v>
      </c>
      <c r="O87" s="199">
        <f t="shared" si="56"/>
        <v>0</v>
      </c>
      <c r="P87" s="199">
        <f t="shared" si="56"/>
        <v>790924373</v>
      </c>
      <c r="Q87" s="198"/>
    </row>
    <row r="88" spans="1:16" s="123" customFormat="1" ht="21" customHeight="1">
      <c r="A88" s="259"/>
      <c r="B88" s="327"/>
      <c r="C88" s="327"/>
      <c r="D88" s="327">
        <v>2</v>
      </c>
      <c r="E88" s="327"/>
      <c r="F88" s="117" t="s">
        <v>64</v>
      </c>
      <c r="G88" s="118">
        <f aca="true" t="shared" si="57" ref="G88:P88">G89</f>
        <v>0</v>
      </c>
      <c r="H88" s="118">
        <f t="shared" si="57"/>
        <v>827000000</v>
      </c>
      <c r="I88" s="118">
        <f t="shared" si="57"/>
        <v>0</v>
      </c>
      <c r="J88" s="118">
        <f t="shared" si="57"/>
        <v>0</v>
      </c>
      <c r="K88" s="119">
        <f t="shared" si="57"/>
        <v>0</v>
      </c>
      <c r="L88" s="118">
        <f t="shared" si="57"/>
        <v>0</v>
      </c>
      <c r="M88" s="333">
        <f t="shared" si="57"/>
        <v>0</v>
      </c>
      <c r="N88" s="333">
        <f t="shared" si="57"/>
        <v>0</v>
      </c>
      <c r="O88" s="118">
        <f t="shared" si="57"/>
        <v>0</v>
      </c>
      <c r="P88" s="120">
        <f t="shared" si="57"/>
        <v>827000000</v>
      </c>
    </row>
    <row r="89" spans="1:16" s="131" customFormat="1" ht="21" customHeight="1">
      <c r="A89" s="258"/>
      <c r="B89" s="326"/>
      <c r="C89" s="326"/>
      <c r="D89" s="326"/>
      <c r="E89" s="326">
        <v>1</v>
      </c>
      <c r="F89" s="126" t="s">
        <v>65</v>
      </c>
      <c r="G89" s="127">
        <f aca="true" t="shared" si="58" ref="G89:N89">G90+G91</f>
        <v>0</v>
      </c>
      <c r="H89" s="127">
        <f t="shared" si="58"/>
        <v>827000000</v>
      </c>
      <c r="I89" s="127">
        <f t="shared" si="58"/>
        <v>0</v>
      </c>
      <c r="J89" s="127">
        <f t="shared" si="58"/>
        <v>0</v>
      </c>
      <c r="K89" s="128">
        <f t="shared" si="58"/>
        <v>0</v>
      </c>
      <c r="L89" s="127">
        <f t="shared" si="58"/>
        <v>0</v>
      </c>
      <c r="M89" s="334">
        <f t="shared" si="58"/>
        <v>0</v>
      </c>
      <c r="N89" s="334">
        <f t="shared" si="58"/>
        <v>0</v>
      </c>
      <c r="O89" s="127">
        <f aca="true" t="shared" si="59" ref="O89:P91">G89-I89-K89+M89</f>
        <v>0</v>
      </c>
      <c r="P89" s="129">
        <f t="shared" si="59"/>
        <v>827000000</v>
      </c>
    </row>
    <row r="90" spans="1:17" s="236" customFormat="1" ht="21.75" customHeight="1" hidden="1">
      <c r="A90" s="253"/>
      <c r="B90" s="253"/>
      <c r="C90" s="254"/>
      <c r="D90" s="254"/>
      <c r="E90" s="254"/>
      <c r="F90" s="232" t="s">
        <v>100</v>
      </c>
      <c r="G90" s="255"/>
      <c r="H90" s="255"/>
      <c r="I90" s="255"/>
      <c r="J90" s="255"/>
      <c r="K90" s="256"/>
      <c r="L90" s="255"/>
      <c r="M90" s="255"/>
      <c r="N90" s="255">
        <f>-M90</f>
        <v>0</v>
      </c>
      <c r="O90" s="257">
        <f t="shared" si="59"/>
        <v>0</v>
      </c>
      <c r="P90" s="257">
        <f t="shared" si="59"/>
        <v>0</v>
      </c>
      <c r="Q90" s="256"/>
    </row>
    <row r="91" spans="1:17" s="136" customFormat="1" ht="16.5" hidden="1">
      <c r="A91" s="195"/>
      <c r="B91" s="195"/>
      <c r="C91" s="196"/>
      <c r="D91" s="196"/>
      <c r="E91" s="196"/>
      <c r="F91" s="132" t="s">
        <v>99</v>
      </c>
      <c r="G91" s="197">
        <v>0</v>
      </c>
      <c r="H91" s="197">
        <v>827000000</v>
      </c>
      <c r="I91" s="197">
        <v>0</v>
      </c>
      <c r="J91" s="197">
        <v>0</v>
      </c>
      <c r="K91" s="198">
        <v>0</v>
      </c>
      <c r="L91" s="197">
        <v>0</v>
      </c>
      <c r="M91" s="197">
        <v>0</v>
      </c>
      <c r="N91" s="197">
        <f>-M91</f>
        <v>0</v>
      </c>
      <c r="O91" s="199">
        <f t="shared" si="59"/>
        <v>0</v>
      </c>
      <c r="P91" s="199">
        <f t="shared" si="59"/>
        <v>827000000</v>
      </c>
      <c r="Q91" s="198"/>
    </row>
    <row r="92" spans="1:16" s="123" customFormat="1" ht="20.25" customHeight="1">
      <c r="A92" s="259"/>
      <c r="B92" s="327"/>
      <c r="C92" s="327"/>
      <c r="D92" s="327">
        <v>3</v>
      </c>
      <c r="E92" s="327"/>
      <c r="F92" s="117" t="s">
        <v>146</v>
      </c>
      <c r="G92" s="118">
        <f>G93+G96+G99</f>
        <v>328040009</v>
      </c>
      <c r="H92" s="118">
        <f aca="true" t="shared" si="60" ref="H92:P92">H93+H96+H99</f>
        <v>15043115500</v>
      </c>
      <c r="I92" s="118">
        <f t="shared" si="60"/>
        <v>0</v>
      </c>
      <c r="J92" s="118">
        <f t="shared" si="60"/>
        <v>0</v>
      </c>
      <c r="K92" s="119">
        <f t="shared" si="60"/>
        <v>268329202</v>
      </c>
      <c r="L92" s="118">
        <f t="shared" si="60"/>
        <v>9812354175</v>
      </c>
      <c r="M92" s="333">
        <f t="shared" si="60"/>
        <v>234493599</v>
      </c>
      <c r="N92" s="333">
        <f t="shared" si="60"/>
        <v>-234493599</v>
      </c>
      <c r="O92" s="118">
        <f t="shared" si="60"/>
        <v>294204406</v>
      </c>
      <c r="P92" s="120">
        <f t="shared" si="60"/>
        <v>4996267726</v>
      </c>
    </row>
    <row r="93" spans="1:17" s="131" customFormat="1" ht="36.75" customHeight="1">
      <c r="A93" s="258"/>
      <c r="B93" s="326"/>
      <c r="C93" s="326"/>
      <c r="D93" s="326"/>
      <c r="E93" s="326">
        <v>1</v>
      </c>
      <c r="F93" s="126" t="s">
        <v>147</v>
      </c>
      <c r="G93" s="127">
        <f aca="true" t="shared" si="61" ref="G93:N93">G94+G95</f>
        <v>175617307</v>
      </c>
      <c r="H93" s="127">
        <f t="shared" si="61"/>
        <v>1255126493</v>
      </c>
      <c r="I93" s="127">
        <f t="shared" si="61"/>
        <v>0</v>
      </c>
      <c r="J93" s="127">
        <f t="shared" si="61"/>
        <v>0</v>
      </c>
      <c r="K93" s="128">
        <f t="shared" si="61"/>
        <v>115906500</v>
      </c>
      <c r="L93" s="127">
        <f t="shared" si="61"/>
        <v>732003164</v>
      </c>
      <c r="M93" s="334">
        <f t="shared" si="61"/>
        <v>0</v>
      </c>
      <c r="N93" s="334">
        <f t="shared" si="61"/>
        <v>0</v>
      </c>
      <c r="O93" s="127">
        <f>G93-I93-K93+M93</f>
        <v>59710807</v>
      </c>
      <c r="P93" s="129">
        <f aca="true" t="shared" si="62" ref="O93:P101">H93-J93-L93+N93</f>
        <v>523123329</v>
      </c>
      <c r="Q93" s="128">
        <v>0</v>
      </c>
    </row>
    <row r="94" spans="1:17" s="236" customFormat="1" ht="21.75" customHeight="1" hidden="1">
      <c r="A94" s="253"/>
      <c r="B94" s="253"/>
      <c r="C94" s="254"/>
      <c r="D94" s="254"/>
      <c r="E94" s="254"/>
      <c r="F94" s="232" t="s">
        <v>100</v>
      </c>
      <c r="G94" s="255"/>
      <c r="H94" s="255"/>
      <c r="I94" s="255"/>
      <c r="J94" s="255"/>
      <c r="K94" s="256"/>
      <c r="L94" s="255"/>
      <c r="M94" s="255"/>
      <c r="N94" s="255">
        <f>-M94</f>
        <v>0</v>
      </c>
      <c r="O94" s="257">
        <f t="shared" si="62"/>
        <v>0</v>
      </c>
      <c r="P94" s="257">
        <f t="shared" si="62"/>
        <v>0</v>
      </c>
      <c r="Q94" s="256"/>
    </row>
    <row r="95" spans="1:17" s="136" customFormat="1" ht="21.75" customHeight="1" hidden="1">
      <c r="A95" s="195"/>
      <c r="B95" s="195"/>
      <c r="C95" s="196"/>
      <c r="D95" s="196"/>
      <c r="E95" s="196"/>
      <c r="F95" s="132" t="s">
        <v>99</v>
      </c>
      <c r="G95" s="197">
        <v>175617307</v>
      </c>
      <c r="H95" s="197">
        <v>1255126493</v>
      </c>
      <c r="I95" s="197">
        <v>0</v>
      </c>
      <c r="J95" s="197">
        <v>0</v>
      </c>
      <c r="K95" s="198">
        <v>115906500</v>
      </c>
      <c r="L95" s="197">
        <v>732003164</v>
      </c>
      <c r="M95" s="197">
        <v>0</v>
      </c>
      <c r="N95" s="197">
        <f>-M95</f>
        <v>0</v>
      </c>
      <c r="O95" s="199">
        <f t="shared" si="62"/>
        <v>59710807</v>
      </c>
      <c r="P95" s="199">
        <f t="shared" si="62"/>
        <v>523123329</v>
      </c>
      <c r="Q95" s="198"/>
    </row>
    <row r="96" spans="1:17" s="131" customFormat="1" ht="20.25" customHeight="1">
      <c r="A96" s="258"/>
      <c r="B96" s="326"/>
      <c r="C96" s="326"/>
      <c r="D96" s="326"/>
      <c r="E96" s="326">
        <v>2</v>
      </c>
      <c r="F96" s="126" t="s">
        <v>66</v>
      </c>
      <c r="G96" s="127">
        <f aca="true" t="shared" si="63" ref="G96:N96">G97+G98</f>
        <v>0</v>
      </c>
      <c r="H96" s="127">
        <f t="shared" si="63"/>
        <v>3247745503</v>
      </c>
      <c r="I96" s="127">
        <f t="shared" si="63"/>
        <v>0</v>
      </c>
      <c r="J96" s="127">
        <f t="shared" si="63"/>
        <v>0</v>
      </c>
      <c r="K96" s="128">
        <f t="shared" si="63"/>
        <v>0</v>
      </c>
      <c r="L96" s="127">
        <f t="shared" si="63"/>
        <v>2815259956</v>
      </c>
      <c r="M96" s="334">
        <f t="shared" si="63"/>
        <v>0</v>
      </c>
      <c r="N96" s="334">
        <f t="shared" si="63"/>
        <v>0</v>
      </c>
      <c r="O96" s="127">
        <f aca="true" t="shared" si="64" ref="O96:P98">G96-I96-K96+M96</f>
        <v>0</v>
      </c>
      <c r="P96" s="129">
        <f t="shared" si="64"/>
        <v>432485547</v>
      </c>
      <c r="Q96" s="128">
        <v>0</v>
      </c>
    </row>
    <row r="97" spans="1:17" s="236" customFormat="1" ht="21.75" customHeight="1" hidden="1">
      <c r="A97" s="253"/>
      <c r="B97" s="253"/>
      <c r="C97" s="254"/>
      <c r="D97" s="254"/>
      <c r="E97" s="254"/>
      <c r="F97" s="232" t="s">
        <v>100</v>
      </c>
      <c r="G97" s="255"/>
      <c r="H97" s="255"/>
      <c r="I97" s="255"/>
      <c r="J97" s="255"/>
      <c r="K97" s="256"/>
      <c r="L97" s="255"/>
      <c r="M97" s="255"/>
      <c r="N97" s="255">
        <f>-M97</f>
        <v>0</v>
      </c>
      <c r="O97" s="257">
        <f t="shared" si="64"/>
        <v>0</v>
      </c>
      <c r="P97" s="257">
        <f t="shared" si="64"/>
        <v>0</v>
      </c>
      <c r="Q97" s="256"/>
    </row>
    <row r="98" spans="1:17" s="136" customFormat="1" ht="21.75" customHeight="1" hidden="1">
      <c r="A98" s="195"/>
      <c r="B98" s="195"/>
      <c r="C98" s="196"/>
      <c r="D98" s="196"/>
      <c r="E98" s="196"/>
      <c r="F98" s="132" t="s">
        <v>99</v>
      </c>
      <c r="G98" s="197">
        <v>0</v>
      </c>
      <c r="H98" s="197">
        <v>3247745503</v>
      </c>
      <c r="I98" s="197">
        <v>0</v>
      </c>
      <c r="J98" s="197">
        <v>0</v>
      </c>
      <c r="K98" s="198">
        <v>0</v>
      </c>
      <c r="L98" s="197">
        <v>2815259956</v>
      </c>
      <c r="M98" s="197">
        <v>0</v>
      </c>
      <c r="N98" s="197">
        <f>-M98</f>
        <v>0</v>
      </c>
      <c r="O98" s="199">
        <f t="shared" si="64"/>
        <v>0</v>
      </c>
      <c r="P98" s="199">
        <f t="shared" si="64"/>
        <v>432485547</v>
      </c>
      <c r="Q98" s="198"/>
    </row>
    <row r="99" spans="1:16" s="131" customFormat="1" ht="20.25" customHeight="1">
      <c r="A99" s="258"/>
      <c r="B99" s="326"/>
      <c r="C99" s="326"/>
      <c r="D99" s="326"/>
      <c r="E99" s="326">
        <v>3</v>
      </c>
      <c r="F99" s="126" t="s">
        <v>148</v>
      </c>
      <c r="G99" s="127">
        <f aca="true" t="shared" si="65" ref="G99:N99">G100+G101</f>
        <v>152422702</v>
      </c>
      <c r="H99" s="127">
        <f t="shared" si="65"/>
        <v>10540243504</v>
      </c>
      <c r="I99" s="127">
        <f t="shared" si="65"/>
        <v>0</v>
      </c>
      <c r="J99" s="127">
        <f t="shared" si="65"/>
        <v>0</v>
      </c>
      <c r="K99" s="128">
        <f t="shared" si="65"/>
        <v>152422702</v>
      </c>
      <c r="L99" s="127">
        <f t="shared" si="65"/>
        <v>6265091055</v>
      </c>
      <c r="M99" s="334">
        <f t="shared" si="65"/>
        <v>234493599</v>
      </c>
      <c r="N99" s="334">
        <f t="shared" si="65"/>
        <v>-234493599</v>
      </c>
      <c r="O99" s="127">
        <f>G99-I99-K99+M99</f>
        <v>234493599</v>
      </c>
      <c r="P99" s="129">
        <f t="shared" si="62"/>
        <v>4040658850</v>
      </c>
    </row>
    <row r="100" spans="1:17" s="236" customFormat="1" ht="21.75" customHeight="1" hidden="1">
      <c r="A100" s="253"/>
      <c r="B100" s="253"/>
      <c r="C100" s="254"/>
      <c r="D100" s="254"/>
      <c r="E100" s="254"/>
      <c r="F100" s="232" t="s">
        <v>100</v>
      </c>
      <c r="G100" s="255"/>
      <c r="H100" s="255"/>
      <c r="I100" s="255"/>
      <c r="J100" s="255"/>
      <c r="K100" s="256"/>
      <c r="L100" s="255"/>
      <c r="M100" s="255"/>
      <c r="N100" s="255">
        <f>-M100</f>
        <v>0</v>
      </c>
      <c r="O100" s="257">
        <f t="shared" si="62"/>
        <v>0</v>
      </c>
      <c r="P100" s="257">
        <f t="shared" si="62"/>
        <v>0</v>
      </c>
      <c r="Q100" s="256"/>
    </row>
    <row r="101" spans="1:17" s="136" customFormat="1" ht="21.75" customHeight="1" hidden="1">
      <c r="A101" s="195"/>
      <c r="B101" s="195"/>
      <c r="C101" s="196"/>
      <c r="D101" s="196"/>
      <c r="E101" s="196"/>
      <c r="F101" s="132" t="s">
        <v>99</v>
      </c>
      <c r="G101" s="197">
        <v>152422702</v>
      </c>
      <c r="H101" s="197">
        <v>10540243504</v>
      </c>
      <c r="I101" s="197">
        <v>0</v>
      </c>
      <c r="J101" s="197">
        <v>0</v>
      </c>
      <c r="K101" s="198">
        <v>152422702</v>
      </c>
      <c r="L101" s="197">
        <v>6265091055</v>
      </c>
      <c r="M101" s="197">
        <v>234493599</v>
      </c>
      <c r="N101" s="197">
        <f>-M101</f>
        <v>-234493599</v>
      </c>
      <c r="O101" s="199">
        <f t="shared" si="62"/>
        <v>234493599</v>
      </c>
      <c r="P101" s="199">
        <f>H101-J101-L101+N101</f>
        <v>4040658850</v>
      </c>
      <c r="Q101" s="198"/>
    </row>
    <row r="102" spans="1:16" s="122" customFormat="1" ht="38.25" customHeight="1" thickBot="1">
      <c r="A102" s="342"/>
      <c r="B102" s="336"/>
      <c r="C102" s="336">
        <v>2</v>
      </c>
      <c r="D102" s="336"/>
      <c r="E102" s="336"/>
      <c r="F102" s="343" t="s">
        <v>149</v>
      </c>
      <c r="G102" s="338">
        <f aca="true" t="shared" si="66" ref="G102:P103">G103</f>
        <v>0</v>
      </c>
      <c r="H102" s="338">
        <f t="shared" si="66"/>
        <v>97500000</v>
      </c>
      <c r="I102" s="338">
        <f t="shared" si="66"/>
        <v>0</v>
      </c>
      <c r="J102" s="338">
        <f t="shared" si="66"/>
        <v>92004682</v>
      </c>
      <c r="K102" s="339">
        <f t="shared" si="66"/>
        <v>0</v>
      </c>
      <c r="L102" s="338">
        <f t="shared" si="66"/>
        <v>5495318</v>
      </c>
      <c r="M102" s="340">
        <f t="shared" si="66"/>
        <v>0</v>
      </c>
      <c r="N102" s="340">
        <f t="shared" si="66"/>
        <v>0</v>
      </c>
      <c r="O102" s="338">
        <f t="shared" si="66"/>
        <v>0</v>
      </c>
      <c r="P102" s="341">
        <f t="shared" si="66"/>
        <v>0</v>
      </c>
    </row>
    <row r="103" spans="1:16" s="122" customFormat="1" ht="21" customHeight="1">
      <c r="A103" s="260"/>
      <c r="B103" s="327"/>
      <c r="C103" s="327"/>
      <c r="D103" s="327"/>
      <c r="E103" s="327"/>
      <c r="F103" s="304" t="s">
        <v>150</v>
      </c>
      <c r="G103" s="112">
        <f t="shared" si="66"/>
        <v>0</v>
      </c>
      <c r="H103" s="112">
        <f t="shared" si="66"/>
        <v>97500000</v>
      </c>
      <c r="I103" s="112">
        <f t="shared" si="66"/>
        <v>0</v>
      </c>
      <c r="J103" s="112">
        <f t="shared" si="66"/>
        <v>92004682</v>
      </c>
      <c r="K103" s="113">
        <f t="shared" si="66"/>
        <v>0</v>
      </c>
      <c r="L103" s="112">
        <f t="shared" si="66"/>
        <v>5495318</v>
      </c>
      <c r="M103" s="332">
        <f t="shared" si="66"/>
        <v>0</v>
      </c>
      <c r="N103" s="332">
        <f t="shared" si="66"/>
        <v>0</v>
      </c>
      <c r="O103" s="112">
        <f t="shared" si="66"/>
        <v>0</v>
      </c>
      <c r="P103" s="114">
        <f t="shared" si="66"/>
        <v>0</v>
      </c>
    </row>
    <row r="104" spans="1:17" s="131" customFormat="1" ht="36.75" customHeight="1">
      <c r="A104" s="215"/>
      <c r="B104" s="326"/>
      <c r="C104" s="326"/>
      <c r="D104" s="326">
        <v>1</v>
      </c>
      <c r="E104" s="326"/>
      <c r="F104" s="126" t="s">
        <v>151</v>
      </c>
      <c r="G104" s="127">
        <f aca="true" t="shared" si="67" ref="G104:P104">G105</f>
        <v>0</v>
      </c>
      <c r="H104" s="127">
        <f t="shared" si="67"/>
        <v>97500000</v>
      </c>
      <c r="I104" s="127">
        <f t="shared" si="67"/>
        <v>0</v>
      </c>
      <c r="J104" s="127">
        <f t="shared" si="67"/>
        <v>92004682</v>
      </c>
      <c r="K104" s="128">
        <f t="shared" si="67"/>
        <v>0</v>
      </c>
      <c r="L104" s="127">
        <f t="shared" si="67"/>
        <v>5495318</v>
      </c>
      <c r="M104" s="334">
        <f t="shared" si="67"/>
        <v>0</v>
      </c>
      <c r="N104" s="334">
        <f t="shared" si="67"/>
        <v>0</v>
      </c>
      <c r="O104" s="127">
        <f t="shared" si="67"/>
        <v>0</v>
      </c>
      <c r="P104" s="129">
        <f t="shared" si="67"/>
        <v>0</v>
      </c>
      <c r="Q104" s="128"/>
    </row>
    <row r="105" spans="1:16" s="263" customFormat="1" ht="54" customHeight="1">
      <c r="A105" s="328"/>
      <c r="B105" s="326"/>
      <c r="C105" s="326"/>
      <c r="D105" s="326"/>
      <c r="E105" s="326">
        <v>1</v>
      </c>
      <c r="F105" s="126" t="s">
        <v>178</v>
      </c>
      <c r="G105" s="127">
        <f aca="true" t="shared" si="68" ref="G105:N105">G106+G107</f>
        <v>0</v>
      </c>
      <c r="H105" s="127">
        <f t="shared" si="68"/>
        <v>97500000</v>
      </c>
      <c r="I105" s="127">
        <f t="shared" si="68"/>
        <v>0</v>
      </c>
      <c r="J105" s="127">
        <f t="shared" si="68"/>
        <v>92004682</v>
      </c>
      <c r="K105" s="128">
        <f t="shared" si="68"/>
        <v>0</v>
      </c>
      <c r="L105" s="127">
        <f t="shared" si="68"/>
        <v>5495318</v>
      </c>
      <c r="M105" s="334">
        <f t="shared" si="68"/>
        <v>0</v>
      </c>
      <c r="N105" s="334">
        <f t="shared" si="68"/>
        <v>0</v>
      </c>
      <c r="O105" s="127">
        <f aca="true" t="shared" si="69" ref="O105:P107">G105-I105-K105+M105</f>
        <v>0</v>
      </c>
      <c r="P105" s="129">
        <f t="shared" si="69"/>
        <v>0</v>
      </c>
    </row>
    <row r="106" spans="1:17" s="236" customFormat="1" ht="21.75" customHeight="1" hidden="1">
      <c r="A106" s="253"/>
      <c r="B106" s="253"/>
      <c r="C106" s="254"/>
      <c r="D106" s="254"/>
      <c r="E106" s="254"/>
      <c r="F106" s="232" t="s">
        <v>100</v>
      </c>
      <c r="G106" s="255">
        <v>0</v>
      </c>
      <c r="H106" s="255">
        <v>4500000</v>
      </c>
      <c r="I106" s="255">
        <v>0</v>
      </c>
      <c r="J106" s="255">
        <v>104682</v>
      </c>
      <c r="K106" s="256">
        <v>0</v>
      </c>
      <c r="L106" s="255">
        <v>4395318</v>
      </c>
      <c r="M106" s="255">
        <v>0</v>
      </c>
      <c r="N106" s="255">
        <v>0</v>
      </c>
      <c r="O106" s="257">
        <v>0</v>
      </c>
      <c r="P106" s="257">
        <f t="shared" si="69"/>
        <v>0</v>
      </c>
      <c r="Q106" s="256"/>
    </row>
    <row r="107" spans="1:17" s="265" customFormat="1" ht="21.75" customHeight="1" hidden="1">
      <c r="A107" s="195"/>
      <c r="B107" s="195"/>
      <c r="C107" s="196"/>
      <c r="D107" s="196"/>
      <c r="E107" s="196"/>
      <c r="F107" s="132" t="s">
        <v>99</v>
      </c>
      <c r="G107" s="197">
        <v>0</v>
      </c>
      <c r="H107" s="197">
        <v>93000000</v>
      </c>
      <c r="I107" s="197">
        <v>0</v>
      </c>
      <c r="J107" s="197">
        <v>91900000</v>
      </c>
      <c r="K107" s="198">
        <v>0</v>
      </c>
      <c r="L107" s="197">
        <v>1100000</v>
      </c>
      <c r="M107" s="197"/>
      <c r="N107" s="197">
        <f>-M107</f>
        <v>0</v>
      </c>
      <c r="O107" s="199">
        <f t="shared" si="69"/>
        <v>0</v>
      </c>
      <c r="P107" s="199">
        <f t="shared" si="69"/>
        <v>0</v>
      </c>
      <c r="Q107" s="198"/>
    </row>
    <row r="108" spans="1:16" s="266" customFormat="1" ht="21" customHeight="1">
      <c r="A108" s="260"/>
      <c r="B108" s="327"/>
      <c r="C108" s="327">
        <v>3</v>
      </c>
      <c r="D108" s="327"/>
      <c r="E108" s="327"/>
      <c r="F108" s="116" t="s">
        <v>70</v>
      </c>
      <c r="G108" s="112">
        <f aca="true" t="shared" si="70" ref="G108:P109">G109</f>
        <v>0</v>
      </c>
      <c r="H108" s="112">
        <f t="shared" si="70"/>
        <v>711608981</v>
      </c>
      <c r="I108" s="112">
        <f t="shared" si="70"/>
        <v>0</v>
      </c>
      <c r="J108" s="112">
        <f t="shared" si="70"/>
        <v>0</v>
      </c>
      <c r="K108" s="113">
        <f t="shared" si="70"/>
        <v>0</v>
      </c>
      <c r="L108" s="112">
        <f t="shared" si="70"/>
        <v>711608981</v>
      </c>
      <c r="M108" s="332">
        <f t="shared" si="70"/>
        <v>0</v>
      </c>
      <c r="N108" s="332">
        <f t="shared" si="70"/>
        <v>0</v>
      </c>
      <c r="O108" s="112">
        <f t="shared" si="70"/>
        <v>0</v>
      </c>
      <c r="P108" s="114">
        <f t="shared" si="70"/>
        <v>0</v>
      </c>
    </row>
    <row r="109" spans="1:16" s="122" customFormat="1" ht="21" customHeight="1">
      <c r="A109" s="259"/>
      <c r="B109" s="327"/>
      <c r="C109" s="327"/>
      <c r="D109" s="327"/>
      <c r="E109" s="327"/>
      <c r="F109" s="304" t="s">
        <v>46</v>
      </c>
      <c r="G109" s="112">
        <f t="shared" si="70"/>
        <v>0</v>
      </c>
      <c r="H109" s="112">
        <f t="shared" si="70"/>
        <v>711608981</v>
      </c>
      <c r="I109" s="112">
        <f t="shared" si="70"/>
        <v>0</v>
      </c>
      <c r="J109" s="112">
        <f t="shared" si="70"/>
        <v>0</v>
      </c>
      <c r="K109" s="113">
        <f t="shared" si="70"/>
        <v>0</v>
      </c>
      <c r="L109" s="112">
        <f t="shared" si="70"/>
        <v>711608981</v>
      </c>
      <c r="M109" s="332">
        <f t="shared" si="70"/>
        <v>0</v>
      </c>
      <c r="N109" s="332">
        <f t="shared" si="70"/>
        <v>0</v>
      </c>
      <c r="O109" s="112">
        <f t="shared" si="70"/>
        <v>0</v>
      </c>
      <c r="P109" s="114">
        <f t="shared" si="70"/>
        <v>0</v>
      </c>
    </row>
    <row r="110" spans="1:16" s="123" customFormat="1" ht="21" customHeight="1">
      <c r="A110" s="259"/>
      <c r="B110" s="327"/>
      <c r="C110" s="327"/>
      <c r="D110" s="327">
        <v>1</v>
      </c>
      <c r="E110" s="327"/>
      <c r="F110" s="117" t="s">
        <v>71</v>
      </c>
      <c r="G110" s="118">
        <f aca="true" t="shared" si="71" ref="G110:P110">G111</f>
        <v>0</v>
      </c>
      <c r="H110" s="118">
        <f t="shared" si="71"/>
        <v>711608981</v>
      </c>
      <c r="I110" s="118">
        <f t="shared" si="71"/>
        <v>0</v>
      </c>
      <c r="J110" s="118">
        <f t="shared" si="71"/>
        <v>0</v>
      </c>
      <c r="K110" s="119">
        <f t="shared" si="71"/>
        <v>0</v>
      </c>
      <c r="L110" s="118">
        <f t="shared" si="71"/>
        <v>711608981</v>
      </c>
      <c r="M110" s="333">
        <f t="shared" si="71"/>
        <v>0</v>
      </c>
      <c r="N110" s="333">
        <f t="shared" si="71"/>
        <v>0</v>
      </c>
      <c r="O110" s="118">
        <f t="shared" si="71"/>
        <v>0</v>
      </c>
      <c r="P110" s="120">
        <f t="shared" si="71"/>
        <v>0</v>
      </c>
    </row>
    <row r="111" spans="1:16" s="131" customFormat="1" ht="21" customHeight="1">
      <c r="A111" s="258"/>
      <c r="B111" s="326"/>
      <c r="C111" s="326"/>
      <c r="D111" s="326"/>
      <c r="E111" s="326">
        <v>1</v>
      </c>
      <c r="F111" s="126" t="s">
        <v>66</v>
      </c>
      <c r="G111" s="127">
        <f aca="true" t="shared" si="72" ref="G111:N111">G112+G113</f>
        <v>0</v>
      </c>
      <c r="H111" s="127">
        <f t="shared" si="72"/>
        <v>711608981</v>
      </c>
      <c r="I111" s="127">
        <f t="shared" si="72"/>
        <v>0</v>
      </c>
      <c r="J111" s="127">
        <f t="shared" si="72"/>
        <v>0</v>
      </c>
      <c r="K111" s="128">
        <f t="shared" si="72"/>
        <v>0</v>
      </c>
      <c r="L111" s="127">
        <f t="shared" si="72"/>
        <v>711608981</v>
      </c>
      <c r="M111" s="334">
        <f t="shared" si="72"/>
        <v>0</v>
      </c>
      <c r="N111" s="334">
        <f t="shared" si="72"/>
        <v>0</v>
      </c>
      <c r="O111" s="127">
        <f aca="true" t="shared" si="73" ref="O111:P113">G111-I111-K111+M111</f>
        <v>0</v>
      </c>
      <c r="P111" s="129">
        <f t="shared" si="73"/>
        <v>0</v>
      </c>
    </row>
    <row r="112" spans="1:17" s="236" customFormat="1" ht="21.75" customHeight="1" hidden="1">
      <c r="A112" s="253"/>
      <c r="B112" s="253"/>
      <c r="C112" s="254"/>
      <c r="D112" s="254"/>
      <c r="E112" s="254"/>
      <c r="F112" s="232" t="s">
        <v>100</v>
      </c>
      <c r="G112" s="255"/>
      <c r="H112" s="255"/>
      <c r="I112" s="255"/>
      <c r="J112" s="255"/>
      <c r="K112" s="256"/>
      <c r="L112" s="255"/>
      <c r="M112" s="255"/>
      <c r="N112" s="255">
        <f>-M112</f>
        <v>0</v>
      </c>
      <c r="O112" s="257">
        <f t="shared" si="73"/>
        <v>0</v>
      </c>
      <c r="P112" s="257">
        <f t="shared" si="73"/>
        <v>0</v>
      </c>
      <c r="Q112" s="256"/>
    </row>
    <row r="113" spans="1:17" s="136" customFormat="1" ht="21.75" customHeight="1" hidden="1">
      <c r="A113" s="195"/>
      <c r="B113" s="195"/>
      <c r="C113" s="196"/>
      <c r="D113" s="196"/>
      <c r="E113" s="196"/>
      <c r="F113" s="132" t="s">
        <v>99</v>
      </c>
      <c r="G113" s="197">
        <v>0</v>
      </c>
      <c r="H113" s="197">
        <v>711608981</v>
      </c>
      <c r="I113" s="197">
        <v>0</v>
      </c>
      <c r="J113" s="197">
        <v>0</v>
      </c>
      <c r="K113" s="198">
        <v>0</v>
      </c>
      <c r="L113" s="197">
        <v>711608981</v>
      </c>
      <c r="M113" s="197"/>
      <c r="N113" s="197">
        <f>-M113</f>
        <v>0</v>
      </c>
      <c r="O113" s="199">
        <f t="shared" si="73"/>
        <v>0</v>
      </c>
      <c r="P113" s="199">
        <f t="shared" si="73"/>
        <v>0</v>
      </c>
      <c r="Q113" s="198"/>
    </row>
    <row r="114" spans="1:16" s="123" customFormat="1" ht="21" customHeight="1">
      <c r="A114" s="273"/>
      <c r="B114" s="274"/>
      <c r="C114" s="274"/>
      <c r="D114" s="274"/>
      <c r="E114" s="274"/>
      <c r="F114" s="52"/>
      <c r="G114" s="125"/>
      <c r="H114" s="125"/>
      <c r="I114" s="125"/>
      <c r="J114" s="125"/>
      <c r="K114" s="124"/>
      <c r="L114" s="125"/>
      <c r="M114" s="125"/>
      <c r="N114" s="125"/>
      <c r="O114" s="125"/>
      <c r="P114" s="261"/>
    </row>
    <row r="115" spans="1:16" s="123" customFormat="1" ht="21" customHeight="1">
      <c r="A115" s="273"/>
      <c r="B115" s="274"/>
      <c r="C115" s="274"/>
      <c r="D115" s="274"/>
      <c r="E115" s="274"/>
      <c r="F115" s="52"/>
      <c r="G115" s="125"/>
      <c r="H115" s="125"/>
      <c r="I115" s="125"/>
      <c r="J115" s="125"/>
      <c r="K115" s="124"/>
      <c r="L115" s="125"/>
      <c r="M115" s="125"/>
      <c r="N115" s="125"/>
      <c r="O115" s="125"/>
      <c r="P115" s="261"/>
    </row>
    <row r="116" spans="1:16" s="123" customFormat="1" ht="21" customHeight="1">
      <c r="A116" s="273"/>
      <c r="B116" s="274"/>
      <c r="C116" s="274"/>
      <c r="D116" s="274"/>
      <c r="E116" s="274"/>
      <c r="F116" s="52"/>
      <c r="G116" s="125"/>
      <c r="H116" s="125"/>
      <c r="I116" s="125"/>
      <c r="J116" s="125"/>
      <c r="K116" s="124"/>
      <c r="L116" s="125"/>
      <c r="M116" s="125"/>
      <c r="N116" s="125"/>
      <c r="O116" s="125"/>
      <c r="P116" s="261"/>
    </row>
    <row r="117" spans="1:16" s="123" customFormat="1" ht="21" customHeight="1">
      <c r="A117" s="273"/>
      <c r="B117" s="274"/>
      <c r="C117" s="274"/>
      <c r="D117" s="274"/>
      <c r="E117" s="274"/>
      <c r="F117" s="52"/>
      <c r="G117" s="125"/>
      <c r="H117" s="125"/>
      <c r="I117" s="125"/>
      <c r="J117" s="125"/>
      <c r="K117" s="124"/>
      <c r="L117" s="125"/>
      <c r="M117" s="125"/>
      <c r="N117" s="125"/>
      <c r="O117" s="125"/>
      <c r="P117" s="261"/>
    </row>
    <row r="118" spans="1:16" s="123" customFormat="1" ht="21" customHeight="1">
      <c r="A118" s="273"/>
      <c r="B118" s="274"/>
      <c r="C118" s="274"/>
      <c r="D118" s="274"/>
      <c r="E118" s="274"/>
      <c r="F118" s="52"/>
      <c r="G118" s="125"/>
      <c r="H118" s="125"/>
      <c r="I118" s="125"/>
      <c r="J118" s="125"/>
      <c r="K118" s="124"/>
      <c r="L118" s="125"/>
      <c r="M118" s="125"/>
      <c r="N118" s="125"/>
      <c r="O118" s="125"/>
      <c r="P118" s="261"/>
    </row>
    <row r="119" spans="1:16" s="123" customFormat="1" ht="21" customHeight="1">
      <c r="A119" s="273"/>
      <c r="B119" s="274"/>
      <c r="C119" s="274"/>
      <c r="D119" s="274"/>
      <c r="E119" s="274"/>
      <c r="F119" s="52"/>
      <c r="G119" s="125"/>
      <c r="H119" s="125"/>
      <c r="I119" s="125"/>
      <c r="J119" s="125"/>
      <c r="K119" s="124"/>
      <c r="L119" s="125"/>
      <c r="M119" s="125"/>
      <c r="N119" s="125"/>
      <c r="O119" s="125"/>
      <c r="P119" s="261"/>
    </row>
    <row r="120" spans="1:16" s="123" customFormat="1" ht="21" customHeight="1">
      <c r="A120" s="273"/>
      <c r="B120" s="274"/>
      <c r="C120" s="274"/>
      <c r="D120" s="274"/>
      <c r="E120" s="274"/>
      <c r="F120" s="52"/>
      <c r="G120" s="125"/>
      <c r="H120" s="125"/>
      <c r="I120" s="125"/>
      <c r="J120" s="125"/>
      <c r="K120" s="124"/>
      <c r="L120" s="125"/>
      <c r="M120" s="125"/>
      <c r="N120" s="125"/>
      <c r="O120" s="125"/>
      <c r="P120" s="261"/>
    </row>
    <row r="121" spans="1:16" s="123" customFormat="1" ht="21" customHeight="1">
      <c r="A121" s="273"/>
      <c r="B121" s="274"/>
      <c r="C121" s="274"/>
      <c r="D121" s="274"/>
      <c r="E121" s="274"/>
      <c r="F121" s="52"/>
      <c r="G121" s="125"/>
      <c r="H121" s="125"/>
      <c r="I121" s="125"/>
      <c r="J121" s="125"/>
      <c r="K121" s="124"/>
      <c r="L121" s="125"/>
      <c r="M121" s="125"/>
      <c r="N121" s="125"/>
      <c r="O121" s="125"/>
      <c r="P121" s="261"/>
    </row>
    <row r="122" spans="1:16" s="123" customFormat="1" ht="21" customHeight="1">
      <c r="A122" s="273"/>
      <c r="B122" s="274"/>
      <c r="C122" s="274"/>
      <c r="D122" s="274"/>
      <c r="E122" s="274"/>
      <c r="F122" s="52"/>
      <c r="G122" s="125"/>
      <c r="H122" s="125"/>
      <c r="I122" s="125"/>
      <c r="J122" s="125"/>
      <c r="K122" s="124"/>
      <c r="L122" s="125"/>
      <c r="M122" s="125"/>
      <c r="N122" s="125"/>
      <c r="O122" s="125"/>
      <c r="P122" s="261"/>
    </row>
    <row r="123" spans="1:16" s="123" customFormat="1" ht="21" customHeight="1">
      <c r="A123" s="273"/>
      <c r="B123" s="274"/>
      <c r="C123" s="274"/>
      <c r="D123" s="274"/>
      <c r="E123" s="274"/>
      <c r="F123" s="52"/>
      <c r="G123" s="125"/>
      <c r="H123" s="125"/>
      <c r="I123" s="125"/>
      <c r="J123" s="125"/>
      <c r="K123" s="124"/>
      <c r="L123" s="125"/>
      <c r="M123" s="125"/>
      <c r="N123" s="125"/>
      <c r="O123" s="125"/>
      <c r="P123" s="261"/>
    </row>
    <row r="124" spans="1:16" s="123" customFormat="1" ht="21" customHeight="1">
      <c r="A124" s="273"/>
      <c r="B124" s="274"/>
      <c r="C124" s="274"/>
      <c r="D124" s="274"/>
      <c r="E124" s="274"/>
      <c r="F124" s="52"/>
      <c r="G124" s="125"/>
      <c r="H124" s="125"/>
      <c r="I124" s="125"/>
      <c r="J124" s="125"/>
      <c r="K124" s="124"/>
      <c r="L124" s="125"/>
      <c r="M124" s="125"/>
      <c r="N124" s="125"/>
      <c r="O124" s="125"/>
      <c r="P124" s="261"/>
    </row>
    <row r="125" spans="1:16" s="123" customFormat="1" ht="21" customHeight="1">
      <c r="A125" s="273"/>
      <c r="B125" s="274"/>
      <c r="C125" s="274"/>
      <c r="D125" s="274"/>
      <c r="E125" s="274"/>
      <c r="F125" s="52"/>
      <c r="G125" s="125"/>
      <c r="H125" s="125"/>
      <c r="I125" s="125"/>
      <c r="J125" s="125"/>
      <c r="K125" s="124"/>
      <c r="L125" s="125"/>
      <c r="M125" s="125"/>
      <c r="N125" s="125"/>
      <c r="O125" s="125"/>
      <c r="P125" s="261"/>
    </row>
    <row r="126" spans="1:16" s="123" customFormat="1" ht="21" customHeight="1">
      <c r="A126" s="273"/>
      <c r="B126" s="274"/>
      <c r="C126" s="274"/>
      <c r="D126" s="274"/>
      <c r="E126" s="274"/>
      <c r="F126" s="52"/>
      <c r="G126" s="125"/>
      <c r="H126" s="125"/>
      <c r="I126" s="125"/>
      <c r="J126" s="125"/>
      <c r="K126" s="124"/>
      <c r="L126" s="125"/>
      <c r="M126" s="125"/>
      <c r="N126" s="125"/>
      <c r="O126" s="125"/>
      <c r="P126" s="261"/>
    </row>
    <row r="127" spans="1:16" s="123" customFormat="1" ht="21" customHeight="1">
      <c r="A127" s="273"/>
      <c r="B127" s="274"/>
      <c r="C127" s="274"/>
      <c r="D127" s="274"/>
      <c r="E127" s="274"/>
      <c r="F127" s="52"/>
      <c r="G127" s="125"/>
      <c r="H127" s="125"/>
      <c r="I127" s="125"/>
      <c r="J127" s="125"/>
      <c r="K127" s="124"/>
      <c r="L127" s="125"/>
      <c r="M127" s="125"/>
      <c r="N127" s="125"/>
      <c r="O127" s="125"/>
      <c r="P127" s="261"/>
    </row>
    <row r="128" spans="1:16" s="123" customFormat="1" ht="21" customHeight="1">
      <c r="A128" s="273"/>
      <c r="B128" s="274"/>
      <c r="C128" s="274"/>
      <c r="D128" s="274"/>
      <c r="E128" s="274"/>
      <c r="F128" s="52"/>
      <c r="G128" s="125"/>
      <c r="H128" s="125"/>
      <c r="I128" s="125"/>
      <c r="J128" s="125"/>
      <c r="K128" s="124"/>
      <c r="L128" s="125"/>
      <c r="M128" s="125"/>
      <c r="N128" s="125"/>
      <c r="O128" s="125"/>
      <c r="P128" s="261"/>
    </row>
    <row r="129" spans="1:16" s="123" customFormat="1" ht="21" customHeight="1">
      <c r="A129" s="273"/>
      <c r="B129" s="274"/>
      <c r="C129" s="274"/>
      <c r="D129" s="274"/>
      <c r="E129" s="274"/>
      <c r="F129" s="52"/>
      <c r="G129" s="125"/>
      <c r="H129" s="125"/>
      <c r="I129" s="125"/>
      <c r="J129" s="125"/>
      <c r="K129" s="124"/>
      <c r="L129" s="125"/>
      <c r="M129" s="125"/>
      <c r="N129" s="125"/>
      <c r="O129" s="125"/>
      <c r="P129" s="261"/>
    </row>
    <row r="130" spans="1:16" s="123" customFormat="1" ht="21" customHeight="1">
      <c r="A130" s="273"/>
      <c r="B130" s="274"/>
      <c r="C130" s="274"/>
      <c r="D130" s="274"/>
      <c r="E130" s="274"/>
      <c r="F130" s="52"/>
      <c r="G130" s="125"/>
      <c r="H130" s="125"/>
      <c r="I130" s="125"/>
      <c r="J130" s="125"/>
      <c r="K130" s="124"/>
      <c r="L130" s="125"/>
      <c r="M130" s="125"/>
      <c r="N130" s="125"/>
      <c r="O130" s="125"/>
      <c r="P130" s="261"/>
    </row>
    <row r="131" spans="1:16" s="123" customFormat="1" ht="21" customHeight="1">
      <c r="A131" s="273"/>
      <c r="B131" s="274"/>
      <c r="C131" s="274"/>
      <c r="D131" s="274"/>
      <c r="E131" s="274"/>
      <c r="F131" s="52"/>
      <c r="G131" s="125"/>
      <c r="H131" s="125"/>
      <c r="I131" s="125"/>
      <c r="J131" s="125"/>
      <c r="K131" s="124"/>
      <c r="L131" s="125"/>
      <c r="M131" s="125"/>
      <c r="N131" s="125"/>
      <c r="O131" s="125"/>
      <c r="P131" s="261"/>
    </row>
    <row r="132" spans="1:16" s="123" customFormat="1" ht="21" customHeight="1">
      <c r="A132" s="273"/>
      <c r="B132" s="274"/>
      <c r="C132" s="274"/>
      <c r="D132" s="274"/>
      <c r="E132" s="274"/>
      <c r="F132" s="52"/>
      <c r="G132" s="125"/>
      <c r="H132" s="125"/>
      <c r="I132" s="125"/>
      <c r="J132" s="125"/>
      <c r="K132" s="124"/>
      <c r="L132" s="125"/>
      <c r="M132" s="125"/>
      <c r="N132" s="125"/>
      <c r="O132" s="125"/>
      <c r="P132" s="261"/>
    </row>
    <row r="133" spans="1:16" s="123" customFormat="1" ht="21" customHeight="1">
      <c r="A133" s="273"/>
      <c r="B133" s="274"/>
      <c r="C133" s="274"/>
      <c r="D133" s="274"/>
      <c r="E133" s="274"/>
      <c r="F133" s="52"/>
      <c r="G133" s="125"/>
      <c r="H133" s="125"/>
      <c r="I133" s="125"/>
      <c r="J133" s="125"/>
      <c r="K133" s="124"/>
      <c r="L133" s="125"/>
      <c r="M133" s="125"/>
      <c r="N133" s="125"/>
      <c r="O133" s="125"/>
      <c r="P133" s="261"/>
    </row>
    <row r="134" spans="1:16" ht="12" customHeight="1" thickBot="1">
      <c r="A134" s="275"/>
      <c r="B134" s="276"/>
      <c r="C134" s="276"/>
      <c r="D134" s="276"/>
      <c r="E134" s="276"/>
      <c r="F134" s="111"/>
      <c r="G134" s="110"/>
      <c r="H134" s="110"/>
      <c r="I134" s="110"/>
      <c r="J134" s="110"/>
      <c r="K134" s="109"/>
      <c r="L134" s="110"/>
      <c r="M134" s="110"/>
      <c r="N134" s="110"/>
      <c r="O134" s="110"/>
      <c r="P134" s="262"/>
    </row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</sheetData>
  <sheetProtection password="CC35" sheet="1" objects="1" scenarios="1"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3"/>
  <rowBreaks count="1" manualBreakCount="1">
    <brk id="4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temp</cp:lastModifiedBy>
  <cp:lastPrinted>2009-04-19T07:53:23Z</cp:lastPrinted>
  <dcterms:created xsi:type="dcterms:W3CDTF">2002-01-14T09:37:13Z</dcterms:created>
  <dcterms:modified xsi:type="dcterms:W3CDTF">2009-04-29T03:40:18Z</dcterms:modified>
  <cp:category/>
  <cp:version/>
  <cp:contentType/>
  <cp:contentStatus/>
</cp:coreProperties>
</file>