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05" activeTab="0"/>
  </bookViews>
  <sheets>
    <sheet name="歲出機關(併)總 " sheetId="1" r:id="rId1"/>
    <sheet name="歲出機關(經)總" sheetId="2" r:id="rId2"/>
    <sheet name="歲出機關(資)總" sheetId="3" r:id="rId3"/>
    <sheet name="歲出機關 (明細)" sheetId="4" r:id="rId4"/>
    <sheet name="歲出機關(經) " sheetId="5" state="hidden" r:id="rId5"/>
    <sheet name="歲出機關 (資)" sheetId="6" state="hidden" r:id="rId6"/>
  </sheets>
  <definedNames>
    <definedName name="_xlnm.Print_Titles" localSheetId="3">'歲出機關 (明細)'!$1:$6</definedName>
    <definedName name="_xlnm.Print_Titles" localSheetId="5">'歲出機關 (資)'!$1:$6</definedName>
    <definedName name="_xlnm.Print_Titles" localSheetId="0">'歲出機關(併)總 '!$1:$6</definedName>
    <definedName name="_xlnm.Print_Titles" localSheetId="4">'歲出機關(經) '!$1:$6</definedName>
    <definedName name="_xlnm.Print_Titles" localSheetId="1">'歲出機關(經)總'!$1:$6</definedName>
    <definedName name="_xlnm.Print_Titles" localSheetId="2">'歲出機關(資)總'!$1:$6</definedName>
  </definedNames>
  <calcPr fullCalcOnLoad="1"/>
</workbook>
</file>

<file path=xl/sharedStrings.xml><?xml version="1.0" encoding="utf-8"?>
<sst xmlns="http://schemas.openxmlformats.org/spreadsheetml/2006/main" count="473" uniqueCount="222">
  <si>
    <t>歲出機關別</t>
  </si>
  <si>
    <t>決算總表</t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</si>
  <si>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</si>
  <si>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</si>
  <si>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</si>
  <si>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</si>
  <si>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0"/>
      </rPr>
      <t>名　　　　稱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</si>
  <si>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</si>
  <si>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</si>
  <si>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</si>
  <si>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</si>
  <si>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中央</t>
  </si>
  <si>
    <t>政府</t>
  </si>
  <si>
    <t>擴大公共建設投</t>
  </si>
  <si>
    <t>資計畫特別決算</t>
  </si>
  <si>
    <t>經常門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</si>
  <si>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</si>
  <si>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</si>
  <si>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</si>
  <si>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</si>
  <si>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</si>
  <si>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</si>
  <si>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</si>
  <si>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</si>
  <si>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資本門</t>
  </si>
  <si>
    <t>經資門併計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</si>
  <si>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</si>
  <si>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</si>
  <si>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行政院主管</t>
  </si>
  <si>
    <t>內政部主管</t>
  </si>
  <si>
    <t>教育部主管</t>
  </si>
  <si>
    <t>經濟部主管</t>
  </si>
  <si>
    <t>交通部主管</t>
  </si>
  <si>
    <r>
      <t>合</t>
    </r>
    <r>
      <rPr>
        <b/>
        <sz val="14"/>
        <rFont val="Arial Narrow"/>
        <family val="2"/>
      </rPr>
      <t xml:space="preserve">         </t>
    </r>
    <r>
      <rPr>
        <b/>
        <sz val="14"/>
        <rFont val="標楷體"/>
        <family val="4"/>
      </rPr>
      <t>計</t>
    </r>
  </si>
  <si>
    <r>
      <t>國家科學委員會主管</t>
    </r>
    <r>
      <rPr>
        <b/>
        <sz val="14"/>
        <rFont val="Arial Narrow"/>
        <family val="2"/>
      </rPr>
      <t xml:space="preserve">  </t>
    </r>
  </si>
  <si>
    <r>
      <t>農業委員會主管</t>
    </r>
    <r>
      <rPr>
        <b/>
        <sz val="14"/>
        <rFont val="Arial Narrow"/>
        <family val="2"/>
      </rPr>
      <t xml:space="preserve"> </t>
    </r>
  </si>
  <si>
    <r>
      <t>勞工委員會主管</t>
    </r>
    <r>
      <rPr>
        <b/>
        <sz val="14"/>
        <rFont val="Arial Narrow"/>
        <family val="2"/>
      </rPr>
      <t xml:space="preserve">  </t>
    </r>
  </si>
  <si>
    <r>
      <t>衛生署主管</t>
    </r>
    <r>
      <rPr>
        <b/>
        <sz val="14"/>
        <rFont val="Arial Narrow"/>
        <family val="2"/>
      </rPr>
      <t xml:space="preserve">  </t>
    </r>
  </si>
  <si>
    <r>
      <t>環境保護署主管</t>
    </r>
    <r>
      <rPr>
        <b/>
        <sz val="14"/>
        <rFont val="Arial Narrow"/>
        <family val="2"/>
      </rPr>
      <t xml:space="preserve">  </t>
    </r>
  </si>
  <si>
    <t>影視產業發展</t>
  </si>
  <si>
    <t>影視產業輔導</t>
  </si>
  <si>
    <t>國家歷史及文化中心—故宮南部院區</t>
  </si>
  <si>
    <t>補助地方文化建設</t>
  </si>
  <si>
    <t>研究發展考核委員會</t>
  </si>
  <si>
    <t>行政支出</t>
  </si>
  <si>
    <t>補助地方提升資訊數位能力計畫</t>
  </si>
  <si>
    <t>公共工程委員會</t>
  </si>
  <si>
    <t>其他經濟服務支出</t>
  </si>
  <si>
    <t>地方工程物價調整及其他工程</t>
  </si>
  <si>
    <t>原住民族委員會</t>
  </si>
  <si>
    <t>民政支出</t>
  </si>
  <si>
    <t>補助地方經濟及公共建設</t>
  </si>
  <si>
    <t>體育委員會</t>
  </si>
  <si>
    <t>文化支出</t>
  </si>
  <si>
    <t>補助地方體育建設</t>
  </si>
  <si>
    <t>台灣南北客家文化中心規劃興建</t>
  </si>
  <si>
    <t>國家歷史及文化中心—台灣歷史文化風貌保存</t>
  </si>
  <si>
    <t>內政部</t>
  </si>
  <si>
    <t>工業支出</t>
  </si>
  <si>
    <t>加強地方公共建設</t>
  </si>
  <si>
    <t>交通支出</t>
  </si>
  <si>
    <t>環境保護支出</t>
  </si>
  <si>
    <t>下水道管理業務</t>
  </si>
  <si>
    <t>補助地方教育設施</t>
  </si>
  <si>
    <t>補助地方水利及經濟建設</t>
  </si>
  <si>
    <t>水利署及所屬</t>
  </si>
  <si>
    <t>交通部</t>
  </si>
  <si>
    <t>鐵公路重要交通工程</t>
  </si>
  <si>
    <t>補助地方交通建設</t>
  </si>
  <si>
    <t>公路總局及所屬</t>
  </si>
  <si>
    <t>國家科學委員會主管</t>
  </si>
  <si>
    <t>科學支出</t>
  </si>
  <si>
    <t>補助地方科技發展建設</t>
  </si>
  <si>
    <t>農業委員會主管</t>
  </si>
  <si>
    <t>農業支出</t>
  </si>
  <si>
    <t>農業發展</t>
  </si>
  <si>
    <t>補助地方農漁業建設</t>
  </si>
  <si>
    <t>勞工委員會主管</t>
  </si>
  <si>
    <t>福利服務支出</t>
  </si>
  <si>
    <t>勞工服務發展業務</t>
  </si>
  <si>
    <t>補助地方勞工服務設施</t>
  </si>
  <si>
    <t>衛生署主管</t>
  </si>
  <si>
    <t>醫療保健支出</t>
  </si>
  <si>
    <t>基層醫療提升計畫</t>
  </si>
  <si>
    <t>環境保護署主管</t>
  </si>
  <si>
    <t>環境保護支出</t>
  </si>
  <si>
    <t>環境保護業務</t>
  </si>
  <si>
    <t>加強地方環保建設</t>
  </si>
  <si>
    <t>新聞局</t>
  </si>
  <si>
    <t>國家歷史及文化中心</t>
  </si>
  <si>
    <t>研究發展考核委員會</t>
  </si>
  <si>
    <t>公共工程委員會</t>
  </si>
  <si>
    <t>體育委員會</t>
  </si>
  <si>
    <t>台灣南北客家文化中心規劃興
建</t>
  </si>
  <si>
    <t>內政部</t>
  </si>
  <si>
    <t>國家科學委員會主管</t>
  </si>
  <si>
    <t>農業委員會主管</t>
  </si>
  <si>
    <t>勞工委員會主管</t>
  </si>
  <si>
    <t>衛生署主管</t>
  </si>
  <si>
    <t>環境保護署主管</t>
  </si>
  <si>
    <t>國家歷史及文化中心</t>
  </si>
  <si>
    <t>歲出機關</t>
  </si>
  <si>
    <t>別決算表</t>
  </si>
  <si>
    <t>合          計</t>
  </si>
  <si>
    <t>行政院主管</t>
  </si>
  <si>
    <t>國立故宮博物院</t>
  </si>
  <si>
    <t>一般建築及設備</t>
  </si>
  <si>
    <t>文化建設委員會及所屬</t>
  </si>
  <si>
    <t>文化發展業務</t>
  </si>
  <si>
    <t>客家委員會及所屬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</si>
  <si>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</si>
  <si>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</si>
  <si>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</si>
  <si>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</si>
  <si>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</si>
  <si>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</si>
  <si>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</si>
  <si>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</si>
  <si>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經濟部</t>
  </si>
  <si>
    <t>工業局</t>
  </si>
  <si>
    <t>Ｍ台灣計畫－行動台灣應用推動</t>
  </si>
  <si>
    <t>水利署及所屬</t>
  </si>
  <si>
    <t>水利建設及保育管理</t>
  </si>
  <si>
    <t>平地水庫海淡廠</t>
  </si>
  <si>
    <t>營業基金－台灣鐵路管理局</t>
  </si>
  <si>
    <t>台鐵捷運化</t>
  </si>
  <si>
    <t>台鐵立體化及支線功能化</t>
  </si>
  <si>
    <t>第三波高速路</t>
  </si>
  <si>
    <t>北中南捷運</t>
  </si>
  <si>
    <t>公路建設及改善計畫</t>
  </si>
  <si>
    <t>國家科學委員會</t>
  </si>
  <si>
    <t>農業委員會</t>
  </si>
  <si>
    <t>勞工委員會</t>
  </si>
  <si>
    <t>衛生署</t>
  </si>
  <si>
    <t>環境保護署</t>
  </si>
  <si>
    <t>中央</t>
  </si>
  <si>
    <t>政府</t>
  </si>
  <si>
    <t>擴大公共建設投</t>
  </si>
  <si>
    <t>資計畫特別決算</t>
  </si>
  <si>
    <t>歲出機關</t>
  </si>
  <si>
    <t>別決算表</t>
  </si>
  <si>
    <t>資本門</t>
  </si>
  <si>
    <t>中華民國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</si>
  <si>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</si>
  <si>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</si>
  <si>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</si>
  <si>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</si>
  <si>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</si>
  <si>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</si>
  <si>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</si>
  <si>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</si>
  <si>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合          計</t>
  </si>
  <si>
    <t>行政院主管</t>
  </si>
  <si>
    <t>新聞局</t>
  </si>
  <si>
    <t>文化支出</t>
  </si>
  <si>
    <t>影視產業發展</t>
  </si>
  <si>
    <t>影視產業輔導</t>
  </si>
  <si>
    <t>國立故宮博物院</t>
  </si>
  <si>
    <t>一般建築及設備</t>
  </si>
  <si>
    <t>國家歷史及文化中心—故宮南部院區</t>
  </si>
  <si>
    <t>文化建設委員會及所屬</t>
  </si>
  <si>
    <t>文化發展業務</t>
  </si>
  <si>
    <t>補助地方文化建設</t>
  </si>
  <si>
    <t>行政支出</t>
  </si>
  <si>
    <t>補助地方提升資訊數位能力計畫</t>
  </si>
  <si>
    <t>其他經濟服務支出</t>
  </si>
  <si>
    <t>地方工程物價調整及其他工程</t>
  </si>
  <si>
    <t>原住民族委員會</t>
  </si>
  <si>
    <t>民政支出</t>
  </si>
  <si>
    <t>補助地方經濟及公共建設</t>
  </si>
  <si>
    <t>補助地方體育建設</t>
  </si>
  <si>
    <t>客家委員會及所屬</t>
  </si>
  <si>
    <t>台灣南北客家文化中心規劃興
建</t>
  </si>
  <si>
    <t>國家歷史及文化中心—台灣歷史文化風貌保存</t>
  </si>
  <si>
    <t>內政部主管</t>
  </si>
  <si>
    <t>工業支出</t>
  </si>
  <si>
    <t>加強地方公共建設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</si>
  <si>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</si>
  <si>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</si>
  <si>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</si>
  <si>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</si>
  <si>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</si>
  <si>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</si>
  <si>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</si>
  <si>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</si>
  <si>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補助地方教育設施</t>
  </si>
  <si>
    <t>經濟部主管</t>
  </si>
  <si>
    <t>經濟部</t>
  </si>
  <si>
    <t>補助地方水利及經濟建設</t>
  </si>
  <si>
    <t>工業局</t>
  </si>
  <si>
    <t>Ｍ台灣計畫－行動台灣應用推動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</si>
  <si>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</si>
  <si>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</si>
  <si>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</si>
  <si>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</si>
  <si>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</si>
  <si>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</si>
  <si>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</si>
  <si>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鐵公路重要交通工程</t>
  </si>
  <si>
    <t>台鐵立體化及支線功能化</t>
  </si>
  <si>
    <t>第三波高速路</t>
  </si>
  <si>
    <t>北中南捷運</t>
  </si>
  <si>
    <t>補助地方交通建設</t>
  </si>
  <si>
    <t>公路總局及所屬</t>
  </si>
  <si>
    <t>公路建設及改善計畫</t>
  </si>
  <si>
    <t>國家科學委員會</t>
  </si>
  <si>
    <t>科學支出</t>
  </si>
  <si>
    <t>補助地方科技發展建設</t>
  </si>
  <si>
    <t>農業委員會</t>
  </si>
  <si>
    <t>農業發展</t>
  </si>
  <si>
    <t>補助地方農漁業建設</t>
  </si>
  <si>
    <t>勞工委員會</t>
  </si>
  <si>
    <t>福利服務支出</t>
  </si>
  <si>
    <t>勞工服務發展業務</t>
  </si>
  <si>
    <t>補助地方勞工服務設施</t>
  </si>
  <si>
    <t>衛生署</t>
  </si>
  <si>
    <t>醫療保健支出</t>
  </si>
  <si>
    <t>基層醫療提升計畫</t>
  </si>
  <si>
    <t>環境保護署</t>
  </si>
  <si>
    <t>環境保護支出</t>
  </si>
  <si>
    <t>環境保護業務</t>
  </si>
  <si>
    <t>加強地方環保建設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</si>
</sst>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4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b/>
      <sz val="14"/>
      <name val="Arial Narrow"/>
      <family val="2"/>
    </font>
    <font>
      <b/>
      <sz val="11"/>
      <name val="Times New Roman"/>
      <family val="1"/>
    </font>
    <font>
      <b/>
      <sz val="12"/>
      <name val="新細明體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186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2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Border="1" applyAlignment="1">
      <alignment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vertical="center" wrapText="1"/>
    </xf>
    <xf numFmtId="186" fontId="1" fillId="0" borderId="8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198" fontId="1" fillId="0" borderId="10" xfId="0" applyNumberFormat="1" applyFont="1" applyBorder="1" applyAlignment="1">
      <alignment horizontal="right"/>
    </xf>
    <xf numFmtId="49" fontId="9" fillId="0" borderId="8" xfId="0" applyNumberFormat="1" applyFont="1" applyFill="1" applyBorder="1" applyAlignment="1">
      <alignment horizontal="center"/>
    </xf>
    <xf numFmtId="186" fontId="21" fillId="0" borderId="1" xfId="0" applyNumberFormat="1" applyFont="1" applyBorder="1" applyAlignment="1" quotePrefix="1">
      <alignment horizontal="right" vertical="center"/>
    </xf>
    <xf numFmtId="198" fontId="21" fillId="0" borderId="14" xfId="0" applyNumberFormat="1" applyFont="1" applyBorder="1" applyAlignment="1" quotePrefix="1">
      <alignment horizontal="right" vertical="center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9" fillId="0" borderId="9" xfId="15" applyNumberFormat="1" applyFont="1" applyBorder="1" applyAlignment="1">
      <alignment horizontal="left" vertical="top" wrapText="1"/>
    </xf>
    <xf numFmtId="186" fontId="21" fillId="0" borderId="1" xfId="0" applyNumberFormat="1" applyFont="1" applyBorder="1" applyAlignment="1" quotePrefix="1">
      <alignment horizontal="right" vertical="top"/>
    </xf>
    <xf numFmtId="198" fontId="21" fillId="0" borderId="10" xfId="0" applyNumberFormat="1" applyFont="1" applyBorder="1" applyAlignment="1" quotePrefix="1">
      <alignment horizontal="right" vertical="top"/>
    </xf>
    <xf numFmtId="49" fontId="22" fillId="0" borderId="9" xfId="15" applyNumberFormat="1" applyFont="1" applyBorder="1" applyAlignment="1">
      <alignment horizontal="left" vertical="top" wrapText="1"/>
    </xf>
    <xf numFmtId="49" fontId="4" fillId="0" borderId="9" xfId="15" applyNumberFormat="1" applyFont="1" applyBorder="1" applyAlignment="1">
      <alignment horizontal="left" vertical="top" wrapText="1"/>
    </xf>
    <xf numFmtId="186" fontId="23" fillId="0" borderId="1" xfId="0" applyNumberFormat="1" applyFont="1" applyBorder="1" applyAlignment="1" quotePrefix="1">
      <alignment horizontal="right" vertical="top"/>
    </xf>
    <xf numFmtId="198" fontId="23" fillId="0" borderId="10" xfId="0" applyNumberFormat="1" applyFont="1" applyBorder="1" applyAlignment="1" quotePrefix="1">
      <alignment horizontal="right" vertical="top"/>
    </xf>
    <xf numFmtId="0" fontId="4" fillId="0" borderId="1" xfId="0" applyFont="1" applyBorder="1" applyAlignment="1">
      <alignment vertical="top" wrapText="1"/>
    </xf>
    <xf numFmtId="186" fontId="21" fillId="0" borderId="9" xfId="0" applyNumberFormat="1" applyFont="1" applyBorder="1" applyAlignment="1" quotePrefix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4" fillId="0" borderId="12" xfId="15" applyNumberFormat="1" applyFont="1" applyBorder="1" applyAlignment="1">
      <alignment horizontal="left" vertical="top" wrapText="1"/>
    </xf>
    <xf numFmtId="186" fontId="23" fillId="0" borderId="11" xfId="0" applyNumberFormat="1" applyFont="1" applyBorder="1" applyAlignment="1" quotePrefix="1">
      <alignment horizontal="right" vertical="top"/>
    </xf>
    <xf numFmtId="198" fontId="23" fillId="0" borderId="13" xfId="0" applyNumberFormat="1" applyFont="1" applyBorder="1" applyAlignment="1" quotePrefix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6" fontId="23" fillId="0" borderId="9" xfId="0" applyNumberFormat="1" applyFont="1" applyBorder="1" applyAlignment="1" quotePrefix="1">
      <alignment horizontal="right" vertical="top"/>
    </xf>
    <xf numFmtId="195" fontId="23" fillId="0" borderId="9" xfId="0" applyNumberFormat="1" applyFont="1" applyBorder="1" applyAlignment="1">
      <alignment horizontal="right" vertical="top"/>
    </xf>
    <xf numFmtId="195" fontId="23" fillId="0" borderId="1" xfId="0" applyNumberFormat="1" applyFont="1" applyBorder="1" applyAlignment="1">
      <alignment horizontal="right" vertical="top"/>
    </xf>
    <xf numFmtId="195" fontId="21" fillId="0" borderId="9" xfId="0" applyNumberFormat="1" applyFont="1" applyBorder="1" applyAlignment="1">
      <alignment horizontal="right" vertical="top"/>
    </xf>
    <xf numFmtId="195" fontId="21" fillId="0" borderId="1" xfId="0" applyNumberFormat="1" applyFont="1" applyBorder="1" applyAlignment="1">
      <alignment horizontal="right" vertical="top"/>
    </xf>
    <xf numFmtId="186" fontId="21" fillId="0" borderId="10" xfId="0" applyNumberFormat="1" applyFont="1" applyBorder="1" applyAlignment="1" quotePrefix="1">
      <alignment horizontal="right" vertical="top"/>
    </xf>
    <xf numFmtId="186" fontId="23" fillId="0" borderId="10" xfId="0" applyNumberFormat="1" applyFont="1" applyBorder="1" applyAlignment="1" quotePrefix="1">
      <alignment horizontal="right" vertical="top"/>
    </xf>
    <xf numFmtId="186" fontId="23" fillId="0" borderId="13" xfId="0" applyNumberFormat="1" applyFont="1" applyBorder="1" applyAlignment="1" quotePrefix="1">
      <alignment horizontal="right" vertical="top"/>
    </xf>
    <xf numFmtId="186" fontId="23" fillId="0" borderId="12" xfId="0" applyNumberFormat="1" applyFont="1" applyBorder="1" applyAlignment="1" quotePrefix="1">
      <alignment horizontal="right" vertical="top"/>
    </xf>
    <xf numFmtId="0" fontId="0" fillId="0" borderId="9" xfId="0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/>
    </xf>
    <xf numFmtId="186" fontId="21" fillId="0" borderId="10" xfId="0" applyNumberFormat="1" applyFont="1" applyBorder="1" applyAlignment="1">
      <alignment horizontal="right" vertical="center"/>
    </xf>
    <xf numFmtId="186" fontId="21" fillId="0" borderId="8" xfId="0" applyNumberFormat="1" applyFont="1" applyBorder="1" applyAlignment="1">
      <alignment horizontal="right" vertical="center"/>
    </xf>
    <xf numFmtId="186" fontId="21" fillId="0" borderId="7" xfId="0" applyNumberFormat="1" applyFont="1" applyBorder="1" applyAlignment="1">
      <alignment horizontal="right" vertical="center"/>
    </xf>
    <xf numFmtId="198" fontId="21" fillId="0" borderId="10" xfId="0" applyNumberFormat="1" applyFont="1" applyBorder="1" applyAlignment="1">
      <alignment horizontal="right" vertical="center"/>
    </xf>
    <xf numFmtId="186" fontId="21" fillId="0" borderId="10" xfId="0" applyNumberFormat="1" applyFont="1" applyBorder="1" applyAlignment="1">
      <alignment horizontal="right" vertical="top"/>
    </xf>
    <xf numFmtId="186" fontId="21" fillId="0" borderId="9" xfId="0" applyNumberFormat="1" applyFont="1" applyBorder="1" applyAlignment="1">
      <alignment horizontal="right" vertical="top"/>
    </xf>
    <xf numFmtId="186" fontId="21" fillId="0" borderId="1" xfId="0" applyNumberFormat="1" applyFont="1" applyBorder="1" applyAlignment="1">
      <alignment horizontal="right" vertical="top"/>
    </xf>
    <xf numFmtId="198" fontId="21" fillId="0" borderId="10" xfId="0" applyNumberFormat="1" applyFont="1" applyBorder="1" applyAlignment="1">
      <alignment horizontal="right" vertical="top"/>
    </xf>
    <xf numFmtId="186" fontId="23" fillId="0" borderId="10" xfId="0" applyNumberFormat="1" applyFont="1" applyBorder="1" applyAlignment="1">
      <alignment horizontal="right" vertical="top"/>
    </xf>
    <xf numFmtId="186" fontId="23" fillId="0" borderId="9" xfId="0" applyNumberFormat="1" applyFont="1" applyBorder="1" applyAlignment="1">
      <alignment horizontal="right" vertical="top"/>
    </xf>
    <xf numFmtId="186" fontId="23" fillId="0" borderId="1" xfId="0" applyNumberFormat="1" applyFont="1" applyBorder="1" applyAlignment="1">
      <alignment horizontal="right" vertical="top"/>
    </xf>
    <xf numFmtId="198" fontId="23" fillId="0" borderId="10" xfId="0" applyNumberFormat="1" applyFont="1" applyBorder="1" applyAlignment="1">
      <alignment horizontal="right" vertical="top"/>
    </xf>
    <xf numFmtId="186" fontId="23" fillId="0" borderId="13" xfId="0" applyNumberFormat="1" applyFont="1" applyBorder="1" applyAlignment="1">
      <alignment horizontal="right" vertical="top"/>
    </xf>
    <xf numFmtId="186" fontId="23" fillId="0" borderId="12" xfId="0" applyNumberFormat="1" applyFont="1" applyBorder="1" applyAlignment="1">
      <alignment horizontal="right" vertical="top"/>
    </xf>
    <xf numFmtId="186" fontId="23" fillId="0" borderId="11" xfId="0" applyNumberFormat="1" applyFont="1" applyBorder="1" applyAlignment="1">
      <alignment horizontal="right" vertical="top"/>
    </xf>
    <xf numFmtId="198" fontId="23" fillId="0" borderId="13" xfId="0" applyNumberFormat="1" applyFont="1" applyBorder="1" applyAlignment="1">
      <alignment horizontal="right" vertical="top"/>
    </xf>
    <xf numFmtId="186" fontId="0" fillId="0" borderId="12" xfId="0" applyNumberFormat="1" applyBorder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9" fillId="0" borderId="15" xfId="15" applyNumberFormat="1" applyFont="1" applyBorder="1" applyAlignment="1">
      <alignment horizontal="left" vertical="top" wrapText="1"/>
    </xf>
    <xf numFmtId="186" fontId="21" fillId="0" borderId="16" xfId="0" applyNumberFormat="1" applyFont="1" applyBorder="1" applyAlignment="1">
      <alignment horizontal="right" vertical="top"/>
    </xf>
    <xf numFmtId="186" fontId="21" fillId="0" borderId="15" xfId="0" applyNumberFormat="1" applyFont="1" applyBorder="1" applyAlignment="1">
      <alignment horizontal="right" vertical="top"/>
    </xf>
    <xf numFmtId="186" fontId="21" fillId="0" borderId="4" xfId="0" applyNumberFormat="1" applyFont="1" applyBorder="1" applyAlignment="1">
      <alignment horizontal="right" vertical="top"/>
    </xf>
    <xf numFmtId="198" fontId="21" fillId="0" borderId="16" xfId="0" applyNumberFormat="1" applyFont="1" applyBorder="1" applyAlignment="1">
      <alignment horizontal="right" vertical="top"/>
    </xf>
    <xf numFmtId="187" fontId="0" fillId="0" borderId="12" xfId="0" applyNumberFormat="1" applyBorder="1" applyAlignment="1">
      <alignment vertical="top"/>
    </xf>
    <xf numFmtId="187" fontId="0" fillId="0" borderId="13" xfId="0" applyNumberFormat="1" applyBorder="1" applyAlignment="1">
      <alignment vertical="top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workbookViewId="0" topLeftCell="A1">
      <selection activeCell="J20" sqref="J20"/>
    </sheetView>
  </sheetViews>
  <sheetFormatPr defaultColWidth="9.00390625" defaultRowHeight="15.75"/>
  <cols>
    <col min="1" max="1" width="3.125" style="5" customWidth="1"/>
    <col min="2" max="2" width="2.625" style="5" customWidth="1"/>
    <col min="3" max="4" width="2.625" style="6" customWidth="1"/>
    <col min="5" max="5" width="23.625" style="0" customWidth="1"/>
    <col min="6" max="6" width="17.625" style="0" customWidth="1"/>
    <col min="7" max="7" width="13.625" style="0" customWidth="1"/>
    <col min="8" max="8" width="17.625" style="0" customWidth="1"/>
    <col min="9" max="11" width="16.625" style="0" customWidth="1"/>
    <col min="12" max="12" width="17.625" style="0" customWidth="1"/>
    <col min="13" max="13" width="16.625" style="0" customWidth="1"/>
  </cols>
  <sheetData>
    <row r="1" spans="8:9" ht="24.75" customHeight="1">
      <c r="H1" s="7" t="s">
        <v>11</v>
      </c>
      <c r="I1" s="1" t="s">
        <v>12</v>
      </c>
    </row>
    <row r="2" spans="1:9" s="13" customFormat="1" ht="27.75" customHeight="1">
      <c r="A2" s="8"/>
      <c r="B2" s="9"/>
      <c r="C2" s="10"/>
      <c r="D2" s="11"/>
      <c r="E2" s="12"/>
      <c r="H2" s="7" t="s">
        <v>13</v>
      </c>
      <c r="I2" s="1" t="s">
        <v>14</v>
      </c>
    </row>
    <row r="3" spans="1:9" s="13" customFormat="1" ht="27.75" customHeight="1">
      <c r="A3" s="14"/>
      <c r="B3" s="15"/>
      <c r="C3" s="16"/>
      <c r="D3" s="15"/>
      <c r="E3" s="17"/>
      <c r="H3" s="7" t="s">
        <v>0</v>
      </c>
      <c r="I3" s="1" t="s">
        <v>1</v>
      </c>
    </row>
    <row r="4" spans="1:13" s="13" customFormat="1" ht="24.75" customHeight="1" thickBot="1">
      <c r="A4" s="136" t="s">
        <v>25</v>
      </c>
      <c r="B4" s="136"/>
      <c r="C4" s="136"/>
      <c r="D4" s="136"/>
      <c r="E4" s="18"/>
      <c r="H4" s="19" t="s">
        <v>16</v>
      </c>
      <c r="I4" s="20" t="s">
        <v>27</v>
      </c>
      <c r="L4" s="21"/>
      <c r="M4" s="22" t="s">
        <v>17</v>
      </c>
    </row>
    <row r="5" spans="1:14" s="2" customFormat="1" ht="21" customHeight="1">
      <c r="A5" s="134" t="s">
        <v>18</v>
      </c>
      <c r="B5" s="134"/>
      <c r="C5" s="134"/>
      <c r="D5" s="134"/>
      <c r="E5" s="135"/>
      <c r="F5" s="23"/>
      <c r="G5" s="24" t="s">
        <v>19</v>
      </c>
      <c r="H5" s="25"/>
      <c r="I5" s="26" t="s">
        <v>20</v>
      </c>
      <c r="J5" s="26"/>
      <c r="K5" s="27"/>
      <c r="L5" s="25"/>
      <c r="M5" s="132" t="s">
        <v>21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29" t="s">
        <v>22</v>
      </c>
      <c r="G6" s="29" t="s">
        <v>23</v>
      </c>
      <c r="H6" s="32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6.25" customHeight="1">
      <c r="A7" s="34"/>
      <c r="B7" s="35"/>
      <c r="C7" s="36"/>
      <c r="D7" s="36"/>
      <c r="E7" s="59" t="s">
        <v>33</v>
      </c>
      <c r="F7" s="60">
        <f>'歲出機關(經)總'!F7+'歲出機關(資)總'!F7</f>
        <v>129998100000</v>
      </c>
      <c r="G7" s="60">
        <f>'歲出機關(經)總'!G7+'歲出機關(資)總'!G7</f>
        <v>0</v>
      </c>
      <c r="H7" s="63">
        <f>'歲出機關(經)總'!H7+'歲出機關(資)總'!H7</f>
        <v>129998100000</v>
      </c>
      <c r="I7" s="64">
        <f>'歲出機關(經)總'!I7+'歲出機關(資)總'!I7</f>
        <v>75219262893</v>
      </c>
      <c r="J7" s="60">
        <f>'歲出機關(經)總'!J7+'歲出機關(資)總'!J7</f>
        <v>1615403558</v>
      </c>
      <c r="K7" s="60">
        <f>'歲出機關(經)總'!K7+'歲出機關(資)總'!K7</f>
        <v>43477678846</v>
      </c>
      <c r="L7" s="60">
        <f>'歲出機關(經)總'!L7+'歲出機關(資)總'!L7</f>
        <v>120312345297</v>
      </c>
      <c r="M7" s="68">
        <f>'歲出機關(經)總'!M7+'歲出機關(資)總'!M7</f>
        <v>-9685754703</v>
      </c>
      <c r="N7" s="37"/>
    </row>
    <row r="8" spans="1:23" s="38" customFormat="1" ht="23.25" customHeight="1">
      <c r="A8" s="39">
        <v>1</v>
      </c>
      <c r="B8" s="40"/>
      <c r="C8" s="41"/>
      <c r="D8" s="42"/>
      <c r="E8" s="58" t="s">
        <v>28</v>
      </c>
      <c r="F8" s="60">
        <f>'歲出機關(經)總'!F8+'歲出機關(資)總'!F8</f>
        <v>23320590000</v>
      </c>
      <c r="G8" s="60">
        <f>'歲出機關(經)總'!G8+'歲出機關(資)總'!G8</f>
        <v>0</v>
      </c>
      <c r="H8" s="61">
        <f>'歲出機關(經)總'!H8+'歲出機關(資)總'!H8</f>
        <v>23320590000</v>
      </c>
      <c r="I8" s="3">
        <f>'歲出機關(經)總'!I8+'歲出機關(資)總'!I8</f>
        <v>8093461202</v>
      </c>
      <c r="J8" s="60">
        <f>'歲出機關(經)總'!J8+'歲出機關(資)總'!J8</f>
        <v>0</v>
      </c>
      <c r="K8" s="60">
        <f>'歲出機關(經)總'!K8+'歲出機關(資)總'!K8</f>
        <v>7571273960</v>
      </c>
      <c r="L8" s="60">
        <f>'歲出機關(經)總'!L8+'歲出機關(資)總'!L8</f>
        <v>15664735162</v>
      </c>
      <c r="M8" s="68">
        <f>'歲出機關(經)總'!M8+'歲出機關(資)總'!M8</f>
        <v>-7655854838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13" customFormat="1" ht="24" customHeight="1">
      <c r="A9" s="39">
        <v>2</v>
      </c>
      <c r="B9" s="40"/>
      <c r="C9" s="41"/>
      <c r="D9" s="42"/>
      <c r="E9" s="62" t="s">
        <v>29</v>
      </c>
      <c r="F9" s="60">
        <f>'歲出機關(經)總'!F9+'歲出機關(資)總'!F9</f>
        <v>29175600000</v>
      </c>
      <c r="G9" s="60">
        <f>'歲出機關(經)總'!G9+'歲出機關(資)總'!G9</f>
        <v>0</v>
      </c>
      <c r="H9" s="61">
        <f>'歲出機關(經)總'!H9+'歲出機關(資)總'!H9</f>
        <v>29175600000</v>
      </c>
      <c r="I9" s="3">
        <f>'歲出機關(經)總'!I9+'歲出機關(資)總'!I9</f>
        <v>20273886981</v>
      </c>
      <c r="J9" s="60">
        <f>'歲出機關(經)總'!J9+'歲出機關(資)總'!J9</f>
        <v>0</v>
      </c>
      <c r="K9" s="60">
        <f>'歲出機關(經)總'!K9+'歲出機關(資)總'!K9</f>
        <v>8091211207</v>
      </c>
      <c r="L9" s="60">
        <f>'歲出機關(經)總'!L9+'歲出機關(資)總'!L9</f>
        <v>28365098188</v>
      </c>
      <c r="M9" s="68">
        <f>'歲出機關(經)總'!M9+'歲出機關(資)總'!M9</f>
        <v>-810501812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13" customFormat="1" ht="24" customHeight="1">
      <c r="A10" s="39">
        <v>3</v>
      </c>
      <c r="B10" s="40"/>
      <c r="C10" s="41"/>
      <c r="D10" s="42"/>
      <c r="E10" s="62" t="s">
        <v>30</v>
      </c>
      <c r="F10" s="60">
        <f>'歲出機關(經)總'!F10+'歲出機關(資)總'!F10</f>
        <v>13129000000</v>
      </c>
      <c r="G10" s="60">
        <f>'歲出機關(經)總'!G10+'歲出機關(資)總'!G10</f>
        <v>0</v>
      </c>
      <c r="H10" s="61">
        <f>'歲出機關(經)總'!H10+'歲出機關(資)總'!H10</f>
        <v>13129000000</v>
      </c>
      <c r="I10" s="3">
        <f>'歲出機關(經)總'!I10+'歲出機關(資)總'!I10</f>
        <v>6865702337</v>
      </c>
      <c r="J10" s="60">
        <f>'歲出機關(經)總'!J10+'歲出機關(資)總'!J10</f>
        <v>0</v>
      </c>
      <c r="K10" s="60">
        <f>'歲出機關(經)總'!K10+'歲出機關(資)總'!K10</f>
        <v>6255100284</v>
      </c>
      <c r="L10" s="60">
        <f>'歲出機關(經)總'!L10+'歲出機關(資)總'!L10</f>
        <v>13120802621</v>
      </c>
      <c r="M10" s="68">
        <f>'歲出機關(經)總'!M10+'歲出機關(資)總'!M10</f>
        <v>-8197379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13" customFormat="1" ht="24" customHeight="1">
      <c r="A11" s="39">
        <v>4</v>
      </c>
      <c r="B11" s="40"/>
      <c r="C11" s="41"/>
      <c r="D11" s="42"/>
      <c r="E11" s="62" t="s">
        <v>31</v>
      </c>
      <c r="F11" s="60">
        <f>'歲出機關(經)總'!F11+'歲出機關(資)總'!F11</f>
        <v>6084300000</v>
      </c>
      <c r="G11" s="60">
        <f>'歲出機關(經)總'!G11+'歲出機關(資)總'!G11</f>
        <v>0</v>
      </c>
      <c r="H11" s="61">
        <f>'歲出機關(經)總'!H11+'歲出機關(資)總'!H11</f>
        <v>6084300000</v>
      </c>
      <c r="I11" s="3">
        <f>'歲出機關(經)總'!I11+'歲出機關(資)總'!I11</f>
        <v>3627538667</v>
      </c>
      <c r="J11" s="60">
        <f>'歲出機關(經)總'!J11+'歲出機關(資)總'!J11</f>
        <v>49962408</v>
      </c>
      <c r="K11" s="60">
        <f>'歲出機關(經)總'!K11+'歲出機關(資)總'!K11</f>
        <v>2011548514</v>
      </c>
      <c r="L11" s="60">
        <f>'歲出機關(經)總'!L11+'歲出機關(資)總'!L11</f>
        <v>5689049589</v>
      </c>
      <c r="M11" s="68">
        <f>'歲出機關(經)總'!M11+'歲出機關(資)總'!M11</f>
        <v>-395250411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13" s="13" customFormat="1" ht="24" customHeight="1">
      <c r="A12" s="39">
        <v>5</v>
      </c>
      <c r="B12" s="40"/>
      <c r="C12" s="41"/>
      <c r="D12" s="42"/>
      <c r="E12" s="62" t="s">
        <v>32</v>
      </c>
      <c r="F12" s="60">
        <f>'歲出機關(經)總'!F12+'歲出機關(資)總'!F12</f>
        <v>53849410000</v>
      </c>
      <c r="G12" s="60">
        <f>'歲出機關(經)總'!G12+'歲出機關(資)總'!G12</f>
        <v>0</v>
      </c>
      <c r="H12" s="61">
        <f>'歲出機關(經)總'!H12+'歲出機關(資)總'!H12</f>
        <v>53849410000</v>
      </c>
      <c r="I12" s="3">
        <f>'歲出機關(經)總'!I12+'歲出機關(資)總'!I12</f>
        <v>33201893335</v>
      </c>
      <c r="J12" s="60">
        <f>'歲出機關(經)總'!J12+'歲出機關(資)總'!J12</f>
        <v>1546915338</v>
      </c>
      <c r="K12" s="60">
        <f>'歲出機關(經)總'!K12+'歲出機關(資)總'!K12</f>
        <v>18537001478</v>
      </c>
      <c r="L12" s="60">
        <f>'歲出機關(經)總'!L12+'歲出機關(資)總'!L12</f>
        <v>53285810151</v>
      </c>
      <c r="M12" s="68">
        <f>'歲出機關(經)總'!M12+'歲出機關(資)總'!M12</f>
        <v>-563599849</v>
      </c>
    </row>
    <row r="13" spans="1:13" s="13" customFormat="1" ht="24" customHeight="1">
      <c r="A13" s="39">
        <v>6</v>
      </c>
      <c r="B13" s="40"/>
      <c r="C13" s="40"/>
      <c r="D13" s="45"/>
      <c r="E13" s="62" t="s">
        <v>34</v>
      </c>
      <c r="F13" s="60">
        <f>'歲出機關(經)總'!F13+'歲出機關(資)總'!F13</f>
        <v>29900000</v>
      </c>
      <c r="G13" s="60">
        <f>'歲出機關(經)總'!G13+'歲出機關(資)總'!G13</f>
        <v>0</v>
      </c>
      <c r="H13" s="61">
        <f>'歲出機關(經)總'!H13+'歲出機關(資)總'!H13</f>
        <v>29900000</v>
      </c>
      <c r="I13" s="3">
        <f>'歲出機關(經)總'!I13+'歲出機關(資)總'!I13</f>
        <v>0</v>
      </c>
      <c r="J13" s="60">
        <f>'歲出機關(經)總'!J13+'歲出機關(資)總'!J13</f>
        <v>829224</v>
      </c>
      <c r="K13" s="60">
        <f>'歲出機關(經)總'!K13+'歲出機關(資)總'!K13</f>
        <v>29070776</v>
      </c>
      <c r="L13" s="60">
        <f>'歲出機關(經)總'!L13+'歲出機關(資)總'!L13</f>
        <v>29900000</v>
      </c>
      <c r="M13" s="68">
        <f>'歲出機關(經)總'!M13+'歲出機關(資)總'!M13</f>
        <v>0</v>
      </c>
    </row>
    <row r="14" spans="1:13" s="13" customFormat="1" ht="24" customHeight="1">
      <c r="A14" s="39">
        <v>7</v>
      </c>
      <c r="B14" s="40"/>
      <c r="C14" s="40"/>
      <c r="D14" s="45"/>
      <c r="E14" s="62" t="s">
        <v>35</v>
      </c>
      <c r="F14" s="60">
        <f>'歲出機關(經)總'!F14+'歲出機關(資)總'!F14</f>
        <v>2869900000</v>
      </c>
      <c r="G14" s="60">
        <f>'歲出機關(經)總'!G14+'歲出機關(資)總'!G14</f>
        <v>0</v>
      </c>
      <c r="H14" s="61">
        <f>'歲出機關(經)總'!H14+'歲出機關(資)總'!H14</f>
        <v>2869900000</v>
      </c>
      <c r="I14" s="3">
        <f>'歲出機關(經)總'!I14+'歲出機關(資)總'!I14</f>
        <v>2007811199</v>
      </c>
      <c r="J14" s="60">
        <f>'歲出機關(經)總'!J14+'歲出機關(資)總'!J14</f>
        <v>17696588</v>
      </c>
      <c r="K14" s="60">
        <f>'歲出機關(經)總'!K14+'歲出機關(資)總'!K14</f>
        <v>680670145</v>
      </c>
      <c r="L14" s="60">
        <f>'歲出機關(經)總'!L14+'歲出機關(資)總'!L14</f>
        <v>2706177932</v>
      </c>
      <c r="M14" s="68">
        <f>'歲出機關(經)總'!M14+'歲出機關(資)總'!M14</f>
        <v>-163722068</v>
      </c>
    </row>
    <row r="15" spans="1:13" ht="24" customHeight="1">
      <c r="A15" s="39">
        <v>8</v>
      </c>
      <c r="B15" s="40"/>
      <c r="C15" s="46"/>
      <c r="D15" s="47"/>
      <c r="E15" s="62" t="s">
        <v>36</v>
      </c>
      <c r="F15" s="60">
        <f>'歲出機關(經)總'!F15+'歲出機關(資)總'!F15</f>
        <v>39400000</v>
      </c>
      <c r="G15" s="60">
        <f>'歲出機關(經)總'!G15+'歲出機關(資)總'!G15</f>
        <v>0</v>
      </c>
      <c r="H15" s="61">
        <f>'歲出機關(經)總'!H15+'歲出機關(資)總'!H15</f>
        <v>39400000</v>
      </c>
      <c r="I15" s="3">
        <f>'歲出機關(經)總'!I15+'歲出機關(資)總'!I15</f>
        <v>18385317</v>
      </c>
      <c r="J15" s="60">
        <f>'歲出機關(經)總'!J15+'歲出機關(資)總'!J15</f>
        <v>0</v>
      </c>
      <c r="K15" s="60">
        <f>'歲出機關(經)總'!K15+'歲出機關(資)總'!K15</f>
        <v>20197343</v>
      </c>
      <c r="L15" s="60">
        <f>'歲出機關(經)總'!L15+'歲出機關(資)總'!L15</f>
        <v>38582660</v>
      </c>
      <c r="M15" s="68">
        <f>'歲出機關(經)總'!M15+'歲出機關(資)總'!M15</f>
        <v>-817340</v>
      </c>
    </row>
    <row r="16" spans="1:13" ht="25.5" customHeight="1">
      <c r="A16" s="39">
        <v>9</v>
      </c>
      <c r="B16" s="40"/>
      <c r="C16" s="46"/>
      <c r="D16" s="47"/>
      <c r="E16" s="62" t="s">
        <v>37</v>
      </c>
      <c r="F16" s="60">
        <f>'歲出機關(經)總'!F16+'歲出機關(資)總'!F16</f>
        <v>71900000</v>
      </c>
      <c r="G16" s="60">
        <f>'歲出機關(經)總'!G16+'歲出機關(資)總'!G16</f>
        <v>0</v>
      </c>
      <c r="H16" s="61">
        <f>'歲出機關(經)總'!H16+'歲出機關(資)總'!H16</f>
        <v>71900000</v>
      </c>
      <c r="I16" s="3">
        <f>'歲出機關(經)總'!I16+'歲出機關(資)總'!I16</f>
        <v>36089024</v>
      </c>
      <c r="J16" s="60">
        <f>'歲出機關(經)總'!J16+'歲出機關(資)總'!J16</f>
        <v>0</v>
      </c>
      <c r="K16" s="60">
        <f>'歲出機關(經)總'!K16+'歲出機關(資)總'!K16</f>
        <v>35163910</v>
      </c>
      <c r="L16" s="60">
        <f>'歲出機關(經)總'!L16+'歲出機關(資)總'!L16</f>
        <v>71252934</v>
      </c>
      <c r="M16" s="68">
        <f>'歲出機關(經)總'!M16+'歲出機關(資)總'!M16</f>
        <v>-647066</v>
      </c>
    </row>
    <row r="17" spans="1:13" ht="22.5" customHeight="1">
      <c r="A17" s="39">
        <v>10</v>
      </c>
      <c r="B17" s="40"/>
      <c r="C17" s="46"/>
      <c r="D17" s="47"/>
      <c r="E17" s="62" t="s">
        <v>38</v>
      </c>
      <c r="F17" s="60">
        <f>'歲出機關(經)總'!F17+'歲出機關(資)總'!F17</f>
        <v>1428100000</v>
      </c>
      <c r="G17" s="60">
        <f>'歲出機關(經)總'!G17+'歲出機關(資)總'!G17</f>
        <v>0</v>
      </c>
      <c r="H17" s="61">
        <f>'歲出機關(經)總'!H17+'歲出機關(資)總'!H17</f>
        <v>1428100000</v>
      </c>
      <c r="I17" s="3">
        <f>'歲出機關(經)總'!I17+'歲出機關(資)總'!I17</f>
        <v>1094494831</v>
      </c>
      <c r="J17" s="60">
        <f>'歲出機關(經)總'!J17+'歲出機關(資)總'!J17</f>
        <v>0</v>
      </c>
      <c r="K17" s="60">
        <f>'歲出機關(經)總'!K17+'歲出機關(資)總'!K17</f>
        <v>246441229</v>
      </c>
      <c r="L17" s="60">
        <f>'歲出機關(經)總'!L17+'歲出機關(資)總'!L17</f>
        <v>1340936060</v>
      </c>
      <c r="M17" s="68">
        <f>'歲出機關(經)總'!M17+'歲出機關(資)總'!M17</f>
        <v>-87163940</v>
      </c>
    </row>
    <row r="18" spans="1:13" ht="22.5" customHeight="1">
      <c r="A18" s="39"/>
      <c r="B18" s="40"/>
      <c r="C18" s="46"/>
      <c r="D18" s="47"/>
      <c r="E18" s="62"/>
      <c r="F18" s="60"/>
      <c r="G18" s="60"/>
      <c r="H18" s="61"/>
      <c r="I18" s="3"/>
      <c r="J18" s="60"/>
      <c r="K18" s="60"/>
      <c r="L18" s="60"/>
      <c r="M18" s="60"/>
    </row>
    <row r="19" spans="1:13" ht="22.5" customHeight="1">
      <c r="A19" s="39"/>
      <c r="B19" s="40"/>
      <c r="C19" s="46"/>
      <c r="D19" s="47"/>
      <c r="E19" s="62"/>
      <c r="F19" s="60"/>
      <c r="G19" s="60"/>
      <c r="H19" s="61"/>
      <c r="I19" s="3"/>
      <c r="J19" s="60"/>
      <c r="K19" s="60"/>
      <c r="L19" s="60"/>
      <c r="M19" s="60"/>
    </row>
    <row r="20" spans="1:13" ht="22.5" customHeight="1">
      <c r="A20" s="39"/>
      <c r="B20" s="40"/>
      <c r="C20" s="46"/>
      <c r="D20" s="47"/>
      <c r="E20" s="62"/>
      <c r="F20" s="60"/>
      <c r="G20" s="60"/>
      <c r="H20" s="61"/>
      <c r="I20" s="3"/>
      <c r="J20" s="60"/>
      <c r="K20" s="60"/>
      <c r="L20" s="60"/>
      <c r="M20" s="60"/>
    </row>
    <row r="21" spans="1:13" ht="22.5" customHeight="1">
      <c r="A21" s="39"/>
      <c r="B21" s="40"/>
      <c r="C21" s="46"/>
      <c r="D21" s="47"/>
      <c r="E21" s="62"/>
      <c r="F21" s="60"/>
      <c r="G21" s="60"/>
      <c r="H21" s="61"/>
      <c r="I21" s="3"/>
      <c r="J21" s="60"/>
      <c r="K21" s="60"/>
      <c r="L21" s="60"/>
      <c r="M21" s="60"/>
    </row>
    <row r="22" spans="1:13" ht="22.5" customHeight="1">
      <c r="A22" s="39"/>
      <c r="B22" s="40"/>
      <c r="C22" s="46"/>
      <c r="D22" s="47"/>
      <c r="E22" s="62"/>
      <c r="F22" s="60"/>
      <c r="G22" s="60"/>
      <c r="H22" s="61"/>
      <c r="I22" s="3"/>
      <c r="J22" s="60"/>
      <c r="K22" s="60"/>
      <c r="L22" s="60"/>
      <c r="M22" s="60"/>
    </row>
    <row r="23" spans="1:13" ht="22.5" customHeight="1">
      <c r="A23" s="39"/>
      <c r="B23" s="40"/>
      <c r="C23" s="46"/>
      <c r="D23" s="47"/>
      <c r="E23" s="62"/>
      <c r="F23" s="60"/>
      <c r="G23" s="60"/>
      <c r="H23" s="61"/>
      <c r="I23" s="3"/>
      <c r="J23" s="60"/>
      <c r="K23" s="60"/>
      <c r="L23" s="60"/>
      <c r="M23" s="60"/>
    </row>
    <row r="24" spans="1:13" ht="22.5" customHeight="1">
      <c r="A24" s="39"/>
      <c r="B24" s="40"/>
      <c r="C24" s="46"/>
      <c r="D24" s="47"/>
      <c r="E24" s="62"/>
      <c r="F24" s="60"/>
      <c r="G24" s="60"/>
      <c r="H24" s="61"/>
      <c r="I24" s="3"/>
      <c r="J24" s="60"/>
      <c r="K24" s="60"/>
      <c r="L24" s="60"/>
      <c r="M24" s="60"/>
    </row>
    <row r="25" spans="1:13" ht="22.5" customHeight="1">
      <c r="A25" s="39"/>
      <c r="B25" s="40"/>
      <c r="C25" s="46"/>
      <c r="D25" s="47"/>
      <c r="E25" s="62"/>
      <c r="F25" s="60"/>
      <c r="G25" s="60"/>
      <c r="H25" s="61"/>
      <c r="I25" s="3"/>
      <c r="J25" s="60"/>
      <c r="K25" s="60"/>
      <c r="L25" s="60"/>
      <c r="M25" s="60"/>
    </row>
    <row r="26" spans="1:13" ht="22.5" customHeight="1">
      <c r="A26" s="39"/>
      <c r="B26" s="40"/>
      <c r="C26" s="46"/>
      <c r="D26" s="47"/>
      <c r="E26" s="62"/>
      <c r="F26" s="60"/>
      <c r="G26" s="60"/>
      <c r="H26" s="61"/>
      <c r="I26" s="3"/>
      <c r="J26" s="60"/>
      <c r="K26" s="60"/>
      <c r="L26" s="60"/>
      <c r="M26" s="60"/>
    </row>
    <row r="27" spans="1:13" ht="22.5" customHeight="1">
      <c r="A27" s="39"/>
      <c r="B27" s="40"/>
      <c r="C27" s="46"/>
      <c r="D27" s="47"/>
      <c r="E27" s="62"/>
      <c r="F27" s="60"/>
      <c r="G27" s="60"/>
      <c r="H27" s="61"/>
      <c r="I27" s="3"/>
      <c r="J27" s="60"/>
      <c r="K27" s="60"/>
      <c r="L27" s="60"/>
      <c r="M27" s="60"/>
    </row>
    <row r="28" spans="1:13" ht="22.5" customHeight="1">
      <c r="A28" s="39"/>
      <c r="B28" s="40"/>
      <c r="C28" s="46"/>
      <c r="D28" s="47"/>
      <c r="E28" s="62"/>
      <c r="F28" s="60"/>
      <c r="G28" s="60"/>
      <c r="H28" s="61"/>
      <c r="I28" s="3"/>
      <c r="J28" s="60"/>
      <c r="K28" s="60"/>
      <c r="L28" s="60"/>
      <c r="M28" s="60"/>
    </row>
    <row r="29" spans="1:13" ht="24" customHeight="1">
      <c r="A29" s="39"/>
      <c r="B29" s="40"/>
      <c r="C29" s="46"/>
      <c r="D29" s="47"/>
      <c r="E29" s="48"/>
      <c r="F29" s="48"/>
      <c r="G29" s="48"/>
      <c r="H29" s="48"/>
      <c r="I29" s="4"/>
      <c r="J29" s="48"/>
      <c r="K29" s="48"/>
      <c r="L29" s="48"/>
      <c r="M29" s="49"/>
    </row>
    <row r="30" spans="1:13" ht="22.5" customHeight="1">
      <c r="A30" s="39"/>
      <c r="B30" s="40"/>
      <c r="C30" s="46"/>
      <c r="D30" s="47"/>
      <c r="E30" s="48"/>
      <c r="F30" s="48"/>
      <c r="G30" s="48"/>
      <c r="H30" s="48"/>
      <c r="I30" s="4"/>
      <c r="J30" s="48"/>
      <c r="K30" s="48"/>
      <c r="L30" s="48"/>
      <c r="M30" s="49"/>
    </row>
    <row r="31" spans="1:13" ht="38.25" customHeight="1" thickBot="1">
      <c r="A31" s="50"/>
      <c r="B31" s="51"/>
      <c r="C31" s="52"/>
      <c r="D31" s="53"/>
      <c r="E31" s="54"/>
      <c r="F31" s="54"/>
      <c r="G31" s="54"/>
      <c r="H31" s="54"/>
      <c r="I31" s="55"/>
      <c r="J31" s="54"/>
      <c r="K31" s="54"/>
      <c r="L31" s="54"/>
      <c r="M31" s="56"/>
    </row>
    <row r="32" ht="22.5" customHeight="1"/>
    <row r="33" ht="22.5" customHeight="1"/>
    <row r="34" ht="22.5" customHeight="1"/>
    <row r="35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workbookViewId="0" topLeftCell="A1">
      <selection activeCell="J20" sqref="J20"/>
    </sheetView>
  </sheetViews>
  <sheetFormatPr defaultColWidth="9.00390625" defaultRowHeight="15.75"/>
  <cols>
    <col min="1" max="1" width="3.125" style="5" customWidth="1"/>
    <col min="2" max="2" width="2.625" style="5" customWidth="1"/>
    <col min="3" max="4" width="2.625" style="6" customWidth="1"/>
    <col min="5" max="5" width="23.625" style="0" customWidth="1"/>
    <col min="6" max="6" width="16.25390625" style="0" customWidth="1"/>
    <col min="7" max="7" width="16.375" style="0" customWidth="1"/>
    <col min="8" max="8" width="16.25390625" style="0" customWidth="1"/>
    <col min="9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7" t="s">
        <v>11</v>
      </c>
      <c r="I1" s="1" t="s">
        <v>12</v>
      </c>
    </row>
    <row r="2" spans="1:9" s="13" customFormat="1" ht="27.75" customHeight="1">
      <c r="A2" s="8"/>
      <c r="B2" s="9"/>
      <c r="C2" s="10"/>
      <c r="D2" s="11"/>
      <c r="E2" s="12"/>
      <c r="H2" s="7" t="s">
        <v>13</v>
      </c>
      <c r="I2" s="1" t="s">
        <v>14</v>
      </c>
    </row>
    <row r="3" spans="1:9" s="13" customFormat="1" ht="27.75" customHeight="1">
      <c r="A3" s="14"/>
      <c r="B3" s="15"/>
      <c r="C3" s="16"/>
      <c r="D3" s="15"/>
      <c r="E3" s="17"/>
      <c r="H3" s="7" t="s">
        <v>0</v>
      </c>
      <c r="I3" s="1" t="s">
        <v>1</v>
      </c>
    </row>
    <row r="4" spans="1:13" s="13" customFormat="1" ht="24.75" customHeight="1" thickBot="1">
      <c r="A4" s="136" t="s">
        <v>15</v>
      </c>
      <c r="B4" s="136"/>
      <c r="C4" s="136"/>
      <c r="D4" s="136"/>
      <c r="E4" s="18"/>
      <c r="H4" s="19" t="s">
        <v>16</v>
      </c>
      <c r="I4" s="20" t="s">
        <v>26</v>
      </c>
      <c r="L4" s="21"/>
      <c r="M4" s="22" t="s">
        <v>17</v>
      </c>
    </row>
    <row r="5" spans="1:14" s="2" customFormat="1" ht="21" customHeight="1">
      <c r="A5" s="134" t="s">
        <v>18</v>
      </c>
      <c r="B5" s="134"/>
      <c r="C5" s="134"/>
      <c r="D5" s="134"/>
      <c r="E5" s="135"/>
      <c r="F5" s="23"/>
      <c r="G5" s="24" t="s">
        <v>19</v>
      </c>
      <c r="H5" s="25"/>
      <c r="I5" s="26" t="s">
        <v>20</v>
      </c>
      <c r="J5" s="26"/>
      <c r="K5" s="27"/>
      <c r="L5" s="25"/>
      <c r="M5" s="132" t="s">
        <v>21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29" t="s">
        <v>22</v>
      </c>
      <c r="G6" s="29" t="s">
        <v>23</v>
      </c>
      <c r="H6" s="32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6.25" customHeight="1">
      <c r="A7" s="34"/>
      <c r="B7" s="35"/>
      <c r="C7" s="36"/>
      <c r="D7" s="36"/>
      <c r="E7" s="59" t="s">
        <v>33</v>
      </c>
      <c r="F7" s="60">
        <f>SUM(F8+F9+F10+F11+F12+F13+F14+F15+F16+F17)</f>
        <v>9573862000</v>
      </c>
      <c r="G7" s="68">
        <f aca="true" t="shared" si="0" ref="G7:M7">SUM(G8+G9+G10+G11+G12+G13+G14+G15+G16+G17)</f>
        <v>-2373803740</v>
      </c>
      <c r="H7" s="63">
        <f t="shared" si="0"/>
        <v>7200058260</v>
      </c>
      <c r="I7" s="64">
        <f t="shared" si="0"/>
        <v>3254083212</v>
      </c>
      <c r="J7" s="60">
        <f t="shared" si="0"/>
        <v>571912</v>
      </c>
      <c r="K7" s="60">
        <f t="shared" si="0"/>
        <v>3353770503</v>
      </c>
      <c r="L7" s="60">
        <f t="shared" si="0"/>
        <v>6608425627</v>
      </c>
      <c r="M7" s="68">
        <f t="shared" si="0"/>
        <v>-591632633</v>
      </c>
      <c r="N7" s="37"/>
    </row>
    <row r="8" spans="1:23" s="38" customFormat="1" ht="24" customHeight="1">
      <c r="A8" s="39">
        <v>1</v>
      </c>
      <c r="B8" s="40"/>
      <c r="C8" s="41"/>
      <c r="D8" s="42"/>
      <c r="E8" s="58" t="s">
        <v>28</v>
      </c>
      <c r="F8" s="60">
        <f>'歲出機關(經) '!F8</f>
        <v>2423689000</v>
      </c>
      <c r="G8" s="68">
        <f>'歲出機關(經) '!G8</f>
        <v>-1049333381</v>
      </c>
      <c r="H8" s="61">
        <f>'歲出機關(經) '!H8</f>
        <v>1374355619</v>
      </c>
      <c r="I8" s="3">
        <f>'歲出機關(經) '!I8</f>
        <v>488696594</v>
      </c>
      <c r="J8" s="60">
        <f>'歲出機關(經) '!J8</f>
        <v>0</v>
      </c>
      <c r="K8" s="60">
        <f>'歲出機關(經) '!K8</f>
        <v>566612285</v>
      </c>
      <c r="L8" s="60">
        <f>'歲出機關(經) '!L8</f>
        <v>1055308879</v>
      </c>
      <c r="M8" s="68">
        <f>'歲出機關(經) '!M8</f>
        <v>-319046740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13" customFormat="1" ht="24" customHeight="1">
      <c r="A9" s="39">
        <v>2</v>
      </c>
      <c r="B9" s="40"/>
      <c r="C9" s="41"/>
      <c r="D9" s="42"/>
      <c r="E9" s="62" t="s">
        <v>29</v>
      </c>
      <c r="F9" s="60">
        <f>'歲出機關(經) '!F38</f>
        <v>200000000</v>
      </c>
      <c r="G9" s="68">
        <f>'歲出機關(經) '!G38</f>
        <v>0</v>
      </c>
      <c r="H9" s="61">
        <f>'歲出機關(經) '!H38</f>
        <v>200000000</v>
      </c>
      <c r="I9" s="3">
        <f>'歲出機關(經) '!I38</f>
        <v>114489242</v>
      </c>
      <c r="J9" s="60">
        <f>'歲出機關(經) '!J38</f>
        <v>0</v>
      </c>
      <c r="K9" s="60">
        <f>'歲出機關(經) '!K38</f>
        <v>29425000</v>
      </c>
      <c r="L9" s="60">
        <f>'歲出機關(經) '!L38</f>
        <v>143914242</v>
      </c>
      <c r="M9" s="68">
        <f>'歲出機關(經) '!M38</f>
        <v>-56085758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13" customFormat="1" ht="24" customHeight="1">
      <c r="A10" s="39">
        <v>3</v>
      </c>
      <c r="B10" s="40"/>
      <c r="C10" s="41"/>
      <c r="D10" s="42"/>
      <c r="E10" s="62" t="s">
        <v>30</v>
      </c>
      <c r="F10" s="60">
        <f>'歲出機關(經) '!F48</f>
        <v>4004160000</v>
      </c>
      <c r="G10" s="68">
        <f>'歲出機關(經) '!G48</f>
        <v>-200854621</v>
      </c>
      <c r="H10" s="61">
        <f>'歲出機關(經) '!H48</f>
        <v>3803305379</v>
      </c>
      <c r="I10" s="3">
        <f>'歲出機關(經) '!I48</f>
        <v>1350693084</v>
      </c>
      <c r="J10" s="60">
        <f>'歲出機關(經) '!J48</f>
        <v>0</v>
      </c>
      <c r="K10" s="60">
        <f>'歲出機關(經) '!K48</f>
        <v>2444414916</v>
      </c>
      <c r="L10" s="60">
        <f>'歲出機關(經) '!L48</f>
        <v>3795108000</v>
      </c>
      <c r="M10" s="68">
        <f>'歲出機關(經) '!M48</f>
        <v>-8197379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13" customFormat="1" ht="24" customHeight="1">
      <c r="A11" s="39">
        <v>4</v>
      </c>
      <c r="B11" s="40"/>
      <c r="C11" s="41"/>
      <c r="D11" s="42"/>
      <c r="E11" s="62" t="s">
        <v>31</v>
      </c>
      <c r="F11" s="60">
        <f>'歲出機關(經) '!F54</f>
        <v>564180000</v>
      </c>
      <c r="G11" s="68">
        <f>'歲出機關(經) '!G54</f>
        <v>-197782000</v>
      </c>
      <c r="H11" s="61">
        <f>'歲出機關(經) '!H54</f>
        <v>366398000</v>
      </c>
      <c r="I11" s="3">
        <f>'歲出機關(經) '!I54</f>
        <v>134464085</v>
      </c>
      <c r="J11" s="60">
        <f>'歲出機關(經) '!J54</f>
        <v>571912</v>
      </c>
      <c r="K11" s="60">
        <f>'歲出機關(經) '!K54</f>
        <v>204417464</v>
      </c>
      <c r="L11" s="60">
        <f>'歲出機關(經) '!L54</f>
        <v>339453461</v>
      </c>
      <c r="M11" s="68">
        <f>'歲出機關(經) '!M54</f>
        <v>-26944539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13" s="13" customFormat="1" ht="24" customHeight="1">
      <c r="A12" s="39">
        <v>5</v>
      </c>
      <c r="B12" s="40"/>
      <c r="C12" s="41"/>
      <c r="D12" s="42"/>
      <c r="E12" s="62" t="s">
        <v>32</v>
      </c>
      <c r="F12" s="60">
        <f>'歲出機關(經) '!F65</f>
        <v>924100000</v>
      </c>
      <c r="G12" s="68">
        <f>'歲出機關(經) '!G65</f>
        <v>0</v>
      </c>
      <c r="H12" s="61">
        <f>'歲出機關(經) '!H65</f>
        <v>924100000</v>
      </c>
      <c r="I12" s="3">
        <f>'歲出機關(經) '!I65</f>
        <v>885236466</v>
      </c>
      <c r="J12" s="60">
        <f>'歲出機關(經) '!J65</f>
        <v>0</v>
      </c>
      <c r="K12" s="60">
        <f>'歲出機關(經) '!K65</f>
        <v>38863534</v>
      </c>
      <c r="L12" s="60">
        <f>'歲出機關(經) '!L65</f>
        <v>924100000</v>
      </c>
      <c r="M12" s="68">
        <f>'歲出機關(經) '!M65</f>
        <v>0</v>
      </c>
    </row>
    <row r="13" spans="1:13" s="13" customFormat="1" ht="24" customHeight="1">
      <c r="A13" s="39">
        <v>6</v>
      </c>
      <c r="B13" s="40"/>
      <c r="C13" s="40"/>
      <c r="D13" s="45"/>
      <c r="E13" s="62" t="s">
        <v>34</v>
      </c>
      <c r="F13" s="60">
        <f>'歲出機關(經) '!F79</f>
        <v>0</v>
      </c>
      <c r="G13" s="68">
        <f>'歲出機關(經) '!G79</f>
        <v>0</v>
      </c>
      <c r="H13" s="61">
        <f>'歲出機關(經) '!H79</f>
        <v>0</v>
      </c>
      <c r="I13" s="3">
        <f>'歲出機關(經) '!I79</f>
        <v>0</v>
      </c>
      <c r="J13" s="60">
        <f>'歲出機關(經) '!J79</f>
        <v>0</v>
      </c>
      <c r="K13" s="60">
        <f>'歲出機關(經) '!K79</f>
        <v>0</v>
      </c>
      <c r="L13" s="60">
        <f>'歲出機關(經) '!L79</f>
        <v>0</v>
      </c>
      <c r="M13" s="68">
        <f>'歲出機關(經) '!M79</f>
        <v>0</v>
      </c>
    </row>
    <row r="14" spans="1:13" s="13" customFormat="1" ht="24" customHeight="1">
      <c r="A14" s="39">
        <v>7</v>
      </c>
      <c r="B14" s="40"/>
      <c r="C14" s="40"/>
      <c r="D14" s="45"/>
      <c r="E14" s="62" t="s">
        <v>35</v>
      </c>
      <c r="F14" s="60">
        <f>'歲出機關(經) '!F83</f>
        <v>956600000</v>
      </c>
      <c r="G14" s="68">
        <f>'歲出機關(經) '!G83</f>
        <v>-702000000</v>
      </c>
      <c r="H14" s="61">
        <f>'歲出機關(經) '!H83</f>
        <v>254600000</v>
      </c>
      <c r="I14" s="3">
        <f>'歲出機關(經) '!I83</f>
        <v>75921356</v>
      </c>
      <c r="J14" s="60">
        <f>'歲出機關(經) '!J83</f>
        <v>0</v>
      </c>
      <c r="K14" s="60">
        <f>'歲出機關(經) '!K83</f>
        <v>15935406</v>
      </c>
      <c r="L14" s="60">
        <f>'歲出機關(經) '!L83</f>
        <v>91856762</v>
      </c>
      <c r="M14" s="68">
        <f>'歲出機關(經) '!M83</f>
        <v>-162743238</v>
      </c>
    </row>
    <row r="15" spans="1:13" ht="24" customHeight="1">
      <c r="A15" s="39">
        <v>8</v>
      </c>
      <c r="B15" s="40"/>
      <c r="C15" s="46"/>
      <c r="D15" s="47"/>
      <c r="E15" s="62" t="s">
        <v>36</v>
      </c>
      <c r="F15" s="60">
        <f>'歲出機關(經) '!F88</f>
        <v>13133000</v>
      </c>
      <c r="G15" s="68">
        <f>'歲出機關(經) '!G88</f>
        <v>-9160738</v>
      </c>
      <c r="H15" s="61">
        <f>'歲出機關(經) '!H88</f>
        <v>3972262</v>
      </c>
      <c r="I15" s="3">
        <f>'歲出機關(經) '!I88</f>
        <v>2172604</v>
      </c>
      <c r="J15" s="60">
        <f>'歲出機關(經) '!J88</f>
        <v>0</v>
      </c>
      <c r="K15" s="60">
        <f>'歲出機關(經) '!K88</f>
        <v>1778262</v>
      </c>
      <c r="L15" s="60">
        <f>'歲出機關(經) '!L88</f>
        <v>3950866</v>
      </c>
      <c r="M15" s="68">
        <f>'歲出機關(經) '!M88</f>
        <v>-21396</v>
      </c>
    </row>
    <row r="16" spans="1:13" ht="24" customHeight="1">
      <c r="A16" s="39">
        <v>9</v>
      </c>
      <c r="B16" s="40"/>
      <c r="C16" s="46"/>
      <c r="D16" s="47"/>
      <c r="E16" s="62" t="s">
        <v>37</v>
      </c>
      <c r="F16" s="60">
        <f>'歲出機關(經) '!F93</f>
        <v>12000000</v>
      </c>
      <c r="G16" s="68">
        <f>'歲出機關(經) '!G93</f>
        <v>-600000</v>
      </c>
      <c r="H16" s="61">
        <f>'歲出機關(經) '!H93</f>
        <v>11400000</v>
      </c>
      <c r="I16" s="3">
        <f>'歲出機關(經) '!I93</f>
        <v>11400000</v>
      </c>
      <c r="J16" s="60">
        <f>'歲出機關(經) '!J93</f>
        <v>0</v>
      </c>
      <c r="K16" s="60">
        <f>'歲出機關(經) '!K93</f>
        <v>0</v>
      </c>
      <c r="L16" s="60">
        <f>'歲出機關(經) '!L93</f>
        <v>11400000</v>
      </c>
      <c r="M16" s="68">
        <f>'歲出機關(經) '!M93</f>
        <v>0</v>
      </c>
    </row>
    <row r="17" spans="1:13" ht="24" customHeight="1">
      <c r="A17" s="39">
        <v>10</v>
      </c>
      <c r="B17" s="40"/>
      <c r="C17" s="46"/>
      <c r="D17" s="47"/>
      <c r="E17" s="62" t="s">
        <v>38</v>
      </c>
      <c r="F17" s="60">
        <f>'歲出機關(經) '!F97</f>
        <v>476000000</v>
      </c>
      <c r="G17" s="68">
        <f>'歲出機關(經) '!G97</f>
        <v>-214073000</v>
      </c>
      <c r="H17" s="61">
        <f>'歲出機關(經) '!H97</f>
        <v>261927000</v>
      </c>
      <c r="I17" s="3">
        <f>'歲出機關(經) '!I97</f>
        <v>191009781</v>
      </c>
      <c r="J17" s="60">
        <f>'歲出機關(經) '!J97</f>
        <v>0</v>
      </c>
      <c r="K17" s="60">
        <f>'歲出機關(經) '!K97</f>
        <v>52323636</v>
      </c>
      <c r="L17" s="60">
        <f>'歲出機關(經) '!L97</f>
        <v>243333417</v>
      </c>
      <c r="M17" s="68">
        <f>'歲出機關(經) '!M97</f>
        <v>-18593583</v>
      </c>
    </row>
    <row r="18" spans="1:13" ht="22.5" customHeight="1">
      <c r="A18" s="39"/>
      <c r="B18" s="40"/>
      <c r="C18" s="46"/>
      <c r="D18" s="47"/>
      <c r="E18" s="48"/>
      <c r="F18" s="60"/>
      <c r="G18" s="65"/>
      <c r="H18" s="65"/>
      <c r="I18" s="57"/>
      <c r="J18" s="65"/>
      <c r="K18" s="65"/>
      <c r="L18" s="65"/>
      <c r="M18" s="66"/>
    </row>
    <row r="19" spans="1:13" ht="22.5" customHeight="1">
      <c r="A19" s="39"/>
      <c r="B19" s="40"/>
      <c r="C19" s="46"/>
      <c r="D19" s="47"/>
      <c r="E19" s="48"/>
      <c r="F19" s="48"/>
      <c r="G19" s="48"/>
      <c r="H19" s="48"/>
      <c r="I19" s="4"/>
      <c r="J19" s="48"/>
      <c r="K19" s="48"/>
      <c r="L19" s="48"/>
      <c r="M19" s="49"/>
    </row>
    <row r="20" spans="1:13" ht="22.5" customHeight="1">
      <c r="A20" s="39"/>
      <c r="B20" s="40"/>
      <c r="C20" s="46"/>
      <c r="D20" s="47"/>
      <c r="E20" s="48"/>
      <c r="F20" s="48"/>
      <c r="G20" s="48"/>
      <c r="H20" s="48"/>
      <c r="I20" s="4"/>
      <c r="J20" s="48"/>
      <c r="K20" s="48"/>
      <c r="L20" s="48"/>
      <c r="M20" s="49"/>
    </row>
    <row r="21" spans="1:13" ht="22.5" customHeight="1">
      <c r="A21" s="39"/>
      <c r="B21" s="40"/>
      <c r="C21" s="46"/>
      <c r="D21" s="47"/>
      <c r="E21" s="48"/>
      <c r="F21" s="48"/>
      <c r="G21" s="48"/>
      <c r="H21" s="48"/>
      <c r="I21" s="4"/>
      <c r="J21" s="48"/>
      <c r="K21" s="48"/>
      <c r="L21" s="48"/>
      <c r="M21" s="49"/>
    </row>
    <row r="22" spans="1:13" ht="22.5" customHeight="1">
      <c r="A22" s="39"/>
      <c r="B22" s="40"/>
      <c r="C22" s="46"/>
      <c r="D22" s="47"/>
      <c r="E22" s="48"/>
      <c r="F22" s="48"/>
      <c r="G22" s="48"/>
      <c r="H22" s="48"/>
      <c r="I22" s="4"/>
      <c r="J22" s="48"/>
      <c r="K22" s="48"/>
      <c r="L22" s="48"/>
      <c r="M22" s="49"/>
    </row>
    <row r="23" spans="1:13" ht="22.5" customHeight="1">
      <c r="A23" s="39"/>
      <c r="B23" s="40"/>
      <c r="C23" s="46"/>
      <c r="D23" s="47"/>
      <c r="E23" s="48"/>
      <c r="F23" s="48"/>
      <c r="G23" s="48"/>
      <c r="H23" s="48"/>
      <c r="I23" s="4"/>
      <c r="J23" s="48"/>
      <c r="K23" s="48"/>
      <c r="L23" s="48"/>
      <c r="M23" s="49"/>
    </row>
    <row r="24" spans="1:13" ht="22.5" customHeight="1">
      <c r="A24" s="39"/>
      <c r="B24" s="40"/>
      <c r="C24" s="46"/>
      <c r="D24" s="47"/>
      <c r="E24" s="48"/>
      <c r="F24" s="48"/>
      <c r="G24" s="48"/>
      <c r="H24" s="48"/>
      <c r="I24" s="4"/>
      <c r="J24" s="48"/>
      <c r="K24" s="48"/>
      <c r="L24" s="48"/>
      <c r="M24" s="49"/>
    </row>
    <row r="25" spans="1:13" ht="22.5" customHeight="1">
      <c r="A25" s="39"/>
      <c r="B25" s="40"/>
      <c r="C25" s="46"/>
      <c r="D25" s="47"/>
      <c r="E25" s="48"/>
      <c r="F25" s="48"/>
      <c r="G25" s="48"/>
      <c r="H25" s="48"/>
      <c r="I25" s="4"/>
      <c r="J25" s="48"/>
      <c r="K25" s="48"/>
      <c r="L25" s="48"/>
      <c r="M25" s="49"/>
    </row>
    <row r="26" spans="1:13" ht="22.5" customHeight="1">
      <c r="A26" s="39"/>
      <c r="B26" s="40"/>
      <c r="C26" s="46"/>
      <c r="D26" s="47"/>
      <c r="E26" s="48"/>
      <c r="F26" s="48"/>
      <c r="G26" s="48"/>
      <c r="H26" s="48"/>
      <c r="I26" s="4"/>
      <c r="J26" s="48"/>
      <c r="K26" s="48"/>
      <c r="L26" s="48"/>
      <c r="M26" s="49"/>
    </row>
    <row r="27" spans="1:13" ht="22.5" customHeight="1">
      <c r="A27" s="39"/>
      <c r="B27" s="40"/>
      <c r="C27" s="46"/>
      <c r="D27" s="47"/>
      <c r="E27" s="48"/>
      <c r="F27" s="48"/>
      <c r="G27" s="48"/>
      <c r="H27" s="48"/>
      <c r="I27" s="4"/>
      <c r="J27" s="48"/>
      <c r="K27" s="48"/>
      <c r="L27" s="48"/>
      <c r="M27" s="49"/>
    </row>
    <row r="28" spans="1:13" ht="22.5" customHeight="1">
      <c r="A28" s="39"/>
      <c r="B28" s="40"/>
      <c r="C28" s="46"/>
      <c r="D28" s="47"/>
      <c r="E28" s="48"/>
      <c r="F28" s="48"/>
      <c r="G28" s="48"/>
      <c r="H28" s="48"/>
      <c r="I28" s="4"/>
      <c r="J28" s="48"/>
      <c r="K28" s="48"/>
      <c r="L28" s="48"/>
      <c r="M28" s="49"/>
    </row>
    <row r="29" spans="1:13" ht="22.5" customHeight="1">
      <c r="A29" s="39"/>
      <c r="B29" s="40"/>
      <c r="C29" s="46"/>
      <c r="D29" s="47"/>
      <c r="E29" s="48"/>
      <c r="F29" s="48"/>
      <c r="G29" s="48"/>
      <c r="H29" s="48"/>
      <c r="I29" s="4"/>
      <c r="J29" s="48"/>
      <c r="K29" s="48"/>
      <c r="L29" s="48"/>
      <c r="M29" s="49"/>
    </row>
    <row r="30" spans="1:13" ht="22.5" customHeight="1">
      <c r="A30" s="39"/>
      <c r="B30" s="40"/>
      <c r="C30" s="46"/>
      <c r="D30" s="47"/>
      <c r="E30" s="48"/>
      <c r="F30" s="48"/>
      <c r="G30" s="48"/>
      <c r="H30" s="48"/>
      <c r="I30" s="4"/>
      <c r="J30" s="48"/>
      <c r="K30" s="48"/>
      <c r="L30" s="48"/>
      <c r="M30" s="49"/>
    </row>
    <row r="31" spans="1:13" ht="39" customHeight="1" thickBot="1">
      <c r="A31" s="50"/>
      <c r="B31" s="51"/>
      <c r="C31" s="52"/>
      <c r="D31" s="53"/>
      <c r="E31" s="54"/>
      <c r="F31" s="54"/>
      <c r="G31" s="54"/>
      <c r="H31" s="54"/>
      <c r="I31" s="55"/>
      <c r="J31" s="54"/>
      <c r="K31" s="54"/>
      <c r="L31" s="54"/>
      <c r="M31" s="5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workbookViewId="0" topLeftCell="A1">
      <selection activeCell="J20" sqref="J20"/>
    </sheetView>
  </sheetViews>
  <sheetFormatPr defaultColWidth="9.00390625" defaultRowHeight="15.75"/>
  <cols>
    <col min="1" max="1" width="3.125" style="5" customWidth="1"/>
    <col min="2" max="2" width="2.625" style="5" customWidth="1"/>
    <col min="3" max="4" width="2.625" style="6" customWidth="1"/>
    <col min="5" max="5" width="23.375" style="0" customWidth="1"/>
    <col min="6" max="6" width="17.25390625" style="0" customWidth="1"/>
    <col min="7" max="7" width="16.25390625" style="0" customWidth="1"/>
    <col min="8" max="8" width="17.25390625" style="0" customWidth="1"/>
    <col min="9" max="11" width="16.625" style="0" customWidth="1"/>
    <col min="12" max="12" width="17.625" style="0" customWidth="1"/>
    <col min="13" max="13" width="17.00390625" style="0" customWidth="1"/>
  </cols>
  <sheetData>
    <row r="1" spans="8:9" ht="24.75" customHeight="1">
      <c r="H1" s="7" t="s">
        <v>11</v>
      </c>
      <c r="I1" s="1" t="s">
        <v>12</v>
      </c>
    </row>
    <row r="2" spans="1:9" s="13" customFormat="1" ht="27.75" customHeight="1">
      <c r="A2" s="8"/>
      <c r="B2" s="9"/>
      <c r="C2" s="10"/>
      <c r="D2" s="11"/>
      <c r="E2" s="12"/>
      <c r="H2" s="7" t="s">
        <v>13</v>
      </c>
      <c r="I2" s="1" t="s">
        <v>14</v>
      </c>
    </row>
    <row r="3" spans="1:9" s="13" customFormat="1" ht="27.75" customHeight="1">
      <c r="A3" s="14"/>
      <c r="B3" s="15"/>
      <c r="C3" s="16"/>
      <c r="D3" s="15"/>
      <c r="E3" s="17"/>
      <c r="H3" s="7" t="s">
        <v>0</v>
      </c>
      <c r="I3" s="1" t="s">
        <v>1</v>
      </c>
    </row>
    <row r="4" spans="1:13" s="13" customFormat="1" ht="24.75" customHeight="1" thickBot="1">
      <c r="A4" s="136" t="s">
        <v>24</v>
      </c>
      <c r="B4" s="136"/>
      <c r="C4" s="136"/>
      <c r="D4" s="136"/>
      <c r="E4" s="67"/>
      <c r="H4" s="19" t="s">
        <v>16</v>
      </c>
      <c r="I4" s="20" t="s">
        <v>26</v>
      </c>
      <c r="L4" s="21"/>
      <c r="M4" s="22" t="s">
        <v>17</v>
      </c>
    </row>
    <row r="5" spans="1:14" s="2" customFormat="1" ht="21" customHeight="1">
      <c r="A5" s="134" t="s">
        <v>18</v>
      </c>
      <c r="B5" s="134"/>
      <c r="C5" s="134"/>
      <c r="D5" s="134"/>
      <c r="E5" s="135"/>
      <c r="F5" s="23"/>
      <c r="G5" s="24" t="s">
        <v>19</v>
      </c>
      <c r="H5" s="25"/>
      <c r="I5" s="26" t="s">
        <v>20</v>
      </c>
      <c r="J5" s="26"/>
      <c r="K5" s="27"/>
      <c r="L5" s="25"/>
      <c r="M5" s="132" t="s">
        <v>21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29" t="s">
        <v>22</v>
      </c>
      <c r="G6" s="29" t="s">
        <v>23</v>
      </c>
      <c r="H6" s="32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6.25" customHeight="1">
      <c r="A7" s="34"/>
      <c r="B7" s="35"/>
      <c r="C7" s="36"/>
      <c r="D7" s="36"/>
      <c r="E7" s="59" t="s">
        <v>33</v>
      </c>
      <c r="F7" s="60">
        <f>SUM(F8+F9+F10+F11+F12+F13+F14+F15+F16+F17)</f>
        <v>120424238000</v>
      </c>
      <c r="G7" s="60">
        <f aca="true" t="shared" si="0" ref="G7:M7">SUM(G8+G9+G10+G11+G12+G13+G14+G15+G16+G17)</f>
        <v>2373803740</v>
      </c>
      <c r="H7" s="63">
        <f t="shared" si="0"/>
        <v>122798041740</v>
      </c>
      <c r="I7" s="64">
        <f t="shared" si="0"/>
        <v>71965179681</v>
      </c>
      <c r="J7" s="60">
        <f t="shared" si="0"/>
        <v>1614831646</v>
      </c>
      <c r="K7" s="60">
        <f t="shared" si="0"/>
        <v>40123908343</v>
      </c>
      <c r="L7" s="60">
        <f t="shared" si="0"/>
        <v>113703919670</v>
      </c>
      <c r="M7" s="68">
        <f t="shared" si="0"/>
        <v>-9094122070</v>
      </c>
      <c r="N7" s="37"/>
    </row>
    <row r="8" spans="1:23" s="38" customFormat="1" ht="24" customHeight="1">
      <c r="A8" s="39">
        <v>1</v>
      </c>
      <c r="B8" s="40"/>
      <c r="C8" s="41"/>
      <c r="D8" s="42"/>
      <c r="E8" s="58" t="s">
        <v>28</v>
      </c>
      <c r="F8" s="60">
        <f>'歲出機關 (資)'!F8</f>
        <v>20896901000</v>
      </c>
      <c r="G8" s="60">
        <f>'歲出機關 (資)'!G8</f>
        <v>1049333381</v>
      </c>
      <c r="H8" s="61">
        <f>'歲出機關 (資)'!H8</f>
        <v>21946234381</v>
      </c>
      <c r="I8" s="3">
        <f>'歲出機關 (資)'!I8</f>
        <v>7604764608</v>
      </c>
      <c r="J8" s="60">
        <f>'歲出機關 (資)'!J8</f>
        <v>0</v>
      </c>
      <c r="K8" s="60">
        <f>'歲出機關 (資)'!K8</f>
        <v>7004661675</v>
      </c>
      <c r="L8" s="60">
        <f>'歲出機關 (資)'!L8</f>
        <v>14609426283</v>
      </c>
      <c r="M8" s="68">
        <f>'歲出機關 (資)'!M8</f>
        <v>-7336808098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13" customFormat="1" ht="24" customHeight="1">
      <c r="A9" s="39">
        <v>2</v>
      </c>
      <c r="B9" s="40"/>
      <c r="C9" s="41"/>
      <c r="D9" s="42"/>
      <c r="E9" s="62" t="s">
        <v>29</v>
      </c>
      <c r="F9" s="60">
        <f>'歲出機關 (資)'!F38</f>
        <v>28975600000</v>
      </c>
      <c r="G9" s="60">
        <f>'歲出機關 (資)'!G38</f>
        <v>0</v>
      </c>
      <c r="H9" s="61">
        <f>'歲出機關 (資)'!H38</f>
        <v>28975600000</v>
      </c>
      <c r="I9" s="3">
        <f>'歲出機關 (資)'!I38</f>
        <v>20159397739</v>
      </c>
      <c r="J9" s="60">
        <f>'歲出機關 (資)'!J38</f>
        <v>0</v>
      </c>
      <c r="K9" s="60">
        <f>'歲出機關 (資)'!K38</f>
        <v>8061786207</v>
      </c>
      <c r="L9" s="60">
        <f>'歲出機關 (資)'!L38</f>
        <v>28221183946</v>
      </c>
      <c r="M9" s="68">
        <f>'歲出機關 (資)'!M38</f>
        <v>-754416054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13" customFormat="1" ht="24" customHeight="1">
      <c r="A10" s="39">
        <v>3</v>
      </c>
      <c r="B10" s="40"/>
      <c r="C10" s="41"/>
      <c r="D10" s="42"/>
      <c r="E10" s="62" t="s">
        <v>30</v>
      </c>
      <c r="F10" s="60">
        <f>'歲出機關 (資)'!F48</f>
        <v>9124840000</v>
      </c>
      <c r="G10" s="60">
        <f>'歲出機關 (資)'!G48</f>
        <v>200854621</v>
      </c>
      <c r="H10" s="61">
        <f>'歲出機關 (資)'!H48</f>
        <v>9325694621</v>
      </c>
      <c r="I10" s="3">
        <f>'歲出機關 (資)'!I48</f>
        <v>5515009253</v>
      </c>
      <c r="J10" s="60">
        <f>'歲出機關 (資)'!J48</f>
        <v>0</v>
      </c>
      <c r="K10" s="60">
        <f>'歲出機關 (資)'!K48</f>
        <v>3810685368</v>
      </c>
      <c r="L10" s="60">
        <f>'歲出機關 (資)'!L48</f>
        <v>9325694621</v>
      </c>
      <c r="M10" s="68">
        <f>'歲出機關 (資)'!M48</f>
        <v>0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13" customFormat="1" ht="24" customHeight="1">
      <c r="A11" s="39">
        <v>4</v>
      </c>
      <c r="B11" s="40"/>
      <c r="C11" s="41"/>
      <c r="D11" s="42"/>
      <c r="E11" s="62" t="s">
        <v>31</v>
      </c>
      <c r="F11" s="60">
        <f>'歲出機關 (資)'!F54</f>
        <v>5520120000</v>
      </c>
      <c r="G11" s="60">
        <f>'歲出機關 (資)'!G54</f>
        <v>197782000</v>
      </c>
      <c r="H11" s="61">
        <f>'歲出機關 (資)'!H54</f>
        <v>5717902000</v>
      </c>
      <c r="I11" s="3">
        <f>'歲出機關 (資)'!I54</f>
        <v>3493074582</v>
      </c>
      <c r="J11" s="60">
        <f>'歲出機關 (資)'!J54</f>
        <v>49390496</v>
      </c>
      <c r="K11" s="60">
        <f>'歲出機關 (資)'!K54</f>
        <v>1807131050</v>
      </c>
      <c r="L11" s="60">
        <f>'歲出機關 (資)'!L54</f>
        <v>5349596128</v>
      </c>
      <c r="M11" s="68">
        <f>'歲出機關 (資)'!M54</f>
        <v>-368305872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13" s="13" customFormat="1" ht="24" customHeight="1">
      <c r="A12" s="39">
        <v>5</v>
      </c>
      <c r="B12" s="40"/>
      <c r="C12" s="41"/>
      <c r="D12" s="42"/>
      <c r="E12" s="62" t="s">
        <v>32</v>
      </c>
      <c r="F12" s="60">
        <f>'歲出機關 (資)'!F65</f>
        <v>52925310000</v>
      </c>
      <c r="G12" s="60">
        <f>'歲出機關 (資)'!G65</f>
        <v>0</v>
      </c>
      <c r="H12" s="61">
        <f>'歲出機關 (資)'!H65</f>
        <v>52925310000</v>
      </c>
      <c r="I12" s="3">
        <f>'歲出機關 (資)'!I65</f>
        <v>32316656869</v>
      </c>
      <c r="J12" s="60">
        <f>'歲出機關 (資)'!J65</f>
        <v>1546915338</v>
      </c>
      <c r="K12" s="60">
        <f>'歲出機關 (資)'!K65</f>
        <v>18498137944</v>
      </c>
      <c r="L12" s="60">
        <f>'歲出機關 (資)'!L65</f>
        <v>52361710151</v>
      </c>
      <c r="M12" s="68">
        <f>'歲出機關 (資)'!M65</f>
        <v>-563599849</v>
      </c>
    </row>
    <row r="13" spans="1:13" s="13" customFormat="1" ht="24" customHeight="1">
      <c r="A13" s="39">
        <v>6</v>
      </c>
      <c r="B13" s="40"/>
      <c r="C13" s="40"/>
      <c r="D13" s="45"/>
      <c r="E13" s="62" t="s">
        <v>34</v>
      </c>
      <c r="F13" s="60">
        <f>'歲出機關 (資)'!F79</f>
        <v>29900000</v>
      </c>
      <c r="G13" s="60">
        <f>'歲出機關 (資)'!G79</f>
        <v>0</v>
      </c>
      <c r="H13" s="61">
        <f>'歲出機關 (資)'!H79</f>
        <v>29900000</v>
      </c>
      <c r="I13" s="3">
        <f>'歲出機關 (資)'!I79</f>
        <v>0</v>
      </c>
      <c r="J13" s="60">
        <f>'歲出機關 (資)'!J79</f>
        <v>829224</v>
      </c>
      <c r="K13" s="60">
        <f>'歲出機關 (資)'!K79</f>
        <v>29070776</v>
      </c>
      <c r="L13" s="60">
        <f>'歲出機關 (資)'!L79</f>
        <v>29900000</v>
      </c>
      <c r="M13" s="68">
        <f>'歲出機關 (資)'!M79</f>
        <v>0</v>
      </c>
    </row>
    <row r="14" spans="1:13" s="13" customFormat="1" ht="24" customHeight="1">
      <c r="A14" s="39">
        <v>7</v>
      </c>
      <c r="B14" s="40"/>
      <c r="C14" s="40"/>
      <c r="D14" s="45"/>
      <c r="E14" s="62" t="s">
        <v>35</v>
      </c>
      <c r="F14" s="60">
        <f>'歲出機關 (資)'!F83</f>
        <v>1913300000</v>
      </c>
      <c r="G14" s="60">
        <f>'歲出機關 (資)'!G83</f>
        <v>702000000</v>
      </c>
      <c r="H14" s="61">
        <f>'歲出機關 (資)'!H83</f>
        <v>2615300000</v>
      </c>
      <c r="I14" s="3">
        <f>'歲出機關 (資)'!I83</f>
        <v>1931889843</v>
      </c>
      <c r="J14" s="60">
        <f>'歲出機關 (資)'!J83</f>
        <v>17696588</v>
      </c>
      <c r="K14" s="60">
        <f>'歲出機關 (資)'!K83</f>
        <v>664734739</v>
      </c>
      <c r="L14" s="60">
        <f>'歲出機關 (資)'!L83</f>
        <v>2614321170</v>
      </c>
      <c r="M14" s="68">
        <f>'歲出機關 (資)'!M83</f>
        <v>-978830</v>
      </c>
    </row>
    <row r="15" spans="1:13" ht="24" customHeight="1">
      <c r="A15" s="39">
        <v>8</v>
      </c>
      <c r="B15" s="40"/>
      <c r="C15" s="46"/>
      <c r="D15" s="47"/>
      <c r="E15" s="62" t="s">
        <v>36</v>
      </c>
      <c r="F15" s="60">
        <f>'歲出機關 (資)'!F88</f>
        <v>26267000</v>
      </c>
      <c r="G15" s="60">
        <f>'歲出機關 (資)'!G88</f>
        <v>9160738</v>
      </c>
      <c r="H15" s="61">
        <f>'歲出機關 (資)'!H88</f>
        <v>35427738</v>
      </c>
      <c r="I15" s="3">
        <f>'歲出機關 (資)'!I88</f>
        <v>16212713</v>
      </c>
      <c r="J15" s="60">
        <f>'歲出機關 (資)'!J88</f>
        <v>0</v>
      </c>
      <c r="K15" s="60">
        <f>'歲出機關 (資)'!K88</f>
        <v>18419081</v>
      </c>
      <c r="L15" s="60">
        <f>'歲出機關 (資)'!L88</f>
        <v>34631794</v>
      </c>
      <c r="M15" s="68">
        <f>'歲出機關 (資)'!M88</f>
        <v>-795944</v>
      </c>
    </row>
    <row r="16" spans="1:13" ht="24" customHeight="1">
      <c r="A16" s="39">
        <v>9</v>
      </c>
      <c r="B16" s="40"/>
      <c r="C16" s="46"/>
      <c r="D16" s="47"/>
      <c r="E16" s="62" t="s">
        <v>37</v>
      </c>
      <c r="F16" s="60">
        <f>'歲出機關 (資)'!F93</f>
        <v>59900000</v>
      </c>
      <c r="G16" s="60">
        <f>'歲出機關 (資)'!G93</f>
        <v>600000</v>
      </c>
      <c r="H16" s="61">
        <f>'歲出機關 (資)'!H93</f>
        <v>60500000</v>
      </c>
      <c r="I16" s="3">
        <f>'歲出機關 (資)'!I93</f>
        <v>24689024</v>
      </c>
      <c r="J16" s="60">
        <f>'歲出機關 (資)'!J93</f>
        <v>0</v>
      </c>
      <c r="K16" s="60">
        <f>'歲出機關 (資)'!K93</f>
        <v>35163910</v>
      </c>
      <c r="L16" s="60">
        <f>'歲出機關 (資)'!L93</f>
        <v>59852934</v>
      </c>
      <c r="M16" s="68">
        <f>'歲出機關 (資)'!M93</f>
        <v>-647066</v>
      </c>
    </row>
    <row r="17" spans="1:13" ht="23.25" customHeight="1">
      <c r="A17" s="39">
        <v>10</v>
      </c>
      <c r="B17" s="40"/>
      <c r="C17" s="46"/>
      <c r="D17" s="47"/>
      <c r="E17" s="62" t="s">
        <v>38</v>
      </c>
      <c r="F17" s="60">
        <f>'歲出機關 (資)'!F97</f>
        <v>952100000</v>
      </c>
      <c r="G17" s="60">
        <f>'歲出機關 (資)'!G97</f>
        <v>214073000</v>
      </c>
      <c r="H17" s="61">
        <f>'歲出機關 (資)'!H97</f>
        <v>1166173000</v>
      </c>
      <c r="I17" s="3">
        <f>'歲出機關 (資)'!I97</f>
        <v>903485050</v>
      </c>
      <c r="J17" s="60">
        <f>'歲出機關 (資)'!J97</f>
        <v>0</v>
      </c>
      <c r="K17" s="60">
        <f>'歲出機關 (資)'!K97</f>
        <v>194117593</v>
      </c>
      <c r="L17" s="60">
        <f>'歲出機關 (資)'!L97</f>
        <v>1097602643</v>
      </c>
      <c r="M17" s="68">
        <f>'歲出機關 (資)'!M97</f>
        <v>-68570357</v>
      </c>
    </row>
    <row r="18" spans="1:13" ht="23.25" customHeight="1">
      <c r="A18" s="39"/>
      <c r="B18" s="40"/>
      <c r="C18" s="46"/>
      <c r="D18" s="47"/>
      <c r="E18" s="62"/>
      <c r="F18" s="60"/>
      <c r="G18" s="60"/>
      <c r="H18" s="61"/>
      <c r="I18" s="3"/>
      <c r="J18" s="60"/>
      <c r="K18" s="60"/>
      <c r="L18" s="60"/>
      <c r="M18" s="60"/>
    </row>
    <row r="19" spans="1:13" ht="23.25" customHeight="1">
      <c r="A19" s="39"/>
      <c r="B19" s="40"/>
      <c r="C19" s="46"/>
      <c r="D19" s="47"/>
      <c r="E19" s="62"/>
      <c r="F19" s="48"/>
      <c r="G19" s="48"/>
      <c r="H19" s="48"/>
      <c r="I19" s="4"/>
      <c r="J19" s="48"/>
      <c r="K19" s="48"/>
      <c r="L19" s="48"/>
      <c r="M19" s="49"/>
    </row>
    <row r="20" spans="1:13" ht="23.25" customHeight="1">
      <c r="A20" s="39"/>
      <c r="B20" s="40"/>
      <c r="C20" s="46"/>
      <c r="D20" s="47"/>
      <c r="E20" s="62"/>
      <c r="F20" s="48"/>
      <c r="G20" s="48"/>
      <c r="H20" s="48"/>
      <c r="I20" s="4"/>
      <c r="J20" s="48"/>
      <c r="K20" s="48"/>
      <c r="L20" s="48"/>
      <c r="M20" s="49"/>
    </row>
    <row r="21" spans="1:13" ht="23.25" customHeight="1">
      <c r="A21" s="39"/>
      <c r="B21" s="40"/>
      <c r="C21" s="46"/>
      <c r="D21" s="47"/>
      <c r="E21" s="62"/>
      <c r="F21" s="48"/>
      <c r="G21" s="48"/>
      <c r="H21" s="48"/>
      <c r="I21" s="4"/>
      <c r="J21" s="48"/>
      <c r="K21" s="48"/>
      <c r="L21" s="48"/>
      <c r="M21" s="49"/>
    </row>
    <row r="22" spans="1:13" ht="23.25" customHeight="1">
      <c r="A22" s="39"/>
      <c r="B22" s="40"/>
      <c r="C22" s="46"/>
      <c r="D22" s="47"/>
      <c r="E22" s="62"/>
      <c r="F22" s="48"/>
      <c r="G22" s="48"/>
      <c r="H22" s="48"/>
      <c r="I22" s="4"/>
      <c r="J22" s="48"/>
      <c r="K22" s="48"/>
      <c r="L22" s="48"/>
      <c r="M22" s="49"/>
    </row>
    <row r="23" spans="1:13" ht="23.25" customHeight="1">
      <c r="A23" s="39"/>
      <c r="B23" s="40"/>
      <c r="C23" s="46"/>
      <c r="D23" s="47"/>
      <c r="E23" s="62"/>
      <c r="F23" s="48"/>
      <c r="G23" s="48"/>
      <c r="H23" s="48"/>
      <c r="I23" s="4"/>
      <c r="J23" s="48"/>
      <c r="K23" s="48"/>
      <c r="L23" s="48"/>
      <c r="M23" s="49"/>
    </row>
    <row r="24" spans="1:13" ht="23.25" customHeight="1">
      <c r="A24" s="39"/>
      <c r="B24" s="40"/>
      <c r="C24" s="46"/>
      <c r="D24" s="47"/>
      <c r="E24" s="62"/>
      <c r="F24" s="48"/>
      <c r="G24" s="48"/>
      <c r="H24" s="48"/>
      <c r="I24" s="4"/>
      <c r="J24" s="48"/>
      <c r="K24" s="48"/>
      <c r="L24" s="48"/>
      <c r="M24" s="49"/>
    </row>
    <row r="25" spans="1:13" ht="23.25" customHeight="1">
      <c r="A25" s="39"/>
      <c r="B25" s="40"/>
      <c r="C25" s="46"/>
      <c r="D25" s="47"/>
      <c r="E25" s="62"/>
      <c r="F25" s="48"/>
      <c r="G25" s="48"/>
      <c r="H25" s="48"/>
      <c r="I25" s="4"/>
      <c r="J25" s="48"/>
      <c r="K25" s="48"/>
      <c r="L25" s="48"/>
      <c r="M25" s="49"/>
    </row>
    <row r="26" spans="1:13" ht="23.25" customHeight="1">
      <c r="A26" s="39"/>
      <c r="B26" s="40"/>
      <c r="C26" s="46"/>
      <c r="D26" s="47"/>
      <c r="E26" s="62"/>
      <c r="F26" s="48"/>
      <c r="G26" s="48"/>
      <c r="H26" s="48"/>
      <c r="I26" s="4"/>
      <c r="J26" s="48"/>
      <c r="K26" s="48"/>
      <c r="L26" s="48"/>
      <c r="M26" s="49"/>
    </row>
    <row r="27" spans="1:13" ht="23.25" customHeight="1">
      <c r="A27" s="39"/>
      <c r="B27" s="40"/>
      <c r="C27" s="46"/>
      <c r="D27" s="47"/>
      <c r="E27" s="62"/>
      <c r="F27" s="48"/>
      <c r="G27" s="48"/>
      <c r="H27" s="48"/>
      <c r="I27" s="4"/>
      <c r="J27" s="48"/>
      <c r="K27" s="48"/>
      <c r="L27" s="48"/>
      <c r="M27" s="49"/>
    </row>
    <row r="28" spans="1:13" ht="23.25" customHeight="1">
      <c r="A28" s="39"/>
      <c r="B28" s="40"/>
      <c r="C28" s="46"/>
      <c r="D28" s="47"/>
      <c r="E28" s="62"/>
      <c r="F28" s="48"/>
      <c r="G28" s="48"/>
      <c r="H28" s="48"/>
      <c r="I28" s="4"/>
      <c r="J28" s="48"/>
      <c r="K28" s="48"/>
      <c r="L28" s="48"/>
      <c r="M28" s="49"/>
    </row>
    <row r="29" spans="1:13" ht="24" customHeight="1">
      <c r="A29" s="39"/>
      <c r="B29" s="40"/>
      <c r="C29" s="46"/>
      <c r="D29" s="47"/>
      <c r="E29" s="48"/>
      <c r="F29" s="48"/>
      <c r="G29" s="48"/>
      <c r="H29" s="48"/>
      <c r="I29" s="4"/>
      <c r="J29" s="48"/>
      <c r="K29" s="48"/>
      <c r="L29" s="48"/>
      <c r="M29" s="49"/>
    </row>
    <row r="30" spans="1:13" ht="21" customHeight="1">
      <c r="A30" s="39"/>
      <c r="B30" s="40"/>
      <c r="C30" s="46"/>
      <c r="D30" s="47"/>
      <c r="E30" s="48"/>
      <c r="F30" s="48"/>
      <c r="G30" s="48"/>
      <c r="H30" s="48"/>
      <c r="I30" s="4"/>
      <c r="J30" s="48"/>
      <c r="K30" s="48"/>
      <c r="L30" s="48"/>
      <c r="M30" s="49"/>
    </row>
    <row r="31" spans="1:13" ht="31.5" customHeight="1" thickBot="1">
      <c r="A31" s="50"/>
      <c r="B31" s="51"/>
      <c r="C31" s="52"/>
      <c r="D31" s="53"/>
      <c r="E31" s="54"/>
      <c r="F31" s="54"/>
      <c r="G31" s="54"/>
      <c r="H31" s="54"/>
      <c r="I31" s="55"/>
      <c r="J31" s="54"/>
      <c r="K31" s="54"/>
      <c r="L31" s="54"/>
      <c r="M31" s="56"/>
    </row>
    <row r="32" ht="22.5" customHeight="1"/>
    <row r="33" ht="22.5" customHeight="1"/>
    <row r="34" ht="22.5" customHeight="1"/>
    <row r="35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5"/>
  <sheetViews>
    <sheetView zoomScale="75" zoomScaleNormal="75" zoomScaleSheetLayoutView="75" workbookViewId="0" topLeftCell="A1">
      <selection activeCell="B1" sqref="B1"/>
    </sheetView>
  </sheetViews>
  <sheetFormatPr defaultColWidth="9.00390625" defaultRowHeight="15.75"/>
  <cols>
    <col min="1" max="2" width="2.625" style="5" customWidth="1"/>
    <col min="3" max="4" width="2.625" style="6" customWidth="1"/>
    <col min="5" max="5" width="25.625" style="0" customWidth="1"/>
    <col min="6" max="6" width="17.625" style="0" customWidth="1"/>
    <col min="7" max="7" width="14.25390625" style="0" customWidth="1"/>
    <col min="8" max="8" width="17.625" style="0" customWidth="1"/>
    <col min="9" max="11" width="16.625" style="0" customWidth="1"/>
    <col min="12" max="12" width="17.75390625" style="0" customWidth="1"/>
    <col min="13" max="13" width="17.625" style="0" customWidth="1"/>
  </cols>
  <sheetData>
    <row r="1" spans="8:9" ht="24.75" customHeight="1">
      <c r="H1" s="7" t="s">
        <v>11</v>
      </c>
      <c r="I1" s="1" t="s">
        <v>12</v>
      </c>
    </row>
    <row r="2" spans="1:9" s="13" customFormat="1" ht="27.75" customHeight="1">
      <c r="A2" s="8"/>
      <c r="B2" s="9"/>
      <c r="C2" s="10"/>
      <c r="D2" s="11"/>
      <c r="E2" s="12"/>
      <c r="H2" s="7" t="s">
        <v>13</v>
      </c>
      <c r="I2" s="1" t="s">
        <v>14</v>
      </c>
    </row>
    <row r="3" spans="1:9" s="13" customFormat="1" ht="27.75" customHeight="1">
      <c r="A3" s="14"/>
      <c r="B3" s="15"/>
      <c r="C3" s="16"/>
      <c r="D3" s="15"/>
      <c r="E3" s="17"/>
      <c r="H3" s="7" t="s">
        <v>101</v>
      </c>
      <c r="I3" s="1" t="s">
        <v>102</v>
      </c>
    </row>
    <row r="4" spans="1:13" s="13" customFormat="1" ht="24.75" customHeight="1" thickBot="1">
      <c r="A4" s="136"/>
      <c r="B4" s="136"/>
      <c r="C4" s="136"/>
      <c r="D4" s="136"/>
      <c r="E4" s="18"/>
      <c r="H4" s="19" t="s">
        <v>16</v>
      </c>
      <c r="I4" s="20" t="s">
        <v>26</v>
      </c>
      <c r="L4" s="21"/>
      <c r="M4" s="22" t="s">
        <v>17</v>
      </c>
    </row>
    <row r="5" spans="1:14" s="2" customFormat="1" ht="21" customHeight="1">
      <c r="A5" s="134" t="s">
        <v>18</v>
      </c>
      <c r="B5" s="134"/>
      <c r="C5" s="134"/>
      <c r="D5" s="134"/>
      <c r="E5" s="135"/>
      <c r="F5" s="23"/>
      <c r="G5" s="24" t="s">
        <v>19</v>
      </c>
      <c r="H5" s="25"/>
      <c r="I5" s="26" t="s">
        <v>20</v>
      </c>
      <c r="J5" s="26"/>
      <c r="K5" s="27"/>
      <c r="L5" s="25"/>
      <c r="M5" s="132" t="s">
        <v>21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29" t="s">
        <v>22</v>
      </c>
      <c r="G6" s="29" t="s">
        <v>23</v>
      </c>
      <c r="H6" s="32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4" customHeight="1">
      <c r="A7" s="34"/>
      <c r="B7" s="35"/>
      <c r="C7" s="36"/>
      <c r="D7" s="36"/>
      <c r="E7" s="69" t="s">
        <v>103</v>
      </c>
      <c r="F7" s="70">
        <f>'歲出機關(經) '!F7+'歲出機關 (資)'!F7</f>
        <v>129998100000</v>
      </c>
      <c r="G7" s="70">
        <f>'歲出機關(經) '!G7+'歲出機關 (資)'!G7</f>
        <v>0</v>
      </c>
      <c r="H7" s="70">
        <f>'歲出機關(經) '!H7+'歲出機關 (資)'!H7</f>
        <v>129998100000</v>
      </c>
      <c r="I7" s="70">
        <f>'歲出機關(經) '!I7+'歲出機關 (資)'!I7</f>
        <v>75219262893</v>
      </c>
      <c r="J7" s="70">
        <f>'歲出機關(經) '!J7+'歲出機關 (資)'!J7</f>
        <v>1615403558</v>
      </c>
      <c r="K7" s="70">
        <f>'歲出機關(經) '!K7+'歲出機關 (資)'!K7</f>
        <v>43477678846</v>
      </c>
      <c r="L7" s="70">
        <f>'歲出機關(經) '!L7+'歲出機關 (資)'!L7</f>
        <v>120312345297</v>
      </c>
      <c r="M7" s="71">
        <f>'歲出機關(經) '!M7+'歲出機關 (資)'!M7</f>
        <v>-9685754703</v>
      </c>
      <c r="N7" s="37"/>
    </row>
    <row r="8" spans="1:23" s="38" customFormat="1" ht="23.25" customHeight="1">
      <c r="A8" s="72">
        <v>1</v>
      </c>
      <c r="B8" s="73"/>
      <c r="C8" s="74"/>
      <c r="D8" s="74"/>
      <c r="E8" s="75" t="s">
        <v>104</v>
      </c>
      <c r="F8" s="76">
        <f>'歲出機關(經) '!F8+'歲出機關 (資)'!F8</f>
        <v>23320590000</v>
      </c>
      <c r="G8" s="76">
        <f>'歲出機關(經) '!G8+'歲出機關 (資)'!G8</f>
        <v>0</v>
      </c>
      <c r="H8" s="76">
        <f>'歲出機關(經) '!H8+'歲出機關 (資)'!H8</f>
        <v>23320590000</v>
      </c>
      <c r="I8" s="76">
        <f>'歲出機關(經) '!I8+'歲出機關 (資)'!I8</f>
        <v>8093461202</v>
      </c>
      <c r="J8" s="76">
        <f>'歲出機關(經) '!J8+'歲出機關 (資)'!J8</f>
        <v>0</v>
      </c>
      <c r="K8" s="76">
        <f>'歲出機關(經) '!K8+'歲出機關 (資)'!K8</f>
        <v>7571273960</v>
      </c>
      <c r="L8" s="76">
        <f>'歲出機關(經) '!L8+'歲出機關 (資)'!L8</f>
        <v>15664735162</v>
      </c>
      <c r="M8" s="77">
        <f>'歲出機關(經) '!M8+'歲出機關 (資)'!M8</f>
        <v>-7655854838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38" customFormat="1" ht="24" customHeight="1">
      <c r="A9" s="72"/>
      <c r="B9" s="73">
        <v>1</v>
      </c>
      <c r="C9" s="74"/>
      <c r="D9" s="74"/>
      <c r="E9" s="78" t="s">
        <v>88</v>
      </c>
      <c r="F9" s="76">
        <f>'歲出機關(經) '!F9+'歲出機關 (資)'!F9</f>
        <v>46800000</v>
      </c>
      <c r="G9" s="76">
        <f>'歲出機關(經) '!G9+'歲出機關 (資)'!G9</f>
        <v>0</v>
      </c>
      <c r="H9" s="76">
        <f>'歲出機關(經) '!H9+'歲出機關 (資)'!H9</f>
        <v>46800000</v>
      </c>
      <c r="I9" s="76">
        <f>'歲出機關(經) '!I9+'歲出機關 (資)'!I9</f>
        <v>15101144</v>
      </c>
      <c r="J9" s="76">
        <f>'歲出機關(經) '!J9+'歲出機關 (資)'!J9</f>
        <v>0</v>
      </c>
      <c r="K9" s="76">
        <f>'歲出機關(經) '!K9+'歲出機關 (資)'!K9</f>
        <v>28829754</v>
      </c>
      <c r="L9" s="76">
        <f>'歲出機關(經) '!L9+'歲出機關 (資)'!L9</f>
        <v>43930898</v>
      </c>
      <c r="M9" s="77">
        <f>'歲出機關(經) '!M9+'歲出機關 (資)'!M9</f>
        <v>-2869102</v>
      </c>
      <c r="N9" s="43"/>
      <c r="O9" s="44"/>
      <c r="P9" s="44"/>
      <c r="Q9" s="44"/>
      <c r="R9" s="44"/>
      <c r="S9" s="44"/>
      <c r="T9" s="44"/>
      <c r="U9" s="44"/>
      <c r="V9" s="44"/>
      <c r="W9" s="44"/>
    </row>
    <row r="10" spans="1:23" s="38" customFormat="1" ht="23.25" customHeight="1">
      <c r="A10" s="72"/>
      <c r="B10" s="73"/>
      <c r="C10" s="74"/>
      <c r="D10" s="74"/>
      <c r="E10" s="75" t="s">
        <v>53</v>
      </c>
      <c r="F10" s="76">
        <f>'歲出機關(經) '!F10+'歲出機關 (資)'!F10</f>
        <v>46800000</v>
      </c>
      <c r="G10" s="76">
        <f>'歲出機關(經) '!G10+'歲出機關 (資)'!G10</f>
        <v>0</v>
      </c>
      <c r="H10" s="76">
        <f>'歲出機關(經) '!H10+'歲出機關 (資)'!H10</f>
        <v>46800000</v>
      </c>
      <c r="I10" s="76">
        <f>'歲出機關(經) '!I10+'歲出機關 (資)'!I10</f>
        <v>15101144</v>
      </c>
      <c r="J10" s="76">
        <f>'歲出機關(經) '!J10+'歲出機關 (資)'!J10</f>
        <v>0</v>
      </c>
      <c r="K10" s="76">
        <f>'歲出機關(經) '!K10+'歲出機關 (資)'!K10</f>
        <v>28829754</v>
      </c>
      <c r="L10" s="76">
        <f>'歲出機關(經) '!L10+'歲出機關 (資)'!L10</f>
        <v>43930898</v>
      </c>
      <c r="M10" s="77">
        <f>'歲出機關(經) '!M10+'歲出機關 (資)'!M10</f>
        <v>-2869102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</row>
    <row r="11" spans="1:14" s="44" customFormat="1" ht="23.25" customHeight="1">
      <c r="A11" s="72"/>
      <c r="B11" s="73"/>
      <c r="C11" s="73">
        <v>1</v>
      </c>
      <c r="D11" s="73"/>
      <c r="E11" s="79" t="s">
        <v>39</v>
      </c>
      <c r="F11" s="80">
        <f>'歲出機關(經) '!F11+'歲出機關 (資)'!F11</f>
        <v>46800000</v>
      </c>
      <c r="G11" s="80">
        <f>'歲出機關(經) '!G11+'歲出機關 (資)'!G11</f>
        <v>0</v>
      </c>
      <c r="H11" s="80">
        <f>'歲出機關(經) '!H11+'歲出機關 (資)'!H11</f>
        <v>46800000</v>
      </c>
      <c r="I11" s="80">
        <f>'歲出機關(經) '!I11+'歲出機關 (資)'!I11</f>
        <v>15101144</v>
      </c>
      <c r="J11" s="80">
        <f>'歲出機關(經) '!J11+'歲出機關 (資)'!J11</f>
        <v>0</v>
      </c>
      <c r="K11" s="80">
        <f>'歲出機關(經) '!K11+'歲出機關 (資)'!K11</f>
        <v>28829754</v>
      </c>
      <c r="L11" s="80">
        <f>'歲出機關(經) '!L11+'歲出機關 (資)'!L11</f>
        <v>43930898</v>
      </c>
      <c r="M11" s="81">
        <f>'歲出機關(經) '!M11+'歲出機關 (資)'!M11</f>
        <v>-2869102</v>
      </c>
      <c r="N11" s="43"/>
    </row>
    <row r="12" spans="1:14" s="44" customFormat="1" ht="23.25" customHeight="1">
      <c r="A12" s="72"/>
      <c r="B12" s="73"/>
      <c r="C12" s="73"/>
      <c r="D12" s="73">
        <v>1</v>
      </c>
      <c r="E12" s="79" t="s">
        <v>40</v>
      </c>
      <c r="F12" s="80">
        <f>'歲出機關(經) '!F12+'歲出機關 (資)'!F12</f>
        <v>46800000</v>
      </c>
      <c r="G12" s="80">
        <f>'歲出機關(經) '!G12+'歲出機關 (資)'!G12</f>
        <v>0</v>
      </c>
      <c r="H12" s="80">
        <f>'歲出機關(經) '!H12+'歲出機關 (資)'!H12</f>
        <v>46800000</v>
      </c>
      <c r="I12" s="80">
        <f>'歲出機關(經) '!I12+'歲出機關 (資)'!I12</f>
        <v>15101144</v>
      </c>
      <c r="J12" s="80">
        <f>'歲出機關(經) '!J12+'歲出機關 (資)'!J12</f>
        <v>0</v>
      </c>
      <c r="K12" s="80">
        <f>'歲出機關(經) '!K12+'歲出機關 (資)'!K12</f>
        <v>28829754</v>
      </c>
      <c r="L12" s="80">
        <f>'歲出機關(經) '!L12+'歲出機關 (資)'!L12</f>
        <v>43930898</v>
      </c>
      <c r="M12" s="81">
        <f>'歲出機關(經) '!M12+'歲出機關 (資)'!M12</f>
        <v>-2869102</v>
      </c>
      <c r="N12" s="43"/>
    </row>
    <row r="13" spans="1:23" s="13" customFormat="1" ht="23.25" customHeight="1">
      <c r="A13" s="72"/>
      <c r="B13" s="73">
        <v>2</v>
      </c>
      <c r="C13" s="74"/>
      <c r="D13" s="74"/>
      <c r="E13" s="78" t="s">
        <v>105</v>
      </c>
      <c r="F13" s="76">
        <f>'歲出機關(經) '!F13+'歲出機關 (資)'!F13</f>
        <v>800000000</v>
      </c>
      <c r="G13" s="76">
        <f>'歲出機關(經) '!G13+'歲出機關 (資)'!G13</f>
        <v>0</v>
      </c>
      <c r="H13" s="76">
        <f>'歲出機關(經) '!H13+'歲出機關 (資)'!H13</f>
        <v>800000000</v>
      </c>
      <c r="I13" s="76">
        <f>'歲出機關(經) '!I13+'歲出機關 (資)'!I13</f>
        <v>355502815</v>
      </c>
      <c r="J13" s="76">
        <f>'歲出機關(經) '!J13+'歲出機關 (資)'!J13</f>
        <v>0</v>
      </c>
      <c r="K13" s="76">
        <f>'歲出機關(經) '!K13+'歲出機關 (資)'!K13</f>
        <v>444497185</v>
      </c>
      <c r="L13" s="76">
        <f>'歲出機關(經) '!L13+'歲出機關 (資)'!L13</f>
        <v>800000000</v>
      </c>
      <c r="M13" s="77">
        <f>'歲出機關(經) '!M13+'歲出機關 (資)'!M13</f>
        <v>0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13" s="44" customFormat="1" ht="23.25" customHeight="1">
      <c r="A14" s="72"/>
      <c r="B14" s="73"/>
      <c r="C14" s="74"/>
      <c r="D14" s="74"/>
      <c r="E14" s="75" t="s">
        <v>53</v>
      </c>
      <c r="F14" s="76">
        <f>'歲出機關(經) '!F14+'歲出機關 (資)'!F14</f>
        <v>800000000</v>
      </c>
      <c r="G14" s="76">
        <f>'歲出機關(經) '!G14+'歲出機關 (資)'!G14</f>
        <v>0</v>
      </c>
      <c r="H14" s="76">
        <f>'歲出機關(經) '!H14+'歲出機關 (資)'!H14</f>
        <v>800000000</v>
      </c>
      <c r="I14" s="76">
        <f>'歲出機關(經) '!I14+'歲出機關 (資)'!I14</f>
        <v>355502815</v>
      </c>
      <c r="J14" s="76">
        <f>'歲出機關(經) '!J14+'歲出機關 (資)'!J14</f>
        <v>0</v>
      </c>
      <c r="K14" s="76">
        <f>'歲出機關(經) '!K14+'歲出機關 (資)'!K14</f>
        <v>444497185</v>
      </c>
      <c r="L14" s="76">
        <f>'歲出機關(經) '!L14+'歲出機關 (資)'!L14</f>
        <v>800000000</v>
      </c>
      <c r="M14" s="77">
        <f>'歲出機關(經) '!M14+'歲出機關 (資)'!M14</f>
        <v>0</v>
      </c>
    </row>
    <row r="15" spans="1:23" s="13" customFormat="1" ht="22.5" customHeight="1">
      <c r="A15" s="72"/>
      <c r="B15" s="73"/>
      <c r="C15" s="73">
        <v>1</v>
      </c>
      <c r="D15" s="73"/>
      <c r="E15" s="79" t="s">
        <v>106</v>
      </c>
      <c r="F15" s="80">
        <f>'歲出機關(經) '!F15+'歲出機關 (資)'!F15</f>
        <v>800000000</v>
      </c>
      <c r="G15" s="80">
        <f>'歲出機關(經) '!G15+'歲出機關 (資)'!G15</f>
        <v>0</v>
      </c>
      <c r="H15" s="80">
        <f>'歲出機關(經) '!H15+'歲出機關 (資)'!H15</f>
        <v>800000000</v>
      </c>
      <c r="I15" s="80">
        <f>'歲出機關(經) '!I15+'歲出機關 (資)'!I15</f>
        <v>355502815</v>
      </c>
      <c r="J15" s="80">
        <f>'歲出機關(經) '!J15+'歲出機關 (資)'!J15</f>
        <v>0</v>
      </c>
      <c r="K15" s="80">
        <f>'歲出機關(經) '!K15+'歲出機關 (資)'!K15</f>
        <v>444497185</v>
      </c>
      <c r="L15" s="80">
        <f>'歲出機關(經) '!L15+'歲出機關 (資)'!L15</f>
        <v>800000000</v>
      </c>
      <c r="M15" s="81">
        <f>'歲出機關(經) '!M15+'歲出機關 (資)'!M15</f>
        <v>0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13" customFormat="1" ht="36" customHeight="1">
      <c r="A16" s="72"/>
      <c r="B16" s="73"/>
      <c r="C16" s="73"/>
      <c r="D16" s="73">
        <v>1</v>
      </c>
      <c r="E16" s="79" t="s">
        <v>41</v>
      </c>
      <c r="F16" s="80">
        <f>'歲出機關(經) '!F16+'歲出機關 (資)'!F16</f>
        <v>800000000</v>
      </c>
      <c r="G16" s="80">
        <f>'歲出機關(經) '!G16+'歲出機關 (資)'!G16</f>
        <v>0</v>
      </c>
      <c r="H16" s="80">
        <f>'歲出機關(經) '!H16+'歲出機關 (資)'!H16</f>
        <v>800000000</v>
      </c>
      <c r="I16" s="80">
        <f>'歲出機關(經) '!I16+'歲出機關 (資)'!I16</f>
        <v>355502815</v>
      </c>
      <c r="J16" s="80">
        <f>'歲出機關(經) '!J16+'歲出機關 (資)'!J16</f>
        <v>0</v>
      </c>
      <c r="K16" s="80">
        <f>'歲出機關(經) '!K16+'歲出機關 (資)'!K16</f>
        <v>444497185</v>
      </c>
      <c r="L16" s="80">
        <f>'歲出機關(經) '!L16+'歲出機關 (資)'!L16</f>
        <v>800000000</v>
      </c>
      <c r="M16" s="81">
        <f>'歲出機關(經) '!M16+'歲出機關 (資)'!M16</f>
        <v>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13" customFormat="1" ht="23.25" customHeight="1">
      <c r="A17" s="72"/>
      <c r="B17" s="73">
        <v>3</v>
      </c>
      <c r="C17" s="74"/>
      <c r="D17" s="74"/>
      <c r="E17" s="78" t="s">
        <v>107</v>
      </c>
      <c r="F17" s="76">
        <f>'歲出機關(經) '!F17+'歲出機關 (資)'!F17</f>
        <v>7612800000</v>
      </c>
      <c r="G17" s="76">
        <f>'歲出機關(經) '!G17+'歲出機關 (資)'!G17</f>
        <v>0</v>
      </c>
      <c r="H17" s="76">
        <f>'歲出機關(經) '!H17+'歲出機關 (資)'!H17</f>
        <v>7612800000</v>
      </c>
      <c r="I17" s="76">
        <f>'歲出機關(經) '!I17+'歲出機關 (資)'!I17</f>
        <v>3793789841</v>
      </c>
      <c r="J17" s="76">
        <f>'歲出機關(經) '!J17+'歲出機關 (資)'!J17</f>
        <v>0</v>
      </c>
      <c r="K17" s="76">
        <f>'歲出機關(經) '!K17+'歲出機關 (資)'!K17</f>
        <v>1366163166</v>
      </c>
      <c r="L17" s="76">
        <f>'歲出機關(經) '!L17+'歲出機關 (資)'!L17</f>
        <v>5159953007</v>
      </c>
      <c r="M17" s="77">
        <f>'歲出機關(經) '!M17+'歲出機關 (資)'!M17</f>
        <v>-2452846993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3" customFormat="1" ht="23.25" customHeight="1">
      <c r="A18" s="72"/>
      <c r="B18" s="73"/>
      <c r="C18" s="74"/>
      <c r="D18" s="74"/>
      <c r="E18" s="75" t="s">
        <v>53</v>
      </c>
      <c r="F18" s="76">
        <f>'歲出機關(經) '!F18+'歲出機關 (資)'!F18</f>
        <v>7612800000</v>
      </c>
      <c r="G18" s="76">
        <f>'歲出機關(經) '!G18+'歲出機關 (資)'!G18</f>
        <v>0</v>
      </c>
      <c r="H18" s="76">
        <f>'歲出機關(經) '!H18+'歲出機關 (資)'!H18</f>
        <v>7612800000</v>
      </c>
      <c r="I18" s="76">
        <f>'歲出機關(經) '!I18+'歲出機關 (資)'!I18</f>
        <v>3793789841</v>
      </c>
      <c r="J18" s="76">
        <f>'歲出機關(經) '!J18+'歲出機關 (資)'!J18</f>
        <v>0</v>
      </c>
      <c r="K18" s="76">
        <f>'歲出機關(經) '!K18+'歲出機關 (資)'!K18</f>
        <v>1366163166</v>
      </c>
      <c r="L18" s="76">
        <f>'歲出機關(經) '!L18+'歲出機關 (資)'!L18</f>
        <v>5159953007</v>
      </c>
      <c r="M18" s="77">
        <f>'歲出機關(經) '!M18+'歲出機關 (資)'!M18</f>
        <v>-2452846993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13" customFormat="1" ht="22.5" customHeight="1">
      <c r="A19" s="72"/>
      <c r="B19" s="73"/>
      <c r="C19" s="73">
        <v>1</v>
      </c>
      <c r="D19" s="73"/>
      <c r="E19" s="79" t="s">
        <v>108</v>
      </c>
      <c r="F19" s="80">
        <f>'歲出機關(經) '!F19+'歲出機關 (資)'!F19</f>
        <v>7612800000</v>
      </c>
      <c r="G19" s="80">
        <f>'歲出機關(經) '!G19+'歲出機關 (資)'!G19</f>
        <v>0</v>
      </c>
      <c r="H19" s="80">
        <f>'歲出機關(經) '!H19+'歲出機關 (資)'!H19</f>
        <v>7612800000</v>
      </c>
      <c r="I19" s="80">
        <f>'歲出機關(經) '!I19+'歲出機關 (資)'!I19</f>
        <v>3793789841</v>
      </c>
      <c r="J19" s="80">
        <f>'歲出機關(經) '!J19+'歲出機關 (資)'!J19</f>
        <v>0</v>
      </c>
      <c r="K19" s="80">
        <f>'歲出機關(經) '!K19+'歲出機關 (資)'!K19</f>
        <v>1366163166</v>
      </c>
      <c r="L19" s="80">
        <f>'歲出機關(經) '!L19+'歲出機關 (資)'!L19</f>
        <v>5159953007</v>
      </c>
      <c r="M19" s="81">
        <f>'歲出機關(經) '!M19+'歲出機關 (資)'!M19</f>
        <v>-2452846993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3" customFormat="1" ht="22.5" customHeight="1">
      <c r="A20" s="72"/>
      <c r="B20" s="73"/>
      <c r="C20" s="73"/>
      <c r="D20" s="73">
        <v>1</v>
      </c>
      <c r="E20" s="79" t="s">
        <v>89</v>
      </c>
      <c r="F20" s="80">
        <f>'歲出機關(經) '!F20+'歲出機關 (資)'!F20</f>
        <v>3274200000</v>
      </c>
      <c r="G20" s="80">
        <f>'歲出機關(經) '!G20+'歲出機關 (資)'!G20</f>
        <v>0</v>
      </c>
      <c r="H20" s="80">
        <f>'歲出機關(經) '!H20+'歲出機關 (資)'!H20</f>
        <v>3274200000</v>
      </c>
      <c r="I20" s="80">
        <f>'歲出機關(經) '!I20+'歲出機關 (資)'!I20</f>
        <v>698932414</v>
      </c>
      <c r="J20" s="80">
        <f>'歲出機關(經) '!J20+'歲出機關 (資)'!J20</f>
        <v>0</v>
      </c>
      <c r="K20" s="80">
        <f>'歲出機關(經) '!K20+'歲出機關 (資)'!K20</f>
        <v>284813876</v>
      </c>
      <c r="L20" s="80">
        <f>'歲出機關(經) '!L20+'歲出機關 (資)'!L20</f>
        <v>983746290</v>
      </c>
      <c r="M20" s="81">
        <f>'歲出機關(經) '!M20+'歲出機關 (資)'!M20</f>
        <v>-2290453710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13" s="38" customFormat="1" ht="22.5" customHeight="1">
      <c r="A21" s="72"/>
      <c r="B21" s="73"/>
      <c r="C21" s="73"/>
      <c r="D21" s="73">
        <v>2</v>
      </c>
      <c r="E21" s="79" t="s">
        <v>42</v>
      </c>
      <c r="F21" s="80">
        <f>'歲出機關(經) '!F21+'歲出機關 (資)'!F21</f>
        <v>4338600000</v>
      </c>
      <c r="G21" s="80">
        <f>'歲出機關(經) '!G21+'歲出機關 (資)'!G21</f>
        <v>0</v>
      </c>
      <c r="H21" s="80">
        <f>'歲出機關(經) '!H21+'歲出機關 (資)'!H21</f>
        <v>4338600000</v>
      </c>
      <c r="I21" s="80">
        <f>'歲出機關(經) '!I21+'歲出機關 (資)'!I21</f>
        <v>3094857427</v>
      </c>
      <c r="J21" s="80">
        <f>'歲出機關(經) '!J21+'歲出機關 (資)'!J21</f>
        <v>0</v>
      </c>
      <c r="K21" s="80">
        <f>'歲出機關(經) '!K21+'歲出機關 (資)'!K21</f>
        <v>1081349290</v>
      </c>
      <c r="L21" s="80">
        <f>'歲出機關(經) '!L21+'歲出機關 (資)'!L21</f>
        <v>4176206717</v>
      </c>
      <c r="M21" s="81">
        <f>'歲出機關(經) '!M21+'歲出機關 (資)'!M21</f>
        <v>-162393283</v>
      </c>
    </row>
    <row r="22" spans="1:13" s="38" customFormat="1" ht="23.25" customHeight="1">
      <c r="A22" s="72"/>
      <c r="B22" s="73">
        <v>4</v>
      </c>
      <c r="C22" s="73"/>
      <c r="D22" s="73"/>
      <c r="E22" s="78" t="s">
        <v>90</v>
      </c>
      <c r="F22" s="76">
        <f>'歲出機關(經) '!F22+'歲出機關 (資)'!F22</f>
        <v>220200000</v>
      </c>
      <c r="G22" s="76">
        <f>'歲出機關(經) '!G22+'歲出機關 (資)'!G22</f>
        <v>0</v>
      </c>
      <c r="H22" s="76">
        <f>'歲出機關(經) '!H22+'歲出機關 (資)'!H22</f>
        <v>220200000</v>
      </c>
      <c r="I22" s="76">
        <f>'歲出機關(經) '!I22+'歲出機關 (資)'!I22</f>
        <v>192540000</v>
      </c>
      <c r="J22" s="76">
        <f>'歲出機關(經) '!J22+'歲出機關 (資)'!J22</f>
        <v>0</v>
      </c>
      <c r="K22" s="76">
        <f>'歲出機關(經) '!K22+'歲出機關 (資)'!K22</f>
        <v>27660000</v>
      </c>
      <c r="L22" s="76">
        <f>'歲出機關(經) '!L22+'歲出機關 (資)'!L22</f>
        <v>220200000</v>
      </c>
      <c r="M22" s="77">
        <f>'歲出機關(經) '!M22+'歲出機關 (資)'!M22</f>
        <v>0</v>
      </c>
    </row>
    <row r="23" spans="1:23" s="13" customFormat="1" ht="24" customHeight="1">
      <c r="A23" s="72"/>
      <c r="B23" s="73"/>
      <c r="C23" s="73"/>
      <c r="D23" s="73"/>
      <c r="E23" s="75" t="s">
        <v>44</v>
      </c>
      <c r="F23" s="76">
        <f>'歲出機關(經) '!F23+'歲出機關 (資)'!F23</f>
        <v>220200000</v>
      </c>
      <c r="G23" s="76">
        <f>'歲出機關(經) '!G23+'歲出機關 (資)'!G23</f>
        <v>0</v>
      </c>
      <c r="H23" s="76">
        <f>'歲出機關(經) '!H23+'歲出機關 (資)'!H23</f>
        <v>220200000</v>
      </c>
      <c r="I23" s="76">
        <f>'歲出機關(經) '!I23+'歲出機關 (資)'!I23</f>
        <v>192540000</v>
      </c>
      <c r="J23" s="76">
        <f>'歲出機關(經) '!J23+'歲出機關 (資)'!J23</f>
        <v>0</v>
      </c>
      <c r="K23" s="76">
        <f>'歲出機關(經) '!K23+'歲出機關 (資)'!K23</f>
        <v>27660000</v>
      </c>
      <c r="L23" s="76">
        <f>'歲出機關(經) '!L23+'歲出機關 (資)'!L23</f>
        <v>220200000</v>
      </c>
      <c r="M23" s="77">
        <f>'歲出機關(經) '!M23+'歲出機關 (資)'!M23</f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13" customFormat="1" ht="36" customHeight="1">
      <c r="A24" s="72"/>
      <c r="B24" s="73"/>
      <c r="C24" s="73">
        <v>1</v>
      </c>
      <c r="D24" s="73"/>
      <c r="E24" s="79" t="s">
        <v>45</v>
      </c>
      <c r="F24" s="80">
        <f>'歲出機關(經) '!F24+'歲出機關 (資)'!F24</f>
        <v>220200000</v>
      </c>
      <c r="G24" s="80">
        <f>'歲出機關(經) '!G24+'歲出機關 (資)'!G24</f>
        <v>0</v>
      </c>
      <c r="H24" s="80">
        <f>'歲出機關(經) '!H24+'歲出機關 (資)'!H24</f>
        <v>220200000</v>
      </c>
      <c r="I24" s="80">
        <f>'歲出機關(經) '!I24+'歲出機關 (資)'!I24</f>
        <v>192540000</v>
      </c>
      <c r="J24" s="80">
        <f>'歲出機關(經) '!J24+'歲出機關 (資)'!J24</f>
        <v>0</v>
      </c>
      <c r="K24" s="80">
        <f>'歲出機關(經) '!K24+'歲出機關 (資)'!K24</f>
        <v>27660000</v>
      </c>
      <c r="L24" s="80">
        <f>'歲出機關(經) '!L24+'歲出機關 (資)'!L24</f>
        <v>220200000</v>
      </c>
      <c r="M24" s="81">
        <f>'歲出機關(經) '!M24+'歲出機關 (資)'!M24</f>
        <v>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3" customFormat="1" ht="24" customHeight="1">
      <c r="A25" s="72"/>
      <c r="B25" s="73">
        <v>5</v>
      </c>
      <c r="C25" s="73"/>
      <c r="D25" s="73"/>
      <c r="E25" s="78" t="s">
        <v>91</v>
      </c>
      <c r="F25" s="76">
        <f>'歲出機關(經) '!F25+'歲出機關 (資)'!F25</f>
        <v>8500000000</v>
      </c>
      <c r="G25" s="76">
        <f>'歲出機關(經) '!G25+'歲出機關 (資)'!G25</f>
        <v>0</v>
      </c>
      <c r="H25" s="76">
        <f>'歲出機關(經) '!H25+'歲出機關 (資)'!H25</f>
        <v>8500000000</v>
      </c>
      <c r="I25" s="76">
        <f>'歲出機關(經) '!I25+'歲出機關 (資)'!I25</f>
        <v>3335976278</v>
      </c>
      <c r="J25" s="76">
        <f>'歲出機關(經) '!J25+'歲出機關 (資)'!J25</f>
        <v>0</v>
      </c>
      <c r="K25" s="76">
        <f>'歲出機關(經) '!K25+'歲出機關 (資)'!K25</f>
        <v>0</v>
      </c>
      <c r="L25" s="76">
        <f>'歲出機關(經) '!L25+'歲出機關 (資)'!L25</f>
        <v>3335976278</v>
      </c>
      <c r="M25" s="77">
        <f>'歲出機關(經) '!M25+'歲出機關 (資)'!M25</f>
        <v>-5164023722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13" customFormat="1" ht="24" customHeight="1">
      <c r="A26" s="72"/>
      <c r="B26" s="73"/>
      <c r="C26" s="73"/>
      <c r="D26" s="73"/>
      <c r="E26" s="75" t="s">
        <v>47</v>
      </c>
      <c r="F26" s="76">
        <f>'歲出機關(經) '!F26+'歲出機關 (資)'!F26</f>
        <v>8500000000</v>
      </c>
      <c r="G26" s="76">
        <f>'歲出機關(經) '!G26+'歲出機關 (資)'!G26</f>
        <v>0</v>
      </c>
      <c r="H26" s="76">
        <f>'歲出機關(經) '!H26+'歲出機關 (資)'!H26</f>
        <v>8500000000</v>
      </c>
      <c r="I26" s="76">
        <f>'歲出機關(經) '!I26+'歲出機關 (資)'!I26</f>
        <v>3335976278</v>
      </c>
      <c r="J26" s="76">
        <f>'歲出機關(經) '!J26+'歲出機關 (資)'!J26</f>
        <v>0</v>
      </c>
      <c r="K26" s="76">
        <f>'歲出機關(經) '!K26+'歲出機關 (資)'!K26</f>
        <v>0</v>
      </c>
      <c r="L26" s="76">
        <f>'歲出機關(經) '!L26+'歲出機關 (資)'!L26</f>
        <v>3335976278</v>
      </c>
      <c r="M26" s="77">
        <f>'歲出機關(經) '!M26+'歲出機關 (資)'!M26</f>
        <v>-5164023722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13" customFormat="1" ht="36" customHeight="1">
      <c r="A27" s="72"/>
      <c r="B27" s="73"/>
      <c r="C27" s="73">
        <v>1</v>
      </c>
      <c r="D27" s="73"/>
      <c r="E27" s="82" t="s">
        <v>48</v>
      </c>
      <c r="F27" s="80">
        <f>'歲出機關(經) '!F27+'歲出機關 (資)'!F27</f>
        <v>8500000000</v>
      </c>
      <c r="G27" s="80">
        <f>'歲出機關(經) '!G27+'歲出機關 (資)'!G27</f>
        <v>0</v>
      </c>
      <c r="H27" s="80">
        <f>'歲出機關(經) '!H27+'歲出機關 (資)'!H27</f>
        <v>8500000000</v>
      </c>
      <c r="I27" s="80">
        <f>'歲出機關(經) '!I27+'歲出機關 (資)'!I27</f>
        <v>3335976278</v>
      </c>
      <c r="J27" s="80">
        <f>'歲出機關(經) '!J27+'歲出機關 (資)'!J27</f>
        <v>0</v>
      </c>
      <c r="K27" s="80">
        <f>'歲出機關(經) '!K27+'歲出機關 (資)'!K27</f>
        <v>0</v>
      </c>
      <c r="L27" s="80">
        <f>'歲出機關(經) '!L27+'歲出機關 (資)'!L27</f>
        <v>3335976278</v>
      </c>
      <c r="M27" s="81">
        <f>'歲出機關(經) '!M27+'歲出機關 (資)'!M27</f>
        <v>-5164023722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13" customFormat="1" ht="24" customHeight="1">
      <c r="A28" s="72"/>
      <c r="B28" s="73">
        <v>6</v>
      </c>
      <c r="C28" s="73"/>
      <c r="D28" s="73"/>
      <c r="E28" s="78" t="s">
        <v>49</v>
      </c>
      <c r="F28" s="76">
        <f>'歲出機關(經) '!F28+'歲出機關 (資)'!F28</f>
        <v>196300000</v>
      </c>
      <c r="G28" s="76">
        <f>'歲出機關(經) '!G28+'歲出機關 (資)'!G28</f>
        <v>0</v>
      </c>
      <c r="H28" s="76">
        <f>'歲出機關(經) '!H28+'歲出機關 (資)'!H28</f>
        <v>196300000</v>
      </c>
      <c r="I28" s="76">
        <f>'歲出機關(經) '!I28+'歲出機關 (資)'!I28</f>
        <v>143995622</v>
      </c>
      <c r="J28" s="76">
        <f>'歲出機關(經) '!J28+'歲出機關 (資)'!J28</f>
        <v>0</v>
      </c>
      <c r="K28" s="76">
        <f>'歲出機關(經) '!K28+'歲出機關 (資)'!K28</f>
        <v>19439085</v>
      </c>
      <c r="L28" s="76">
        <f>'歲出機關(經) '!L28+'歲出機關 (資)'!L28</f>
        <v>163434707</v>
      </c>
      <c r="M28" s="77">
        <f>'歲出機關(經) '!M28+'歲出機關 (資)'!M28</f>
        <v>-32865293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3" customFormat="1" ht="26.25" customHeight="1">
      <c r="A29" s="72"/>
      <c r="B29" s="73"/>
      <c r="C29" s="73"/>
      <c r="D29" s="73"/>
      <c r="E29" s="75" t="s">
        <v>50</v>
      </c>
      <c r="F29" s="83">
        <f>'歲出機關(經) '!F29+'歲出機關 (資)'!F29</f>
        <v>196300000</v>
      </c>
      <c r="G29" s="76">
        <f>'歲出機關(經) '!G29+'歲出機關 (資)'!G29</f>
        <v>0</v>
      </c>
      <c r="H29" s="76">
        <f>'歲出機關(經) '!H29+'歲出機關 (資)'!H29</f>
        <v>196300000</v>
      </c>
      <c r="I29" s="76">
        <f>'歲出機關(經) '!I29+'歲出機關 (資)'!I29</f>
        <v>143995622</v>
      </c>
      <c r="J29" s="76">
        <f>'歲出機關(經) '!J29+'歲出機關 (資)'!J29</f>
        <v>0</v>
      </c>
      <c r="K29" s="76">
        <f>'歲出機關(經) '!K29+'歲出機關 (資)'!K29</f>
        <v>19439085</v>
      </c>
      <c r="L29" s="76">
        <f>'歲出機關(經) '!L29+'歲出機關 (資)'!L29</f>
        <v>163434707</v>
      </c>
      <c r="M29" s="77">
        <f>'歲出機關(經) '!M29+'歲出機關 (資)'!M29</f>
        <v>-32865293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13" customFormat="1" ht="22.5" customHeight="1" thickBot="1">
      <c r="A30" s="84"/>
      <c r="B30" s="85"/>
      <c r="C30" s="85">
        <v>1</v>
      </c>
      <c r="D30" s="85"/>
      <c r="E30" s="86" t="s">
        <v>51</v>
      </c>
      <c r="F30" s="87">
        <f>'歲出機關(經) '!F30+'歲出機關 (資)'!F30</f>
        <v>196300000</v>
      </c>
      <c r="G30" s="87">
        <f>'歲出機關(經) '!G30+'歲出機關 (資)'!G30</f>
        <v>0</v>
      </c>
      <c r="H30" s="87">
        <f>'歲出機關(經) '!H30+'歲出機關 (資)'!H30</f>
        <v>196300000</v>
      </c>
      <c r="I30" s="87">
        <f>'歲出機關(經) '!I30+'歲出機關 (資)'!I30</f>
        <v>143995622</v>
      </c>
      <c r="J30" s="87">
        <f>'歲出機關(經) '!J30+'歲出機關 (資)'!J30</f>
        <v>0</v>
      </c>
      <c r="K30" s="87">
        <f>'歲出機關(經) '!K30+'歲出機關 (資)'!K30</f>
        <v>19439085</v>
      </c>
      <c r="L30" s="87">
        <f>'歲出機關(經) '!L30+'歲出機關 (資)'!L30</f>
        <v>163434707</v>
      </c>
      <c r="M30" s="88">
        <f>'歲出機關(經) '!M30+'歲出機關 (資)'!M30</f>
        <v>-32865293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90" customFormat="1" ht="26.25" customHeight="1">
      <c r="A31" s="72"/>
      <c r="B31" s="73">
        <v>7</v>
      </c>
      <c r="C31" s="73"/>
      <c r="D31" s="73"/>
      <c r="E31" s="78" t="s">
        <v>92</v>
      </c>
      <c r="F31" s="83">
        <f>'歲出機關(經) '!F31+'歲出機關 (資)'!F31</f>
        <v>5181600000</v>
      </c>
      <c r="G31" s="76">
        <f>'歲出機關(經) '!G31+'歲出機關 (資)'!G31</f>
        <v>0</v>
      </c>
      <c r="H31" s="76">
        <f>'歲出機關(經) '!H31+'歲出機關 (資)'!H31</f>
        <v>5181600000</v>
      </c>
      <c r="I31" s="76">
        <f>'歲出機關(經) '!I31+'歲出機關 (資)'!I31</f>
        <v>48776940</v>
      </c>
      <c r="J31" s="76">
        <f>'歲出機關(經) '!J31+'歲出機關 (資)'!J31</f>
        <v>0</v>
      </c>
      <c r="K31" s="76">
        <f>'歲出機關(經) '!K31+'歲出機關 (資)'!K31</f>
        <v>5129730303</v>
      </c>
      <c r="L31" s="76">
        <f>'歲出機關(經) '!L31+'歲出機關 (資)'!L31</f>
        <v>5178507243</v>
      </c>
      <c r="M31" s="77">
        <f>'歲出機關(經) '!M31+'歲出機關 (資)'!M31</f>
        <v>-3092757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s="13" customFormat="1" ht="26.25" customHeight="1">
      <c r="A32" s="72"/>
      <c r="B32" s="73"/>
      <c r="C32" s="73"/>
      <c r="D32" s="73"/>
      <c r="E32" s="75" t="s">
        <v>53</v>
      </c>
      <c r="F32" s="76">
        <f>'歲出機關(經) '!F32+'歲出機關 (資)'!F32</f>
        <v>5181600000</v>
      </c>
      <c r="G32" s="76">
        <f>'歲出機關(經) '!G32+'歲出機關 (資)'!G32</f>
        <v>0</v>
      </c>
      <c r="H32" s="76">
        <f>'歲出機關(經) '!H32+'歲出機關 (資)'!H32</f>
        <v>5181600000</v>
      </c>
      <c r="I32" s="76">
        <f>'歲出機關(經) '!I32+'歲出機關 (資)'!I32</f>
        <v>48776940</v>
      </c>
      <c r="J32" s="76">
        <f>'歲出機關(經) '!J32+'歲出機關 (資)'!J32</f>
        <v>0</v>
      </c>
      <c r="K32" s="76">
        <f>'歲出機關(經) '!K32+'歲出機關 (資)'!K32</f>
        <v>5129730303</v>
      </c>
      <c r="L32" s="76">
        <f>'歲出機關(經) '!L32+'歲出機關 (資)'!L32</f>
        <v>5178507243</v>
      </c>
      <c r="M32" s="77">
        <f>'歲出機關(經) '!M32+'歲出機關 (資)'!M32</f>
        <v>-3092757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3" customFormat="1" ht="22.5" customHeight="1">
      <c r="A33" s="72"/>
      <c r="B33" s="73"/>
      <c r="C33" s="73">
        <v>1</v>
      </c>
      <c r="D33" s="73"/>
      <c r="E33" s="79" t="s">
        <v>54</v>
      </c>
      <c r="F33" s="80">
        <f>'歲出機關(經) '!F33+'歲出機關 (資)'!F33</f>
        <v>5181600000</v>
      </c>
      <c r="G33" s="80">
        <f>'歲出機關(經) '!G33+'歲出機關 (資)'!G33</f>
        <v>0</v>
      </c>
      <c r="H33" s="80">
        <f>'歲出機關(經) '!H33+'歲出機關 (資)'!H33</f>
        <v>5181600000</v>
      </c>
      <c r="I33" s="80">
        <f>'歲出機關(經) '!I33+'歲出機關 (資)'!I33</f>
        <v>48776940</v>
      </c>
      <c r="J33" s="80">
        <f>'歲出機關(經) '!J33+'歲出機關 (資)'!J33</f>
        <v>0</v>
      </c>
      <c r="K33" s="80">
        <f>'歲出機關(經) '!K33+'歲出機關 (資)'!K33</f>
        <v>5129730303</v>
      </c>
      <c r="L33" s="80">
        <f>'歲出機關(經) '!L33+'歲出機關 (資)'!L33</f>
        <v>5178507243</v>
      </c>
      <c r="M33" s="81">
        <f>'歲出機關(經) '!M33+'歲出機關 (資)'!M33</f>
        <v>-3092757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13" customFormat="1" ht="25.5" customHeight="1">
      <c r="A34" s="72"/>
      <c r="B34" s="73">
        <v>8</v>
      </c>
      <c r="C34" s="73"/>
      <c r="D34" s="73"/>
      <c r="E34" s="78" t="s">
        <v>109</v>
      </c>
      <c r="F34" s="76">
        <f>'歲出機關(經) '!F34+'歲出機關 (資)'!F34</f>
        <v>762890000</v>
      </c>
      <c r="G34" s="76">
        <f>'歲出機關(經) '!G34+'歲出機關 (資)'!G34</f>
        <v>0</v>
      </c>
      <c r="H34" s="76">
        <f>'歲出機關(經) '!H34+'歲出機關 (資)'!H34</f>
        <v>762890000</v>
      </c>
      <c r="I34" s="76">
        <f>'歲出機關(經) '!I34+'歲出機關 (資)'!I34</f>
        <v>207778562</v>
      </c>
      <c r="J34" s="76">
        <f>'歲出機關(經) '!J34+'歲出機關 (資)'!J34</f>
        <v>0</v>
      </c>
      <c r="K34" s="76">
        <f>'歲出機關(經) '!K34+'歲出機關 (資)'!K34</f>
        <v>554954467</v>
      </c>
      <c r="L34" s="76">
        <f>'歲出機關(經) '!L34+'歲出機關 (資)'!L34</f>
        <v>762733029</v>
      </c>
      <c r="M34" s="77">
        <f>'歲出機關(經) '!M34+'歲出機關 (資)'!M34</f>
        <v>-156971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13" customFormat="1" ht="25.5" customHeight="1">
      <c r="A35" s="72"/>
      <c r="B35" s="73"/>
      <c r="C35" s="73"/>
      <c r="D35" s="73"/>
      <c r="E35" s="75" t="s">
        <v>53</v>
      </c>
      <c r="F35" s="76">
        <f>'歲出機關(經) '!F35+'歲出機關 (資)'!F35</f>
        <v>762890000</v>
      </c>
      <c r="G35" s="76">
        <f>'歲出機關(經) '!G35+'歲出機關 (資)'!G35</f>
        <v>0</v>
      </c>
      <c r="H35" s="76">
        <f>'歲出機關(經) '!H35+'歲出機關 (資)'!H35</f>
        <v>762890000</v>
      </c>
      <c r="I35" s="76">
        <f>'歲出機關(經) '!I35+'歲出機關 (資)'!I35</f>
        <v>207778562</v>
      </c>
      <c r="J35" s="76">
        <f>'歲出機關(經) '!J35+'歲出機關 (資)'!J35</f>
        <v>0</v>
      </c>
      <c r="K35" s="76">
        <f>'歲出機關(經) '!K35+'歲出機關 (資)'!K35</f>
        <v>554954467</v>
      </c>
      <c r="L35" s="76">
        <f>'歲出機關(經) '!L35+'歲出機關 (資)'!L35</f>
        <v>762733029</v>
      </c>
      <c r="M35" s="77">
        <f>'歲出機關(經) '!M35+'歲出機關 (資)'!M35</f>
        <v>-156971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13" customFormat="1" ht="38.25" customHeight="1">
      <c r="A36" s="72"/>
      <c r="B36" s="73"/>
      <c r="C36" s="73">
        <v>1</v>
      </c>
      <c r="D36" s="73"/>
      <c r="E36" s="79" t="s">
        <v>55</v>
      </c>
      <c r="F36" s="80">
        <f>'歲出機關(經) '!F36+'歲出機關 (資)'!F36</f>
        <v>762890000</v>
      </c>
      <c r="G36" s="80">
        <f>'歲出機關(經) '!G36+'歲出機關 (資)'!G36</f>
        <v>0</v>
      </c>
      <c r="H36" s="80">
        <f>'歲出機關(經) '!H36+'歲出機關 (資)'!H36</f>
        <v>762890000</v>
      </c>
      <c r="I36" s="80">
        <f>'歲出機關(經) '!I36+'歲出機關 (資)'!I36</f>
        <v>207778562</v>
      </c>
      <c r="J36" s="80">
        <f>'歲出機關(經) '!J36+'歲出機關 (資)'!J36</f>
        <v>0</v>
      </c>
      <c r="K36" s="80">
        <f>'歲出機關(經) '!K36+'歲出機關 (資)'!K36</f>
        <v>554954467</v>
      </c>
      <c r="L36" s="80">
        <f>'歲出機關(經) '!L36+'歲出機關 (資)'!L36</f>
        <v>762733029</v>
      </c>
      <c r="M36" s="81">
        <f>'歲出機關(經) '!M36+'歲出機關 (資)'!M36</f>
        <v>-156971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13" customFormat="1" ht="38.25" customHeight="1">
      <c r="A37" s="72"/>
      <c r="B37" s="73"/>
      <c r="C37" s="73"/>
      <c r="D37" s="73">
        <v>1</v>
      </c>
      <c r="E37" s="79" t="s">
        <v>56</v>
      </c>
      <c r="F37" s="80">
        <f>'歲出機關(經) '!F37+'歲出機關 (資)'!F37</f>
        <v>762890000</v>
      </c>
      <c r="G37" s="80">
        <f>'歲出機關(經) '!G37+'歲出機關 (資)'!G37</f>
        <v>0</v>
      </c>
      <c r="H37" s="80">
        <f>'歲出機關(經) '!H37+'歲出機關 (資)'!H37</f>
        <v>762890000</v>
      </c>
      <c r="I37" s="80">
        <f>'歲出機關(經) '!I37+'歲出機關 (資)'!I37</f>
        <v>207778562</v>
      </c>
      <c r="J37" s="80">
        <f>'歲出機關(經) '!J37+'歲出機關 (資)'!J37</f>
        <v>0</v>
      </c>
      <c r="K37" s="80">
        <f>'歲出機關(經) '!K37+'歲出機關 (資)'!K37</f>
        <v>554954467</v>
      </c>
      <c r="L37" s="80">
        <f>'歲出機關(經) '!L37+'歲出機關 (資)'!L37</f>
        <v>762733029</v>
      </c>
      <c r="M37" s="81">
        <f>'歲出機關(經) '!M37+'歲出機關 (資)'!M37</f>
        <v>-156971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13" customFormat="1" ht="26.25" customHeight="1">
      <c r="A38" s="72">
        <v>2</v>
      </c>
      <c r="B38" s="73"/>
      <c r="C38" s="74"/>
      <c r="D38" s="74"/>
      <c r="E38" s="75" t="s">
        <v>29</v>
      </c>
      <c r="F38" s="76">
        <f>'歲出機關(經) '!F38+'歲出機關 (資)'!F38</f>
        <v>29175600000</v>
      </c>
      <c r="G38" s="76">
        <f>'歲出機關(經) '!G38+'歲出機關 (資)'!G38</f>
        <v>0</v>
      </c>
      <c r="H38" s="76">
        <f>'歲出機關(經) '!H38+'歲出機關 (資)'!H38</f>
        <v>29175600000</v>
      </c>
      <c r="I38" s="76">
        <f>'歲出機關(經) '!I38+'歲出機關 (資)'!I38</f>
        <v>20273886981</v>
      </c>
      <c r="J38" s="76">
        <f>'歲出機關(經) '!J38+'歲出機關 (資)'!J38</f>
        <v>0</v>
      </c>
      <c r="K38" s="76">
        <f>'歲出機關(經) '!K38+'歲出機關 (資)'!K38</f>
        <v>8091211207</v>
      </c>
      <c r="L38" s="76">
        <f>'歲出機關(經) '!L38+'歲出機關 (資)'!L38</f>
        <v>28365098188</v>
      </c>
      <c r="M38" s="77">
        <f>'歲出機關(經) '!M38+'歲出機關 (資)'!M38</f>
        <v>-810501812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13" customFormat="1" ht="26.25" customHeight="1">
      <c r="A39" s="72"/>
      <c r="B39" s="73">
        <v>1</v>
      </c>
      <c r="C39" s="74"/>
      <c r="D39" s="74"/>
      <c r="E39" s="75" t="s">
        <v>94</v>
      </c>
      <c r="F39" s="76">
        <f>'歲出機關(經) '!F39+'歲出機關 (資)'!F39</f>
        <v>16025600000</v>
      </c>
      <c r="G39" s="76">
        <f>'歲出機關(經) '!G39+'歲出機關 (資)'!G39</f>
        <v>0</v>
      </c>
      <c r="H39" s="76">
        <f>'歲出機關(經) '!H39+'歲出機關 (資)'!H39</f>
        <v>16025600000</v>
      </c>
      <c r="I39" s="76">
        <f>'歲出機關(經) '!I39+'歲出機關 (資)'!I39</f>
        <v>11257221189</v>
      </c>
      <c r="J39" s="76">
        <f>'歲出機關(經) '!J39+'歲出機關 (資)'!J39</f>
        <v>0</v>
      </c>
      <c r="K39" s="76">
        <f>'歲出機關(經) '!K39+'歲出機關 (資)'!K39</f>
        <v>4135876828</v>
      </c>
      <c r="L39" s="76">
        <f>'歲出機關(經) '!L39+'歲出機關 (資)'!L39</f>
        <v>15393098017</v>
      </c>
      <c r="M39" s="77">
        <f>'歲出機關(經) '!M39+'歲出機關 (資)'!M39</f>
        <v>-632501983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3" customFormat="1" ht="26.25" customHeight="1">
      <c r="A40" s="72"/>
      <c r="B40" s="73"/>
      <c r="C40" s="74"/>
      <c r="D40" s="74"/>
      <c r="E40" s="75" t="s">
        <v>58</v>
      </c>
      <c r="F40" s="76">
        <f>'歲出機關(經) '!F40+'歲出機關 (資)'!F40</f>
        <v>16025600000</v>
      </c>
      <c r="G40" s="76">
        <f>'歲出機關(經) '!G40+'歲出機關 (資)'!G40</f>
        <v>0</v>
      </c>
      <c r="H40" s="76">
        <f>'歲出機關(經) '!H40+'歲出機關 (資)'!H40</f>
        <v>16025600000</v>
      </c>
      <c r="I40" s="76">
        <f>'歲出機關(經) '!I40+'歲出機關 (資)'!I40</f>
        <v>11257221189</v>
      </c>
      <c r="J40" s="76">
        <f>'歲出機關(經) '!J40+'歲出機關 (資)'!J40</f>
        <v>0</v>
      </c>
      <c r="K40" s="76">
        <f>'歲出機關(經) '!K40+'歲出機關 (資)'!K40</f>
        <v>4135876828</v>
      </c>
      <c r="L40" s="76">
        <f>'歲出機關(經) '!L40+'歲出機關 (資)'!L40</f>
        <v>15393098017</v>
      </c>
      <c r="M40" s="77">
        <f>'歲出機關(經) '!M40+'歲出機關 (資)'!M40</f>
        <v>-632501983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13" s="13" customFormat="1" ht="23.25" customHeight="1">
      <c r="A41" s="72"/>
      <c r="B41" s="73"/>
      <c r="C41" s="73">
        <v>1</v>
      </c>
      <c r="D41" s="74"/>
      <c r="E41" s="79" t="s">
        <v>59</v>
      </c>
      <c r="F41" s="80">
        <f>'歲出機關(經) '!F41+'歲出機關 (資)'!F41</f>
        <v>16025600000</v>
      </c>
      <c r="G41" s="80">
        <f>'歲出機關(經) '!G41+'歲出機關 (資)'!G41</f>
        <v>0</v>
      </c>
      <c r="H41" s="80">
        <f>'歲出機關(經) '!H41+'歲出機關 (資)'!H41</f>
        <v>16025600000</v>
      </c>
      <c r="I41" s="80">
        <f>'歲出機關(經) '!I41+'歲出機關 (資)'!I41</f>
        <v>11257221189</v>
      </c>
      <c r="J41" s="80">
        <f>'歲出機關(經) '!J41+'歲出機關 (資)'!J41</f>
        <v>0</v>
      </c>
      <c r="K41" s="80">
        <f>'歲出機關(經) '!K41+'歲出機關 (資)'!K41</f>
        <v>4135876828</v>
      </c>
      <c r="L41" s="80">
        <f>'歲出機關(經) '!L41+'歲出機關 (資)'!L41</f>
        <v>15393098017</v>
      </c>
      <c r="M41" s="81">
        <f>'歲出機關(經) '!M41+'歲出機關 (資)'!M41</f>
        <v>-632501983</v>
      </c>
    </row>
    <row r="42" spans="1:13" s="13" customFormat="1" ht="26.25" customHeight="1">
      <c r="A42" s="72"/>
      <c r="B42" s="73">
        <v>2</v>
      </c>
      <c r="C42" s="74"/>
      <c r="D42" s="74"/>
      <c r="E42" s="78" t="s">
        <v>110</v>
      </c>
      <c r="F42" s="76">
        <f>'歲出機關(經) '!F42+'歲出機關 (資)'!F42</f>
        <v>13150000000</v>
      </c>
      <c r="G42" s="76">
        <f>'歲出機關(經) '!G42+'歲出機關 (資)'!G42</f>
        <v>0</v>
      </c>
      <c r="H42" s="76">
        <f>'歲出機關(經) '!H42+'歲出機關 (資)'!H42</f>
        <v>13150000000</v>
      </c>
      <c r="I42" s="76">
        <f>'歲出機關(經) '!I42+'歲出機關 (資)'!I42</f>
        <v>9016665792</v>
      </c>
      <c r="J42" s="76">
        <f>'歲出機關(經) '!J42+'歲出機關 (資)'!J42</f>
        <v>0</v>
      </c>
      <c r="K42" s="76">
        <f>'歲出機關(經) '!K42+'歲出機關 (資)'!K42</f>
        <v>3955334379</v>
      </c>
      <c r="L42" s="76">
        <f>'歲出機關(經) '!L42+'歲出機關 (資)'!L42</f>
        <v>12972000171</v>
      </c>
      <c r="M42" s="77">
        <f>'歲出機關(經) '!M42+'歲出機關 (資)'!M42</f>
        <v>-177999829</v>
      </c>
    </row>
    <row r="43" spans="1:13" s="13" customFormat="1" ht="26.25" customHeight="1">
      <c r="A43" s="72"/>
      <c r="B43" s="73"/>
      <c r="C43" s="74"/>
      <c r="D43" s="74"/>
      <c r="E43" s="75" t="s">
        <v>60</v>
      </c>
      <c r="F43" s="76">
        <f>'歲出機關(經) '!F43+'歲出機關 (資)'!F43</f>
        <v>5000000000</v>
      </c>
      <c r="G43" s="76">
        <f>'歲出機關(經) '!G43+'歲出機關 (資)'!G43</f>
        <v>0</v>
      </c>
      <c r="H43" s="76">
        <f>'歲出機關(經) '!H43+'歲出機關 (資)'!H43</f>
        <v>5000000000</v>
      </c>
      <c r="I43" s="76">
        <f>'歲出機關(經) '!I43+'歲出機關 (資)'!I43</f>
        <v>919656435</v>
      </c>
      <c r="J43" s="76">
        <f>'歲出機關(經) '!J43+'歲出機關 (資)'!J43</f>
        <v>0</v>
      </c>
      <c r="K43" s="76">
        <f>'歲出機關(經) '!K43+'歲出機關 (資)'!K43</f>
        <v>3950179379</v>
      </c>
      <c r="L43" s="76">
        <f>'歲出機關(經) '!L43+'歲出機關 (資)'!L43</f>
        <v>4869835814</v>
      </c>
      <c r="M43" s="77">
        <f>'歲出機關(經) '!M43+'歲出機關 (資)'!M43</f>
        <v>-130164186</v>
      </c>
    </row>
    <row r="44" spans="1:13" s="13" customFormat="1" ht="23.25" customHeight="1">
      <c r="A44" s="72"/>
      <c r="B44" s="73"/>
      <c r="C44" s="73">
        <v>1</v>
      </c>
      <c r="D44" s="73"/>
      <c r="E44" s="79" t="s">
        <v>111</v>
      </c>
      <c r="F44" s="80">
        <f>'歲出機關(經) '!F44+'歲出機關 (資)'!F44</f>
        <v>5000000000</v>
      </c>
      <c r="G44" s="80">
        <f>'歲出機關(經) '!G44+'歲出機關 (資)'!G44</f>
        <v>0</v>
      </c>
      <c r="H44" s="80">
        <f>'歲出機關(經) '!H44+'歲出機關 (資)'!H44</f>
        <v>5000000000</v>
      </c>
      <c r="I44" s="80">
        <f>'歲出機關(經) '!I44+'歲出機關 (資)'!I44</f>
        <v>919656435</v>
      </c>
      <c r="J44" s="80">
        <f>'歲出機關(經) '!J44+'歲出機關 (資)'!J44</f>
        <v>0</v>
      </c>
      <c r="K44" s="80">
        <f>'歲出機關(經) '!K44+'歲出機關 (資)'!K44</f>
        <v>3950179379</v>
      </c>
      <c r="L44" s="80">
        <f>'歲出機關(經) '!L44+'歲出機關 (資)'!L44</f>
        <v>4869835814</v>
      </c>
      <c r="M44" s="81">
        <f>'歲出機關(經) '!M44+'歲出機關 (資)'!M44</f>
        <v>-130164186</v>
      </c>
    </row>
    <row r="45" spans="1:13" s="13" customFormat="1" ht="26.25" customHeight="1">
      <c r="A45" s="72"/>
      <c r="B45" s="73"/>
      <c r="C45" s="74"/>
      <c r="D45" s="74"/>
      <c r="E45" s="75" t="s">
        <v>61</v>
      </c>
      <c r="F45" s="76">
        <f>'歲出機關(經) '!F45+'歲出機關 (資)'!F45</f>
        <v>8150000000</v>
      </c>
      <c r="G45" s="76">
        <f>'歲出機關(經) '!G45+'歲出機關 (資)'!G45</f>
        <v>0</v>
      </c>
      <c r="H45" s="76">
        <f>'歲出機關(經) '!H45+'歲出機關 (資)'!H45</f>
        <v>8150000000</v>
      </c>
      <c r="I45" s="76">
        <f>'歲出機關(經) '!I45+'歲出機關 (資)'!I45</f>
        <v>8097009357</v>
      </c>
      <c r="J45" s="76">
        <f>'歲出機關(經) '!J45+'歲出機關 (資)'!J45</f>
        <v>0</v>
      </c>
      <c r="K45" s="76">
        <f>'歲出機關(經) '!K45+'歲出機關 (資)'!K45</f>
        <v>5155000</v>
      </c>
      <c r="L45" s="76">
        <f>'歲出機關(經) '!L45+'歲出機關 (資)'!L45</f>
        <v>8102164357</v>
      </c>
      <c r="M45" s="77">
        <f>'歲出機關(經) '!M45+'歲出機關 (資)'!M45</f>
        <v>-47835643</v>
      </c>
    </row>
    <row r="46" spans="1:13" s="13" customFormat="1" ht="23.25" customHeight="1">
      <c r="A46" s="72"/>
      <c r="B46" s="73"/>
      <c r="C46" s="73">
        <v>2</v>
      </c>
      <c r="D46" s="73"/>
      <c r="E46" s="79" t="s">
        <v>62</v>
      </c>
      <c r="F46" s="80">
        <f>'歲出機關(經) '!F46+'歲出機關 (資)'!F46</f>
        <v>8150000000</v>
      </c>
      <c r="G46" s="80">
        <f>'歲出機關(經) '!G46+'歲出機關 (資)'!G46</f>
        <v>0</v>
      </c>
      <c r="H46" s="80">
        <f>'歲出機關(經) '!H46+'歲出機關 (資)'!H46</f>
        <v>8150000000</v>
      </c>
      <c r="I46" s="80">
        <f>'歲出機關(經) '!I46+'歲出機關 (資)'!I46</f>
        <v>8097009357</v>
      </c>
      <c r="J46" s="80">
        <f>'歲出機關(經) '!J46+'歲出機關 (資)'!J46</f>
        <v>0</v>
      </c>
      <c r="K46" s="80">
        <f>'歲出機關(經) '!K46+'歲出機關 (資)'!K46</f>
        <v>5155000</v>
      </c>
      <c r="L46" s="80">
        <f>'歲出機關(經) '!L46+'歲出機關 (資)'!L46</f>
        <v>8102164357</v>
      </c>
      <c r="M46" s="81">
        <f>'歲出機關(經) '!M46+'歲出機關 (資)'!M46</f>
        <v>-47835643</v>
      </c>
    </row>
    <row r="47" spans="1:13" s="13" customFormat="1" ht="23.25" customHeight="1">
      <c r="A47" s="72"/>
      <c r="B47" s="73"/>
      <c r="C47" s="73"/>
      <c r="D47" s="73">
        <v>1</v>
      </c>
      <c r="E47" s="79" t="s">
        <v>112</v>
      </c>
      <c r="F47" s="80">
        <f>'歲出機關(經) '!F47+'歲出機關 (資)'!F47</f>
        <v>8150000000</v>
      </c>
      <c r="G47" s="80">
        <f>'歲出機關(經) '!G47+'歲出機關 (資)'!G47</f>
        <v>0</v>
      </c>
      <c r="H47" s="80">
        <f>'歲出機關(經) '!H47+'歲出機關 (資)'!H47</f>
        <v>8150000000</v>
      </c>
      <c r="I47" s="80">
        <f>'歲出機關(經) '!I47+'歲出機關 (資)'!I47</f>
        <v>8097009357</v>
      </c>
      <c r="J47" s="80">
        <f>'歲出機關(經) '!J47+'歲出機關 (資)'!J47</f>
        <v>0</v>
      </c>
      <c r="K47" s="80">
        <f>'歲出機關(經) '!K47+'歲出機關 (資)'!K47</f>
        <v>5155000</v>
      </c>
      <c r="L47" s="80">
        <f>'歲出機關(經) '!L47+'歲出機關 (資)'!L47</f>
        <v>8102164357</v>
      </c>
      <c r="M47" s="81">
        <f>'歲出機關(經) '!M47+'歲出機關 (資)'!M47</f>
        <v>-47835643</v>
      </c>
    </row>
    <row r="48" spans="1:13" s="13" customFormat="1" ht="26.25" customHeight="1">
      <c r="A48" s="72">
        <v>3</v>
      </c>
      <c r="B48" s="73"/>
      <c r="C48" s="74"/>
      <c r="D48" s="74"/>
      <c r="E48" s="75" t="s">
        <v>113</v>
      </c>
      <c r="F48" s="76">
        <f>'歲出機關(經) '!F48+'歲出機關 (資)'!F48</f>
        <v>13129000000</v>
      </c>
      <c r="G48" s="76">
        <f>'歲出機關(經) '!G48+'歲出機關 (資)'!G48</f>
        <v>0</v>
      </c>
      <c r="H48" s="76">
        <f>'歲出機關(經) '!H48+'歲出機關 (資)'!H48</f>
        <v>13129000000</v>
      </c>
      <c r="I48" s="76">
        <f>'歲出機關(經) '!I48+'歲出機關 (資)'!I48</f>
        <v>6865702337</v>
      </c>
      <c r="J48" s="76">
        <f>'歲出機關(經) '!J48+'歲出機關 (資)'!J48</f>
        <v>0</v>
      </c>
      <c r="K48" s="76">
        <f>'歲出機關(經) '!K48+'歲出機關 (資)'!K48</f>
        <v>6255100284</v>
      </c>
      <c r="L48" s="76">
        <f>'歲出機關(經) '!L48+'歲出機關 (資)'!L48</f>
        <v>13120802621</v>
      </c>
      <c r="M48" s="77">
        <f>'歲出機關(經) '!M48+'歲出機關 (資)'!M48</f>
        <v>-8197379</v>
      </c>
    </row>
    <row r="49" spans="1:13" s="13" customFormat="1" ht="26.25" customHeight="1">
      <c r="A49" s="72"/>
      <c r="B49" s="73">
        <v>1</v>
      </c>
      <c r="C49" s="74"/>
      <c r="D49" s="74"/>
      <c r="E49" s="78" t="s">
        <v>114</v>
      </c>
      <c r="F49" s="76">
        <f>'歲出機關(經) '!F49+'歲出機關 (資)'!F49</f>
        <v>13129000000</v>
      </c>
      <c r="G49" s="76">
        <f>'歲出機關(經) '!G49+'歲出機關 (資)'!G49</f>
        <v>0</v>
      </c>
      <c r="H49" s="76">
        <f>'歲出機關(經) '!H49+'歲出機關 (資)'!H49</f>
        <v>13129000000</v>
      </c>
      <c r="I49" s="76">
        <f>'歲出機關(經) '!I49+'歲出機關 (資)'!I49</f>
        <v>6865702337</v>
      </c>
      <c r="J49" s="76">
        <f>'歲出機關(經) '!J49+'歲出機關 (資)'!J49</f>
        <v>0</v>
      </c>
      <c r="K49" s="76">
        <f>'歲出機關(經) '!K49+'歲出機關 (資)'!K49</f>
        <v>6255100284</v>
      </c>
      <c r="L49" s="76">
        <f>'歲出機關(經) '!L49+'歲出機關 (資)'!L49</f>
        <v>13120802621</v>
      </c>
      <c r="M49" s="77">
        <f>'歲出機關(經) '!M49+'歲出機關 (資)'!M49</f>
        <v>-8197379</v>
      </c>
    </row>
    <row r="50" spans="1:13" s="13" customFormat="1" ht="25.5" customHeight="1">
      <c r="A50" s="72"/>
      <c r="B50" s="73"/>
      <c r="C50" s="74"/>
      <c r="D50" s="74"/>
      <c r="E50" s="75" t="s">
        <v>115</v>
      </c>
      <c r="F50" s="76">
        <f>'歲出機關(經) '!F50+'歲出機關 (資)'!F50</f>
        <v>13129000000</v>
      </c>
      <c r="G50" s="76">
        <f>'歲出機關(經) '!G50+'歲出機關 (資)'!G50</f>
        <v>0</v>
      </c>
      <c r="H50" s="76">
        <f>'歲出機關(經) '!H50+'歲出機關 (資)'!H50</f>
        <v>13129000000</v>
      </c>
      <c r="I50" s="76">
        <f>'歲出機關(經) '!I50+'歲出機關 (資)'!I50</f>
        <v>6865702337</v>
      </c>
      <c r="J50" s="76">
        <f>'歲出機關(經) '!J50+'歲出機關 (資)'!J50</f>
        <v>0</v>
      </c>
      <c r="K50" s="76">
        <f>'歲出機關(經) '!K50+'歲出機關 (資)'!K50</f>
        <v>6255100284</v>
      </c>
      <c r="L50" s="76">
        <f>'歲出機關(經) '!L50+'歲出機關 (資)'!L50</f>
        <v>13120802621</v>
      </c>
      <c r="M50" s="77">
        <f>'歲出機關(經) '!M50+'歲出機關 (資)'!M50</f>
        <v>-8197379</v>
      </c>
    </row>
    <row r="51" spans="1:13" s="13" customFormat="1" ht="22.5" customHeight="1">
      <c r="A51" s="72"/>
      <c r="B51" s="73"/>
      <c r="C51" s="73">
        <v>1</v>
      </c>
      <c r="D51" s="73"/>
      <c r="E51" s="79" t="s">
        <v>116</v>
      </c>
      <c r="F51" s="80">
        <f>'歲出機關(經) '!F51+'歲出機關 (資)'!F51</f>
        <v>13129000000</v>
      </c>
      <c r="G51" s="80">
        <f>'歲出機關(經) '!G51+'歲出機關 (資)'!G51</f>
        <v>0</v>
      </c>
      <c r="H51" s="80">
        <f>'歲出機關(經) '!H51+'歲出機關 (資)'!H51</f>
        <v>13129000000</v>
      </c>
      <c r="I51" s="80">
        <f>'歲出機關(經) '!I51+'歲出機關 (資)'!I51</f>
        <v>6865702337</v>
      </c>
      <c r="J51" s="80">
        <f>'歲出機關(經) '!J51+'歲出機關 (資)'!J51</f>
        <v>0</v>
      </c>
      <c r="K51" s="80">
        <f>'歲出機關(經) '!K51+'歲出機關 (資)'!K51</f>
        <v>6255100284</v>
      </c>
      <c r="L51" s="80">
        <f>'歲出機關(經) '!L51+'歲出機關 (資)'!L51</f>
        <v>13120802621</v>
      </c>
      <c r="M51" s="81">
        <f>'歲出機關(經) '!M51+'歲出機關 (資)'!M51</f>
        <v>-8197379</v>
      </c>
    </row>
    <row r="52" spans="1:13" s="13" customFormat="1" ht="22.5" customHeight="1">
      <c r="A52" s="72"/>
      <c r="B52" s="73"/>
      <c r="C52" s="73"/>
      <c r="D52" s="73">
        <v>1</v>
      </c>
      <c r="E52" s="79" t="s">
        <v>117</v>
      </c>
      <c r="F52" s="91">
        <f>'歲出機關(經) '!F52+'歲出機關 (資)'!F52</f>
        <v>7500000000</v>
      </c>
      <c r="G52" s="80">
        <f>'歲出機關(經) '!G52+'歲出機關 (資)'!G52</f>
        <v>0</v>
      </c>
      <c r="H52" s="80">
        <f>'歲出機關(經) '!H52+'歲出機關 (資)'!H52</f>
        <v>7500000000</v>
      </c>
      <c r="I52" s="80">
        <f>'歲出機關(經) '!I52+'歲出機關 (資)'!I52</f>
        <v>1633142494</v>
      </c>
      <c r="J52" s="80">
        <f>'歲出機關(經) '!J52+'歲出機關 (資)'!J52</f>
        <v>0</v>
      </c>
      <c r="K52" s="80">
        <f>'歲出機關(經) '!K52+'歲出機關 (資)'!K52</f>
        <v>5866857506</v>
      </c>
      <c r="L52" s="80">
        <f>'歲出機關(經) '!L52+'歲出機關 (資)'!L52</f>
        <v>7500000000</v>
      </c>
      <c r="M52" s="81">
        <f>'歲出機關(經) '!M52+'歲出機關 (資)'!M52</f>
        <v>0</v>
      </c>
    </row>
    <row r="53" spans="1:13" s="13" customFormat="1" ht="23.25" customHeight="1" thickBot="1">
      <c r="A53" s="84"/>
      <c r="B53" s="85"/>
      <c r="C53" s="85"/>
      <c r="D53" s="85">
        <v>2</v>
      </c>
      <c r="E53" s="86" t="s">
        <v>63</v>
      </c>
      <c r="F53" s="87">
        <f>'歲出機關(經) '!F53+'歲出機關 (資)'!F53</f>
        <v>5629000000</v>
      </c>
      <c r="G53" s="87">
        <f>'歲出機關(經) '!G53+'歲出機關 (資)'!G53</f>
        <v>0</v>
      </c>
      <c r="H53" s="87">
        <f>'歲出機關(經) '!H53+'歲出機關 (資)'!H53</f>
        <v>5629000000</v>
      </c>
      <c r="I53" s="87">
        <f>'歲出機關(經) '!I53+'歲出機關 (資)'!I53</f>
        <v>5232559843</v>
      </c>
      <c r="J53" s="87">
        <f>'歲出機關(經) '!J53+'歲出機關 (資)'!J53</f>
        <v>0</v>
      </c>
      <c r="K53" s="87">
        <f>'歲出機關(經) '!K53+'歲出機關 (資)'!K53</f>
        <v>388242778</v>
      </c>
      <c r="L53" s="87">
        <f>'歲出機關(經) '!L53+'歲出機關 (資)'!L53</f>
        <v>5620802621</v>
      </c>
      <c r="M53" s="88">
        <f>'歲出機關(經) '!M53+'歲出機關 (資)'!M53</f>
        <v>-8197379</v>
      </c>
    </row>
    <row r="54" spans="1:13" s="13" customFormat="1" ht="24" customHeight="1">
      <c r="A54" s="72">
        <v>4</v>
      </c>
      <c r="B54" s="73"/>
      <c r="C54" s="74"/>
      <c r="D54" s="74"/>
      <c r="E54" s="75" t="s">
        <v>31</v>
      </c>
      <c r="F54" s="76">
        <f>'歲出機關(經) '!F54+'歲出機關 (資)'!F54</f>
        <v>6084300000</v>
      </c>
      <c r="G54" s="76">
        <f>'歲出機關(經) '!G54+'歲出機關 (資)'!G54</f>
        <v>0</v>
      </c>
      <c r="H54" s="83">
        <f>'歲出機關(經) '!H54+'歲出機關 (資)'!H54</f>
        <v>6084300000</v>
      </c>
      <c r="I54" s="76">
        <f>'歲出機關(經) '!I54+'歲出機關 (資)'!I54</f>
        <v>3627538667</v>
      </c>
      <c r="J54" s="76">
        <f>'歲出機關(經) '!J54+'歲出機關 (資)'!J54</f>
        <v>49962408</v>
      </c>
      <c r="K54" s="76">
        <f>'歲出機關(經) '!K54+'歲出機關 (資)'!K54</f>
        <v>2011548514</v>
      </c>
      <c r="L54" s="76">
        <f>'歲出機關(經) '!L54+'歲出機關 (資)'!L54</f>
        <v>5689049589</v>
      </c>
      <c r="M54" s="77">
        <f>'歲出機關(經) '!M54+'歲出機關 (資)'!M54</f>
        <v>-395250411</v>
      </c>
    </row>
    <row r="55" spans="1:13" s="13" customFormat="1" ht="24" customHeight="1">
      <c r="A55" s="72"/>
      <c r="B55" s="73">
        <v>1</v>
      </c>
      <c r="C55" s="74"/>
      <c r="D55" s="74"/>
      <c r="E55" s="78" t="s">
        <v>118</v>
      </c>
      <c r="F55" s="76">
        <f>'歲出機關(經) '!F55+'歲出機關 (資)'!F55</f>
        <v>4129300000</v>
      </c>
      <c r="G55" s="76">
        <f>'歲出機關(經) '!G55+'歲出機關 (資)'!G55</f>
        <v>0</v>
      </c>
      <c r="H55" s="83">
        <f>'歲出機關(經) '!H55+'歲出機關 (資)'!H55</f>
        <v>4129300000</v>
      </c>
      <c r="I55" s="76">
        <f>'歲出機關(經) '!I55+'歲出機關 (資)'!I55</f>
        <v>2674719821</v>
      </c>
      <c r="J55" s="76">
        <f>'歲出機關(經) '!J55+'歲出機關 (資)'!J55</f>
        <v>43092102</v>
      </c>
      <c r="K55" s="76">
        <f>'歲出機關(經) '!K55+'歲出機關 (資)'!K55</f>
        <v>1127614615</v>
      </c>
      <c r="L55" s="76">
        <f>'歲出機關(經) '!L55+'歲出機關 (資)'!L55</f>
        <v>3845426538</v>
      </c>
      <c r="M55" s="77">
        <f>'歲出機關(經) '!M55+'歲出機關 (資)'!M55</f>
        <v>-283873462</v>
      </c>
    </row>
    <row r="56" spans="1:13" s="13" customFormat="1" ht="24" customHeight="1">
      <c r="A56" s="72"/>
      <c r="B56" s="73"/>
      <c r="C56" s="74"/>
      <c r="D56" s="74"/>
      <c r="E56" s="75" t="s">
        <v>47</v>
      </c>
      <c r="F56" s="83">
        <f>'歲出機關(經) '!F56+'歲出機關 (資)'!F56</f>
        <v>4129300000</v>
      </c>
      <c r="G56" s="76">
        <f>'歲出機關(經) '!G56+'歲出機關 (資)'!G56</f>
        <v>0</v>
      </c>
      <c r="H56" s="83">
        <f>'歲出機關(經) '!H56+'歲出機關 (資)'!H56</f>
        <v>4129300000</v>
      </c>
      <c r="I56" s="76">
        <f>'歲出機關(經) '!I56+'歲出機關 (資)'!I56</f>
        <v>2674719821</v>
      </c>
      <c r="J56" s="76">
        <f>'歲出機關(經) '!J56+'歲出機關 (資)'!J56</f>
        <v>43092102</v>
      </c>
      <c r="K56" s="76">
        <f>'歲出機關(經) '!K56+'歲出機關 (資)'!K56</f>
        <v>1127614615</v>
      </c>
      <c r="L56" s="76">
        <f>'歲出機關(經) '!L56+'歲出機關 (資)'!L56</f>
        <v>3845426538</v>
      </c>
      <c r="M56" s="77">
        <f>'歲出機關(經) '!M56+'歲出機關 (資)'!M56</f>
        <v>-283873462</v>
      </c>
    </row>
    <row r="57" spans="1:13" s="13" customFormat="1" ht="23.25" customHeight="1">
      <c r="A57" s="72"/>
      <c r="B57" s="73"/>
      <c r="C57" s="73">
        <v>1</v>
      </c>
      <c r="D57" s="74"/>
      <c r="E57" s="79" t="s">
        <v>64</v>
      </c>
      <c r="F57" s="80">
        <f>'歲出機關(經) '!F57+'歲出機關 (資)'!F57</f>
        <v>4129300000</v>
      </c>
      <c r="G57" s="80">
        <f>'歲出機關(經) '!G57+'歲出機關 (資)'!G57</f>
        <v>0</v>
      </c>
      <c r="H57" s="91">
        <f>'歲出機關(經) '!H57+'歲出機關 (資)'!H57</f>
        <v>4129300000</v>
      </c>
      <c r="I57" s="80">
        <f>'歲出機關(經) '!I57+'歲出機關 (資)'!I57</f>
        <v>2674719821</v>
      </c>
      <c r="J57" s="80">
        <f>'歲出機關(經) '!J57+'歲出機關 (資)'!J57</f>
        <v>43092102</v>
      </c>
      <c r="K57" s="80">
        <f>'歲出機關(經) '!K57+'歲出機關 (資)'!K57</f>
        <v>1127614615</v>
      </c>
      <c r="L57" s="80">
        <f>'歲出機關(經) '!L57+'歲出機關 (資)'!L57</f>
        <v>3845426538</v>
      </c>
      <c r="M57" s="81">
        <f>'歲出機關(經) '!M57+'歲出機關 (資)'!M57</f>
        <v>-283873462</v>
      </c>
    </row>
    <row r="58" spans="1:13" s="13" customFormat="1" ht="24" customHeight="1">
      <c r="A58" s="72"/>
      <c r="B58" s="73">
        <v>2</v>
      </c>
      <c r="C58" s="74"/>
      <c r="D58" s="74"/>
      <c r="E58" s="78" t="s">
        <v>119</v>
      </c>
      <c r="F58" s="76">
        <f>'歲出機關(經) '!F58+'歲出機關 (資)'!F58</f>
        <v>360000000</v>
      </c>
      <c r="G58" s="76">
        <f>'歲出機關(經) '!G58+'歲出機關 (資)'!G58</f>
        <v>0</v>
      </c>
      <c r="H58" s="83">
        <f>'歲出機關(經) '!H58+'歲出機關 (資)'!H58</f>
        <v>360000000</v>
      </c>
      <c r="I58" s="76">
        <f>'歲出機關(經) '!I58+'歲出機關 (資)'!I58</f>
        <v>209439982</v>
      </c>
      <c r="J58" s="76">
        <f>'歲出機關(經) '!J58+'歲出機關 (資)'!J58</f>
        <v>0</v>
      </c>
      <c r="K58" s="76">
        <f>'歲出機關(經) '!K58+'歲出機關 (資)'!K58</f>
        <v>114690000</v>
      </c>
      <c r="L58" s="76">
        <f>'歲出機關(經) '!L58+'歲出機關 (資)'!L58</f>
        <v>324129982</v>
      </c>
      <c r="M58" s="77">
        <f>'歲出機關(經) '!M58+'歲出機關 (資)'!M58</f>
        <v>-35870018</v>
      </c>
    </row>
    <row r="59" spans="1:13" s="13" customFormat="1" ht="24" customHeight="1">
      <c r="A59" s="72"/>
      <c r="B59" s="73"/>
      <c r="C59" s="74"/>
      <c r="D59" s="74"/>
      <c r="E59" s="75" t="s">
        <v>60</v>
      </c>
      <c r="F59" s="76">
        <f>'歲出機關(經) '!F59+'歲出機關 (資)'!F59</f>
        <v>360000000</v>
      </c>
      <c r="G59" s="76">
        <f>'歲出機關(經) '!G59+'歲出機關 (資)'!G59</f>
        <v>0</v>
      </c>
      <c r="H59" s="83">
        <f>'歲出機關(經) '!H59+'歲出機關 (資)'!H59</f>
        <v>360000000</v>
      </c>
      <c r="I59" s="76">
        <f>'歲出機關(經) '!I59+'歲出機關 (資)'!I59</f>
        <v>209439982</v>
      </c>
      <c r="J59" s="76">
        <f>'歲出機關(經) '!J59+'歲出機關 (資)'!J59</f>
        <v>0</v>
      </c>
      <c r="K59" s="76">
        <f>'歲出機關(經) '!K59+'歲出機關 (資)'!K59</f>
        <v>114690000</v>
      </c>
      <c r="L59" s="76">
        <f>'歲出機關(經) '!L59+'歲出機關 (資)'!L59</f>
        <v>324129982</v>
      </c>
      <c r="M59" s="77">
        <f>'歲出機關(經) '!M59+'歲出機關 (資)'!M59</f>
        <v>-35870018</v>
      </c>
    </row>
    <row r="60" spans="1:13" s="13" customFormat="1" ht="36" customHeight="1">
      <c r="A60" s="72"/>
      <c r="B60" s="73"/>
      <c r="C60" s="73">
        <v>1</v>
      </c>
      <c r="D60" s="73"/>
      <c r="E60" s="79" t="s">
        <v>120</v>
      </c>
      <c r="F60" s="80">
        <f>'歲出機關(經) '!F60+'歲出機關 (資)'!F60</f>
        <v>360000000</v>
      </c>
      <c r="G60" s="80">
        <f>'歲出機關(經) '!G60+'歲出機關 (資)'!G60</f>
        <v>0</v>
      </c>
      <c r="H60" s="91">
        <f>'歲出機關(經) '!H60+'歲出機關 (資)'!H60</f>
        <v>360000000</v>
      </c>
      <c r="I60" s="80">
        <f>'歲出機關(經) '!I60+'歲出機關 (資)'!I60</f>
        <v>209439982</v>
      </c>
      <c r="J60" s="80">
        <f>'歲出機關(經) '!J60+'歲出機關 (資)'!J60</f>
        <v>0</v>
      </c>
      <c r="K60" s="80">
        <f>'歲出機關(經) '!K60+'歲出機關 (資)'!K60</f>
        <v>114690000</v>
      </c>
      <c r="L60" s="80">
        <f>'歲出機關(經) '!L60+'歲出機關 (資)'!L60</f>
        <v>324129982</v>
      </c>
      <c r="M60" s="81">
        <f>'歲出機關(經) '!M60+'歲出機關 (資)'!M60</f>
        <v>-35870018</v>
      </c>
    </row>
    <row r="61" spans="1:13" s="13" customFormat="1" ht="24" customHeight="1">
      <c r="A61" s="72"/>
      <c r="B61" s="73">
        <v>3</v>
      </c>
      <c r="C61" s="74"/>
      <c r="D61" s="74"/>
      <c r="E61" s="78" t="s">
        <v>121</v>
      </c>
      <c r="F61" s="76">
        <f>'歲出機關(經) '!F61+'歲出機關 (資)'!F61</f>
        <v>1595000000</v>
      </c>
      <c r="G61" s="76">
        <f>'歲出機關(經) '!G61+'歲出機關 (資)'!G61</f>
        <v>0</v>
      </c>
      <c r="H61" s="83">
        <f>'歲出機關(經) '!H61+'歲出機關 (資)'!H61</f>
        <v>1595000000</v>
      </c>
      <c r="I61" s="76">
        <f>'歲出機關(經) '!I61+'歲出機關 (資)'!I61</f>
        <v>743378864</v>
      </c>
      <c r="J61" s="76">
        <f>'歲出機關(經) '!J61+'歲出機關 (資)'!J61</f>
        <v>6870306</v>
      </c>
      <c r="K61" s="76">
        <f>'歲出機關(經) '!K61+'歲出機關 (資)'!K61</f>
        <v>769243899</v>
      </c>
      <c r="L61" s="76">
        <f>'歲出機關(經) '!L61+'歲出機關 (資)'!L61</f>
        <v>1519493069</v>
      </c>
      <c r="M61" s="77">
        <f>'歲出機關(經) '!M61+'歲出機關 (資)'!M61</f>
        <v>-75506931</v>
      </c>
    </row>
    <row r="62" spans="1:13" s="13" customFormat="1" ht="24" customHeight="1">
      <c r="A62" s="72"/>
      <c r="B62" s="73"/>
      <c r="C62" s="74"/>
      <c r="D62" s="74"/>
      <c r="E62" s="75" t="s">
        <v>74</v>
      </c>
      <c r="F62" s="76">
        <f>'歲出機關(經) '!F62+'歲出機關 (資)'!F62</f>
        <v>1595000000</v>
      </c>
      <c r="G62" s="76">
        <f>'歲出機關(經) '!G62+'歲出機關 (資)'!G62</f>
        <v>0</v>
      </c>
      <c r="H62" s="83">
        <f>'歲出機關(經) '!H62+'歲出機關 (資)'!H62</f>
        <v>1595000000</v>
      </c>
      <c r="I62" s="76">
        <f>'歲出機關(經) '!I62+'歲出機關 (資)'!I62</f>
        <v>743378864</v>
      </c>
      <c r="J62" s="76">
        <f>'歲出機關(經) '!J62+'歲出機關 (資)'!J62</f>
        <v>6870306</v>
      </c>
      <c r="K62" s="76">
        <f>'歲出機關(經) '!K62+'歲出機關 (資)'!K62</f>
        <v>769243899</v>
      </c>
      <c r="L62" s="76">
        <f>'歲出機關(經) '!L62+'歲出機關 (資)'!L62</f>
        <v>1519493069</v>
      </c>
      <c r="M62" s="77">
        <f>'歲出機關(經) '!M62+'歲出機關 (資)'!M62</f>
        <v>-75506931</v>
      </c>
    </row>
    <row r="63" spans="1:13" s="13" customFormat="1" ht="23.25" customHeight="1">
      <c r="A63" s="72"/>
      <c r="B63" s="73"/>
      <c r="C63" s="73">
        <v>1</v>
      </c>
      <c r="D63" s="73"/>
      <c r="E63" s="79" t="s">
        <v>122</v>
      </c>
      <c r="F63" s="80">
        <f>'歲出機關(經) '!F63+'歲出機關 (資)'!F63</f>
        <v>1595000000</v>
      </c>
      <c r="G63" s="80">
        <f>'歲出機關(經) '!G63+'歲出機關 (資)'!G63</f>
        <v>0</v>
      </c>
      <c r="H63" s="91">
        <f>'歲出機關(經) '!H63+'歲出機關 (資)'!H63</f>
        <v>1595000000</v>
      </c>
      <c r="I63" s="80">
        <f>'歲出機關(經) '!I63+'歲出機關 (資)'!I63</f>
        <v>743378864</v>
      </c>
      <c r="J63" s="80">
        <f>'歲出機關(經) '!J63+'歲出機關 (資)'!J63</f>
        <v>6870306</v>
      </c>
      <c r="K63" s="80">
        <f>'歲出機關(經) '!K63+'歲出機關 (資)'!K63</f>
        <v>769243899</v>
      </c>
      <c r="L63" s="80">
        <f>'歲出機關(經) '!L63+'歲出機關 (資)'!L63</f>
        <v>1519493069</v>
      </c>
      <c r="M63" s="81">
        <f>'歲出機關(經) '!M63+'歲出機關 (資)'!M63</f>
        <v>-75506931</v>
      </c>
    </row>
    <row r="64" spans="1:13" s="13" customFormat="1" ht="23.25" customHeight="1">
      <c r="A64" s="72"/>
      <c r="B64" s="73"/>
      <c r="C64" s="73"/>
      <c r="D64" s="73">
        <v>1</v>
      </c>
      <c r="E64" s="79" t="s">
        <v>123</v>
      </c>
      <c r="F64" s="92">
        <f>'歲出機關(經) '!F64+'歲出機關 (資)'!F64</f>
        <v>1595000000</v>
      </c>
      <c r="G64" s="92">
        <f>'歲出機關(經) '!G64+'歲出機關 (資)'!G64</f>
        <v>0</v>
      </c>
      <c r="H64" s="92">
        <f>'歲出機關(經) '!H64+'歲出機關 (資)'!H64</f>
        <v>1595000000</v>
      </c>
      <c r="I64" s="93">
        <f>'歲出機關(經) '!I64+'歲出機關 (資)'!I64</f>
        <v>743378864</v>
      </c>
      <c r="J64" s="92">
        <f>'歲出機關(經) '!J64+'歲出機關 (資)'!J64</f>
        <v>6870306</v>
      </c>
      <c r="K64" s="92">
        <f>'歲出機關(經) '!K64+'歲出機關 (資)'!K64</f>
        <v>769243899</v>
      </c>
      <c r="L64" s="92">
        <f>'歲出機關(經) '!L64+'歲出機關 (資)'!L64</f>
        <v>1519493069</v>
      </c>
      <c r="M64" s="81">
        <f>'歲出機關(經) '!M64+'歲出機關 (資)'!M64</f>
        <v>-75506931</v>
      </c>
    </row>
    <row r="65" spans="1:13" s="13" customFormat="1" ht="23.25" customHeight="1">
      <c r="A65" s="72">
        <v>5</v>
      </c>
      <c r="B65" s="73"/>
      <c r="C65" s="74"/>
      <c r="D65" s="74"/>
      <c r="E65" s="75" t="s">
        <v>32</v>
      </c>
      <c r="F65" s="94">
        <f>'歲出機關(經) '!F65+'歲出機關 (資)'!F65</f>
        <v>53849410000</v>
      </c>
      <c r="G65" s="94">
        <f>'歲出機關(經) '!G65+'歲出機關 (資)'!G65</f>
        <v>0</v>
      </c>
      <c r="H65" s="94">
        <f>'歲出機關(經) '!H65+'歲出機關 (資)'!H65</f>
        <v>53849410000</v>
      </c>
      <c r="I65" s="95">
        <f>'歲出機關(經) '!I65+'歲出機關 (資)'!I65</f>
        <v>33201893335</v>
      </c>
      <c r="J65" s="94">
        <f>'歲出機關(經) '!J65+'歲出機關 (資)'!J65</f>
        <v>1546915338</v>
      </c>
      <c r="K65" s="94">
        <f>'歲出機關(經) '!K65+'歲出機關 (資)'!K65</f>
        <v>18537001478</v>
      </c>
      <c r="L65" s="94">
        <f>'歲出機關(經) '!L65+'歲出機關 (資)'!L65</f>
        <v>53285810151</v>
      </c>
      <c r="M65" s="77">
        <f>'歲出機關(經) '!M65+'歲出機關 (資)'!M65</f>
        <v>-563599849</v>
      </c>
    </row>
    <row r="66" spans="1:13" s="13" customFormat="1" ht="23.25" customHeight="1">
      <c r="A66" s="72"/>
      <c r="B66" s="73">
        <v>1</v>
      </c>
      <c r="C66" s="74"/>
      <c r="D66" s="74"/>
      <c r="E66" s="78" t="s">
        <v>66</v>
      </c>
      <c r="F66" s="96">
        <f>'歲出機關(經) '!F66+'歲出機關 (資)'!F66</f>
        <v>50649410000</v>
      </c>
      <c r="G66" s="96">
        <f>'歲出機關(經) '!G66+'歲出機關 (資)'!G66</f>
        <v>0</v>
      </c>
      <c r="H66" s="83">
        <f>'歲出機關(經) '!H66+'歲出機關 (資)'!H66</f>
        <v>50649410000</v>
      </c>
      <c r="I66" s="76">
        <f>'歲出機關(經) '!I66+'歲出機關 (資)'!I66</f>
        <v>30001893335</v>
      </c>
      <c r="J66" s="96">
        <f>'歲出機關(經) '!J66+'歲出機關 (資)'!J66</f>
        <v>1546915338</v>
      </c>
      <c r="K66" s="96">
        <f>'歲出機關(經) '!K66+'歲出機關 (資)'!K66</f>
        <v>18537001478</v>
      </c>
      <c r="L66" s="96">
        <f>'歲出機關(經) '!L66+'歲出機關 (資)'!L66</f>
        <v>50085810151</v>
      </c>
      <c r="M66" s="77">
        <f>'歲出機關(經) '!M66+'歲出機關 (資)'!M66</f>
        <v>-563599849</v>
      </c>
    </row>
    <row r="67" spans="1:13" s="13" customFormat="1" ht="23.25" customHeight="1">
      <c r="A67" s="72"/>
      <c r="B67" s="73"/>
      <c r="C67" s="74"/>
      <c r="D67" s="74"/>
      <c r="E67" s="75" t="s">
        <v>60</v>
      </c>
      <c r="F67" s="96">
        <f>'歲出機關(經) '!F67+'歲出機關 (資)'!F67</f>
        <v>50649410000</v>
      </c>
      <c r="G67" s="96">
        <f>'歲出機關(經) '!G67+'歲出機關 (資)'!G67</f>
        <v>0</v>
      </c>
      <c r="H67" s="83">
        <f>'歲出機關(經) '!H67+'歲出機關 (資)'!H67</f>
        <v>50649410000</v>
      </c>
      <c r="I67" s="76">
        <f>'歲出機關(經) '!I67+'歲出機關 (資)'!I67</f>
        <v>30001893335</v>
      </c>
      <c r="J67" s="96">
        <f>'歲出機關(經) '!J67+'歲出機關 (資)'!J67</f>
        <v>1546915338</v>
      </c>
      <c r="K67" s="96">
        <f>'歲出機關(經) '!K67+'歲出機關 (資)'!K67</f>
        <v>18537001478</v>
      </c>
      <c r="L67" s="96">
        <f>'歲出機關(經) '!L67+'歲出機關 (資)'!L67</f>
        <v>50085810151</v>
      </c>
      <c r="M67" s="77">
        <f>'歲出機關(經) '!M67+'歲出機關 (資)'!M67</f>
        <v>-563599849</v>
      </c>
    </row>
    <row r="68" spans="1:13" s="13" customFormat="1" ht="22.5" customHeight="1">
      <c r="A68" s="72"/>
      <c r="B68" s="73"/>
      <c r="C68" s="73">
        <v>1</v>
      </c>
      <c r="D68" s="73"/>
      <c r="E68" s="79" t="s">
        <v>124</v>
      </c>
      <c r="F68" s="97">
        <f>'歲出機關(經) '!F68+'歲出機關 (資)'!F68</f>
        <v>26000000</v>
      </c>
      <c r="G68" s="97">
        <f>'歲出機關(經) '!G68+'歲出機關 (資)'!G68</f>
        <v>0</v>
      </c>
      <c r="H68" s="91">
        <f>'歲出機關(經) '!H68+'歲出機關 (資)'!H68</f>
        <v>26000000</v>
      </c>
      <c r="I68" s="80">
        <f>'歲出機關(經) '!I68+'歲出機關 (資)'!I68</f>
        <v>26000000</v>
      </c>
      <c r="J68" s="97">
        <f>'歲出機關(經) '!J68+'歲出機關 (資)'!J68</f>
        <v>0</v>
      </c>
      <c r="K68" s="97">
        <f>'歲出機關(經) '!K68+'歲出機關 (資)'!K68</f>
        <v>0</v>
      </c>
      <c r="L68" s="97">
        <f>'歲出機關(經) '!L68+'歲出機關 (資)'!L68</f>
        <v>26000000</v>
      </c>
      <c r="M68" s="81">
        <f>'歲出機關(經) '!M68+'歲出機關 (資)'!M68</f>
        <v>0</v>
      </c>
    </row>
    <row r="69" spans="1:13" s="13" customFormat="1" ht="22.5" customHeight="1">
      <c r="A69" s="72"/>
      <c r="B69" s="73"/>
      <c r="C69" s="73"/>
      <c r="D69" s="73">
        <v>1</v>
      </c>
      <c r="E69" s="79" t="s">
        <v>125</v>
      </c>
      <c r="F69" s="97">
        <f>'歲出機關(經) '!F69+'歲出機關 (資)'!F69</f>
        <v>26000000</v>
      </c>
      <c r="G69" s="97">
        <f>'歲出機關(經) '!G69+'歲出機關 (資)'!G69</f>
        <v>0</v>
      </c>
      <c r="H69" s="91">
        <f>'歲出機關(經) '!H69+'歲出機關 (資)'!H69</f>
        <v>26000000</v>
      </c>
      <c r="I69" s="80">
        <f>'歲出機關(經) '!I69+'歲出機關 (資)'!I69</f>
        <v>26000000</v>
      </c>
      <c r="J69" s="97">
        <f>'歲出機關(經) '!J69+'歲出機關 (資)'!J69</f>
        <v>0</v>
      </c>
      <c r="K69" s="97">
        <f>'歲出機關(經) '!K69+'歲出機關 (資)'!K69</f>
        <v>0</v>
      </c>
      <c r="L69" s="97">
        <f>'歲出機關(經) '!L69+'歲出機關 (資)'!L69</f>
        <v>26000000</v>
      </c>
      <c r="M69" s="81">
        <f>'歲出機關(經) '!M69+'歲出機關 (資)'!M69</f>
        <v>0</v>
      </c>
    </row>
    <row r="70" spans="1:13" s="13" customFormat="1" ht="22.5" customHeight="1">
      <c r="A70" s="72"/>
      <c r="B70" s="73"/>
      <c r="C70" s="73">
        <v>2</v>
      </c>
      <c r="D70" s="73"/>
      <c r="E70" s="79" t="s">
        <v>67</v>
      </c>
      <c r="F70" s="97">
        <f>'歲出機關(經) '!F70+'歲出機關 (資)'!F70</f>
        <v>32480810000</v>
      </c>
      <c r="G70" s="97">
        <f>'歲出機關(經) '!G70+'歲出機關 (資)'!G70</f>
        <v>0</v>
      </c>
      <c r="H70" s="91">
        <f>'歲出機關(經) '!H70+'歲出機關 (資)'!H70</f>
        <v>32480810000</v>
      </c>
      <c r="I70" s="80">
        <f>'歲出機關(經) '!I70+'歲出機關 (資)'!I70</f>
        <v>20944400156</v>
      </c>
      <c r="J70" s="97">
        <f>'歲出機關(經) '!J70+'歲出機關 (資)'!J70</f>
        <v>1494879474</v>
      </c>
      <c r="K70" s="97">
        <f>'歲出機關(經) '!K70+'歲出機關 (資)'!K70</f>
        <v>10041530370</v>
      </c>
      <c r="L70" s="97">
        <f>'歲出機關(經) '!L70+'歲出機關 (資)'!L70</f>
        <v>32480810000</v>
      </c>
      <c r="M70" s="81">
        <f>'歲出機關(經) '!M70+'歲出機關 (資)'!M70</f>
        <v>0</v>
      </c>
    </row>
    <row r="71" spans="1:13" s="13" customFormat="1" ht="22.5" customHeight="1">
      <c r="A71" s="72"/>
      <c r="B71" s="73"/>
      <c r="C71" s="73"/>
      <c r="D71" s="73">
        <v>1</v>
      </c>
      <c r="E71" s="79" t="s">
        <v>126</v>
      </c>
      <c r="F71" s="97">
        <f>'歲出機關(經) '!F71+'歲出機關 (資)'!F71</f>
        <v>5364100000</v>
      </c>
      <c r="G71" s="97">
        <f>'歲出機關(經) '!G71+'歲出機關 (資)'!G71</f>
        <v>0</v>
      </c>
      <c r="H71" s="91">
        <f>'歲出機關(經) '!H71+'歲出機關 (資)'!H71</f>
        <v>5364100000</v>
      </c>
      <c r="I71" s="80">
        <f>'歲出機關(經) '!I71+'歲出機關 (資)'!I71</f>
        <v>2098886404</v>
      </c>
      <c r="J71" s="97">
        <f>'歲出機關(經) '!J71+'歲出機關 (資)'!J71</f>
        <v>297164743</v>
      </c>
      <c r="K71" s="97">
        <f>'歲出機關(經) '!K71+'歲出機關 (資)'!K71</f>
        <v>2968048853</v>
      </c>
      <c r="L71" s="97">
        <f>'歲出機關(經) '!L71+'歲出機關 (資)'!L71</f>
        <v>5364100000</v>
      </c>
      <c r="M71" s="81">
        <f>'歲出機關(經) '!M71+'歲出機關 (資)'!M71</f>
        <v>0</v>
      </c>
    </row>
    <row r="72" spans="1:13" s="13" customFormat="1" ht="22.5" customHeight="1">
      <c r="A72" s="72"/>
      <c r="B72" s="73"/>
      <c r="C72" s="73"/>
      <c r="D72" s="73">
        <v>2</v>
      </c>
      <c r="E72" s="79" t="s">
        <v>127</v>
      </c>
      <c r="F72" s="97">
        <f>'歲出機關(經) '!F72+'歲出機關 (資)'!F72</f>
        <v>6161976000</v>
      </c>
      <c r="G72" s="97">
        <f>'歲出機關(經) '!G72+'歲出機關 (資)'!G72</f>
        <v>0</v>
      </c>
      <c r="H72" s="91">
        <f>'歲出機關(經) '!H72+'歲出機關 (資)'!H72</f>
        <v>6161976000</v>
      </c>
      <c r="I72" s="80">
        <f>'歲出機關(經) '!I72+'歲出機關 (資)'!I72</f>
        <v>5094047884</v>
      </c>
      <c r="J72" s="97">
        <f>'歲出機關(經) '!J72+'歲出機關 (資)'!J72</f>
        <v>0</v>
      </c>
      <c r="K72" s="97">
        <f>'歲出機關(經) '!K72+'歲出機關 (資)'!K72</f>
        <v>1067928116</v>
      </c>
      <c r="L72" s="97">
        <f>'歲出機關(經) '!L72+'歲出機關 (資)'!L72</f>
        <v>6161976000</v>
      </c>
      <c r="M72" s="81">
        <f>'歲出機關(經) '!M72+'歲出機關 (資)'!M72</f>
        <v>0</v>
      </c>
    </row>
    <row r="73" spans="1:13" s="13" customFormat="1" ht="22.5" customHeight="1">
      <c r="A73" s="72"/>
      <c r="B73" s="73"/>
      <c r="C73" s="73"/>
      <c r="D73" s="73">
        <v>3</v>
      </c>
      <c r="E73" s="79" t="s">
        <v>128</v>
      </c>
      <c r="F73" s="97">
        <f>'歲出機關(經) '!F73+'歲出機關 (資)'!F73</f>
        <v>20954734000</v>
      </c>
      <c r="G73" s="97">
        <f>'歲出機關(經) '!G73+'歲出機關 (資)'!G73</f>
        <v>0</v>
      </c>
      <c r="H73" s="91">
        <f>'歲出機關(經) '!H73+'歲出機關 (資)'!H73</f>
        <v>20954734000</v>
      </c>
      <c r="I73" s="80">
        <f>'歲出機關(經) '!I73+'歲出機關 (資)'!I73</f>
        <v>13751465868</v>
      </c>
      <c r="J73" s="97">
        <f>'歲出機關(經) '!J73+'歲出機關 (資)'!J73</f>
        <v>1197714731</v>
      </c>
      <c r="K73" s="97">
        <f>'歲出機關(經) '!K73+'歲出機關 (資)'!K73</f>
        <v>6005553401</v>
      </c>
      <c r="L73" s="97">
        <f>'歲出機關(經) '!L73+'歲出機關 (資)'!L73</f>
        <v>20954734000</v>
      </c>
      <c r="M73" s="81">
        <f>'歲出機關(經) '!M73+'歲出機關 (資)'!M73</f>
        <v>0</v>
      </c>
    </row>
    <row r="74" spans="1:13" s="13" customFormat="1" ht="28.5" customHeight="1">
      <c r="A74" s="72"/>
      <c r="B74" s="73"/>
      <c r="C74" s="73">
        <v>3</v>
      </c>
      <c r="D74" s="73"/>
      <c r="E74" s="79" t="s">
        <v>68</v>
      </c>
      <c r="F74" s="97">
        <f>'歲出機關(經) '!F74+'歲出機關 (資)'!F74</f>
        <v>18142600000</v>
      </c>
      <c r="G74" s="97">
        <f>'歲出機關(經) '!G74+'歲出機關 (資)'!G74</f>
        <v>0</v>
      </c>
      <c r="H74" s="91">
        <f>'歲出機關(經) '!H74+'歲出機關 (資)'!H74</f>
        <v>18142600000</v>
      </c>
      <c r="I74" s="80">
        <f>'歲出機關(經) '!I74+'歲出機關 (資)'!I74</f>
        <v>9031493179</v>
      </c>
      <c r="J74" s="97">
        <f>'歲出機關(經) '!J74+'歲出機關 (資)'!J74</f>
        <v>52035864</v>
      </c>
      <c r="K74" s="97">
        <f>'歲出機關(經) '!K74+'歲出機關 (資)'!K74</f>
        <v>8495471108</v>
      </c>
      <c r="L74" s="97">
        <f>'歲出機關(經) '!L74+'歲出機關 (資)'!L74</f>
        <v>17579000151</v>
      </c>
      <c r="M74" s="81">
        <f>'歲出機關(經) '!M74+'歲出機關 (資)'!M74</f>
        <v>-563599849</v>
      </c>
    </row>
    <row r="75" spans="1:13" s="13" customFormat="1" ht="24" customHeight="1">
      <c r="A75" s="72"/>
      <c r="B75" s="73">
        <v>2</v>
      </c>
      <c r="C75" s="74"/>
      <c r="D75" s="74"/>
      <c r="E75" s="78" t="s">
        <v>69</v>
      </c>
      <c r="F75" s="96">
        <f>'歲出機關(經) '!F75+'歲出機關 (資)'!F75</f>
        <v>3200000000</v>
      </c>
      <c r="G75" s="96">
        <f>'歲出機關(經) '!G75+'歲出機關 (資)'!G75</f>
        <v>0</v>
      </c>
      <c r="H75" s="83">
        <f>'歲出機關(經) '!H75+'歲出機關 (資)'!H75</f>
        <v>3200000000</v>
      </c>
      <c r="I75" s="76">
        <f>'歲出機關(經) '!I75+'歲出機關 (資)'!I75</f>
        <v>3200000000</v>
      </c>
      <c r="J75" s="96">
        <f>'歲出機關(經) '!J75+'歲出機關 (資)'!J75</f>
        <v>0</v>
      </c>
      <c r="K75" s="96">
        <f>'歲出機關(經) '!K75+'歲出機關 (資)'!K75</f>
        <v>0</v>
      </c>
      <c r="L75" s="96">
        <f>'歲出機關(經) '!L75+'歲出機關 (資)'!L75</f>
        <v>3200000000</v>
      </c>
      <c r="M75" s="77">
        <f>'歲出機關(經) '!M75+'歲出機關 (資)'!M75</f>
        <v>0</v>
      </c>
    </row>
    <row r="76" spans="1:13" s="13" customFormat="1" ht="23.25" customHeight="1">
      <c r="A76" s="72"/>
      <c r="B76" s="73"/>
      <c r="C76" s="74"/>
      <c r="D76" s="74"/>
      <c r="E76" s="75" t="s">
        <v>60</v>
      </c>
      <c r="F76" s="96">
        <f>'歲出機關(經) '!F76+'歲出機關 (資)'!F76</f>
        <v>3200000000</v>
      </c>
      <c r="G76" s="96">
        <f>'歲出機關(經) '!G76+'歲出機關 (資)'!G76</f>
        <v>0</v>
      </c>
      <c r="H76" s="83">
        <f>'歲出機關(經) '!H76+'歲出機關 (資)'!H76</f>
        <v>3200000000</v>
      </c>
      <c r="I76" s="76">
        <f>'歲出機關(經) '!I76+'歲出機關 (資)'!I76</f>
        <v>3200000000</v>
      </c>
      <c r="J76" s="96">
        <f>'歲出機關(經) '!J76+'歲出機關 (資)'!J76</f>
        <v>0</v>
      </c>
      <c r="K76" s="96">
        <f>'歲出機關(經) '!K76+'歲出機關 (資)'!K76</f>
        <v>0</v>
      </c>
      <c r="L76" s="96">
        <f>'歲出機關(經) '!L76+'歲出機關 (資)'!L76</f>
        <v>3200000000</v>
      </c>
      <c r="M76" s="77">
        <f>'歲出機關(經) '!M76+'歲出機關 (資)'!M76</f>
        <v>0</v>
      </c>
    </row>
    <row r="77" spans="1:13" s="13" customFormat="1" ht="22.5" customHeight="1">
      <c r="A77" s="72"/>
      <c r="B77" s="73"/>
      <c r="C77" s="73">
        <v>1</v>
      </c>
      <c r="D77" s="73"/>
      <c r="E77" s="79" t="s">
        <v>129</v>
      </c>
      <c r="F77" s="97">
        <f>'歲出機關(經) '!F77+'歲出機關 (資)'!F77</f>
        <v>3200000000</v>
      </c>
      <c r="G77" s="97">
        <f>'歲出機關(經) '!G77+'歲出機關 (資)'!G77</f>
        <v>0</v>
      </c>
      <c r="H77" s="91">
        <f>'歲出機關(經) '!H77+'歲出機關 (資)'!H77</f>
        <v>3200000000</v>
      </c>
      <c r="I77" s="80">
        <f>'歲出機關(經) '!I77+'歲出機關 (資)'!I77</f>
        <v>3200000000</v>
      </c>
      <c r="J77" s="97">
        <f>'歲出機關(經) '!J77+'歲出機關 (資)'!J77</f>
        <v>0</v>
      </c>
      <c r="K77" s="97">
        <f>'歲出機關(經) '!K77+'歲出機關 (資)'!K77</f>
        <v>0</v>
      </c>
      <c r="L77" s="97">
        <f>'歲出機關(經) '!L77+'歲出機關 (資)'!L77</f>
        <v>3200000000</v>
      </c>
      <c r="M77" s="81">
        <f>'歲出機關(經) '!M77+'歲出機關 (資)'!M77</f>
        <v>0</v>
      </c>
    </row>
    <row r="78" spans="1:13" s="13" customFormat="1" ht="22.5" customHeight="1" thickBot="1">
      <c r="A78" s="84"/>
      <c r="B78" s="85"/>
      <c r="C78" s="85"/>
      <c r="D78" s="85">
        <v>1</v>
      </c>
      <c r="E78" s="86" t="s">
        <v>127</v>
      </c>
      <c r="F78" s="98">
        <f>'歲出機關(經) '!F78+'歲出機關 (資)'!F78</f>
        <v>3200000000</v>
      </c>
      <c r="G78" s="98">
        <f>'歲出機關(經) '!G78+'歲出機關 (資)'!G78</f>
        <v>0</v>
      </c>
      <c r="H78" s="99">
        <f>'歲出機關(經) '!H78+'歲出機關 (資)'!H78</f>
        <v>3200000000</v>
      </c>
      <c r="I78" s="87">
        <f>'歲出機關(經) '!I78+'歲出機關 (資)'!I78</f>
        <v>3200000000</v>
      </c>
      <c r="J78" s="98">
        <f>'歲出機關(經) '!J78+'歲出機關 (資)'!J78</f>
        <v>0</v>
      </c>
      <c r="K78" s="98">
        <f>'歲出機關(經) '!K78+'歲出機關 (資)'!K78</f>
        <v>0</v>
      </c>
      <c r="L78" s="98">
        <f>'歲出機關(經) '!L78+'歲出機關 (資)'!L78</f>
        <v>3200000000</v>
      </c>
      <c r="M78" s="88">
        <f>'歲出機關(經) '!M78+'歲出機關 (資)'!M78</f>
        <v>0</v>
      </c>
    </row>
    <row r="79" spans="1:13" s="13" customFormat="1" ht="26.25" customHeight="1">
      <c r="A79" s="72">
        <v>6</v>
      </c>
      <c r="B79" s="73"/>
      <c r="C79" s="73"/>
      <c r="D79" s="73"/>
      <c r="E79" s="75" t="s">
        <v>95</v>
      </c>
      <c r="F79" s="96">
        <f>'歲出機關(經) '!F79+'歲出機關 (資)'!F79</f>
        <v>29900000</v>
      </c>
      <c r="G79" s="96">
        <f>'歲出機關(經) '!G79+'歲出機關 (資)'!G79</f>
        <v>0</v>
      </c>
      <c r="H79" s="83">
        <f>'歲出機關(經) '!H79+'歲出機關 (資)'!H79</f>
        <v>29900000</v>
      </c>
      <c r="I79" s="76">
        <f>'歲出機關(經) '!I79+'歲出機關 (資)'!I79</f>
        <v>0</v>
      </c>
      <c r="J79" s="96">
        <f>'歲出機關(經) '!J79+'歲出機關 (資)'!J79</f>
        <v>829224</v>
      </c>
      <c r="K79" s="96">
        <f>'歲出機關(經) '!K79+'歲出機關 (資)'!K79</f>
        <v>29070776</v>
      </c>
      <c r="L79" s="96">
        <f>'歲出機關(經) '!L79+'歲出機關 (資)'!L79</f>
        <v>29900000</v>
      </c>
      <c r="M79" s="77">
        <f>'歲出機關(經) '!M79+'歲出機關 (資)'!M79</f>
        <v>0</v>
      </c>
    </row>
    <row r="80" spans="1:13" s="13" customFormat="1" ht="25.5" customHeight="1">
      <c r="A80" s="72"/>
      <c r="B80" s="73">
        <v>1</v>
      </c>
      <c r="C80" s="73"/>
      <c r="D80" s="73"/>
      <c r="E80" s="78" t="s">
        <v>130</v>
      </c>
      <c r="F80" s="96">
        <f>'歲出機關(經) '!F80+'歲出機關 (資)'!F80</f>
        <v>29900000</v>
      </c>
      <c r="G80" s="96">
        <f>'歲出機關(經) '!G80+'歲出機關 (資)'!G80</f>
        <v>0</v>
      </c>
      <c r="H80" s="83">
        <f>'歲出機關(經) '!H80+'歲出機關 (資)'!H80</f>
        <v>29900000</v>
      </c>
      <c r="I80" s="76">
        <f>'歲出機關(經) '!I80+'歲出機關 (資)'!I80</f>
        <v>0</v>
      </c>
      <c r="J80" s="96">
        <f>'歲出機關(經) '!J80+'歲出機關 (資)'!J80</f>
        <v>829224</v>
      </c>
      <c r="K80" s="96">
        <f>'歲出機關(經) '!K80+'歲出機關 (資)'!K80</f>
        <v>29070776</v>
      </c>
      <c r="L80" s="96">
        <f>'歲出機關(經) '!L80+'歲出機關 (資)'!L80</f>
        <v>29900000</v>
      </c>
      <c r="M80" s="77">
        <f>'歲出機關(經) '!M80+'歲出機關 (資)'!M80</f>
        <v>0</v>
      </c>
    </row>
    <row r="81" spans="1:13" ht="26.25" customHeight="1">
      <c r="A81" s="72"/>
      <c r="B81" s="73"/>
      <c r="C81" s="73"/>
      <c r="D81" s="73"/>
      <c r="E81" s="75" t="s">
        <v>71</v>
      </c>
      <c r="F81" s="96">
        <f>'歲出機關(經) '!F81+'歲出機關 (資)'!F81</f>
        <v>29900000</v>
      </c>
      <c r="G81" s="96">
        <f>'歲出機關(經) '!G81+'歲出機關 (資)'!G81</f>
        <v>0</v>
      </c>
      <c r="H81" s="83">
        <f>'歲出機關(經) '!H81+'歲出機關 (資)'!H81</f>
        <v>29900000</v>
      </c>
      <c r="I81" s="76">
        <f>'歲出機關(經) '!I81+'歲出機關 (資)'!I81</f>
        <v>0</v>
      </c>
      <c r="J81" s="96">
        <f>'歲出機關(經) '!J81+'歲出機關 (資)'!J81</f>
        <v>829224</v>
      </c>
      <c r="K81" s="96">
        <f>'歲出機關(經) '!K81+'歲出機關 (資)'!K81</f>
        <v>29070776</v>
      </c>
      <c r="L81" s="96">
        <f>'歲出機關(經) '!L81+'歲出機關 (資)'!L81</f>
        <v>29900000</v>
      </c>
      <c r="M81" s="77">
        <f>'歲出機關(經) '!M81+'歲出機關 (資)'!M81</f>
        <v>0</v>
      </c>
    </row>
    <row r="82" spans="1:13" ht="24" customHeight="1">
      <c r="A82" s="72"/>
      <c r="B82" s="73"/>
      <c r="C82" s="100">
        <v>1</v>
      </c>
      <c r="D82" s="100"/>
      <c r="E82" s="101" t="s">
        <v>72</v>
      </c>
      <c r="F82" s="97">
        <f>'歲出機關(經) '!F82+'歲出機關 (資)'!F82</f>
        <v>29900000</v>
      </c>
      <c r="G82" s="97">
        <f>'歲出機關(經) '!G82+'歲出機關 (資)'!G82</f>
        <v>0</v>
      </c>
      <c r="H82" s="91">
        <f>'歲出機關(經) '!H82+'歲出機關 (資)'!H82</f>
        <v>29900000</v>
      </c>
      <c r="I82" s="80">
        <f>'歲出機關(經) '!I82+'歲出機關 (資)'!I82</f>
        <v>0</v>
      </c>
      <c r="J82" s="97">
        <f>'歲出機關(經) '!J82+'歲出機關 (資)'!J82</f>
        <v>829224</v>
      </c>
      <c r="K82" s="97">
        <f>'歲出機關(經) '!K82+'歲出機關 (資)'!K82</f>
        <v>29070776</v>
      </c>
      <c r="L82" s="97">
        <f>'歲出機關(經) '!L82+'歲出機關 (資)'!L82</f>
        <v>29900000</v>
      </c>
      <c r="M82" s="81">
        <f>'歲出機關(經) '!M82+'歲出機關 (資)'!M82</f>
        <v>0</v>
      </c>
    </row>
    <row r="83" spans="1:13" ht="25.5" customHeight="1">
      <c r="A83" s="72">
        <v>7</v>
      </c>
      <c r="B83" s="73"/>
      <c r="C83" s="100"/>
      <c r="D83" s="100"/>
      <c r="E83" s="75" t="s">
        <v>96</v>
      </c>
      <c r="F83" s="96">
        <f>'歲出機關(經) '!F83+'歲出機關 (資)'!F83</f>
        <v>2869900000</v>
      </c>
      <c r="G83" s="96">
        <f>'歲出機關(經) '!G83+'歲出機關 (資)'!G83</f>
        <v>0</v>
      </c>
      <c r="H83" s="83">
        <f>'歲出機關(經) '!H83+'歲出機關 (資)'!H83</f>
        <v>2869900000</v>
      </c>
      <c r="I83" s="76">
        <f>'歲出機關(經) '!I83+'歲出機關 (資)'!I83</f>
        <v>2007811199</v>
      </c>
      <c r="J83" s="96">
        <f>'歲出機關(經) '!J83+'歲出機關 (資)'!J83</f>
        <v>17696588</v>
      </c>
      <c r="K83" s="96">
        <f>'歲出機關(經) '!K83+'歲出機關 (資)'!K83</f>
        <v>680670145</v>
      </c>
      <c r="L83" s="96">
        <f>'歲出機關(經) '!L83+'歲出機關 (資)'!L83</f>
        <v>2706177932</v>
      </c>
      <c r="M83" s="77">
        <f>'歲出機關(經) '!M83+'歲出機關 (資)'!M83</f>
        <v>-163722068</v>
      </c>
    </row>
    <row r="84" spans="1:13" ht="25.5" customHeight="1">
      <c r="A84" s="72"/>
      <c r="B84" s="73">
        <v>1</v>
      </c>
      <c r="C84" s="100"/>
      <c r="D84" s="100"/>
      <c r="E84" s="78" t="s">
        <v>131</v>
      </c>
      <c r="F84" s="96">
        <f>'歲出機關(經) '!F84+'歲出機關 (資)'!F84</f>
        <v>2869900000</v>
      </c>
      <c r="G84" s="96">
        <f>'歲出機關(經) '!G84+'歲出機關 (資)'!G84</f>
        <v>0</v>
      </c>
      <c r="H84" s="83">
        <f>'歲出機關(經) '!H84+'歲出機關 (資)'!H84</f>
        <v>2869900000</v>
      </c>
      <c r="I84" s="76">
        <f>'歲出機關(經) '!I84+'歲出機關 (資)'!I84</f>
        <v>2007811199</v>
      </c>
      <c r="J84" s="96">
        <f>'歲出機關(經) '!J84+'歲出機關 (資)'!J84</f>
        <v>17696588</v>
      </c>
      <c r="K84" s="96">
        <f>'歲出機關(經) '!K84+'歲出機關 (資)'!K84</f>
        <v>680670145</v>
      </c>
      <c r="L84" s="96">
        <f>'歲出機關(經) '!L84+'歲出機關 (資)'!L84</f>
        <v>2706177932</v>
      </c>
      <c r="M84" s="77">
        <f>'歲出機關(經) '!M84+'歲出機關 (資)'!M84</f>
        <v>-163722068</v>
      </c>
    </row>
    <row r="85" spans="1:13" ht="25.5" customHeight="1">
      <c r="A85" s="72"/>
      <c r="B85" s="73"/>
      <c r="C85" s="100"/>
      <c r="D85" s="100"/>
      <c r="E85" s="75" t="s">
        <v>74</v>
      </c>
      <c r="F85" s="96">
        <f>'歲出機關(經) '!F85+'歲出機關 (資)'!F85</f>
        <v>2869900000</v>
      </c>
      <c r="G85" s="96">
        <f>'歲出機關(經) '!G85+'歲出機關 (資)'!G85</f>
        <v>0</v>
      </c>
      <c r="H85" s="83">
        <f>'歲出機關(經) '!H85+'歲出機關 (資)'!H85</f>
        <v>2869900000</v>
      </c>
      <c r="I85" s="76">
        <f>'歲出機關(經) '!I85+'歲出機關 (資)'!I85</f>
        <v>2007811199</v>
      </c>
      <c r="J85" s="96">
        <f>'歲出機關(經) '!J85+'歲出機關 (資)'!J85</f>
        <v>17696588</v>
      </c>
      <c r="K85" s="96">
        <f>'歲出機關(經) '!K85+'歲出機關 (資)'!K85</f>
        <v>680670145</v>
      </c>
      <c r="L85" s="96">
        <f>'歲出機關(經) '!L85+'歲出機關 (資)'!L85</f>
        <v>2706177932</v>
      </c>
      <c r="M85" s="77">
        <f>'歲出機關(經) '!M85+'歲出機關 (資)'!M85</f>
        <v>-163722068</v>
      </c>
    </row>
    <row r="86" spans="1:13" ht="23.25" customHeight="1">
      <c r="A86" s="72"/>
      <c r="B86" s="73"/>
      <c r="C86" s="100">
        <v>1</v>
      </c>
      <c r="D86" s="100"/>
      <c r="E86" s="101" t="s">
        <v>75</v>
      </c>
      <c r="F86" s="97">
        <f>'歲出機關(經) '!F86+'歲出機關 (資)'!F86</f>
        <v>2869900000</v>
      </c>
      <c r="G86" s="97">
        <f>'歲出機關(經) '!G86+'歲出機關 (資)'!G86</f>
        <v>0</v>
      </c>
      <c r="H86" s="91">
        <f>'歲出機關(經) '!H86+'歲出機關 (資)'!H86</f>
        <v>2869900000</v>
      </c>
      <c r="I86" s="80">
        <f>'歲出機關(經) '!I86+'歲出機關 (資)'!I86</f>
        <v>2007811199</v>
      </c>
      <c r="J86" s="97">
        <f>'歲出機關(經) '!J86+'歲出機關 (資)'!J86</f>
        <v>17696588</v>
      </c>
      <c r="K86" s="97">
        <f>'歲出機關(經) '!K86+'歲出機關 (資)'!K86</f>
        <v>680670145</v>
      </c>
      <c r="L86" s="97">
        <f>'歲出機關(經) '!L86+'歲出機關 (資)'!L86</f>
        <v>2706177932</v>
      </c>
      <c r="M86" s="81">
        <f>'歲出機關(經) '!M86+'歲出機關 (資)'!M86</f>
        <v>-163722068</v>
      </c>
    </row>
    <row r="87" spans="1:13" ht="23.25" customHeight="1">
      <c r="A87" s="72"/>
      <c r="B87" s="73"/>
      <c r="C87" s="100"/>
      <c r="D87" s="100">
        <v>1</v>
      </c>
      <c r="E87" s="101" t="s">
        <v>76</v>
      </c>
      <c r="F87" s="97">
        <f>'歲出機關(經) '!F87+'歲出機關 (資)'!F87</f>
        <v>2869900000</v>
      </c>
      <c r="G87" s="97">
        <f>'歲出機關(經) '!G87+'歲出機關 (資)'!G87</f>
        <v>0</v>
      </c>
      <c r="H87" s="91">
        <f>'歲出機關(經) '!H87+'歲出機關 (資)'!H87</f>
        <v>2869900000</v>
      </c>
      <c r="I87" s="80">
        <f>'歲出機關(經) '!I87+'歲出機關 (資)'!I87</f>
        <v>2007811199</v>
      </c>
      <c r="J87" s="97">
        <f>'歲出機關(經) '!J87+'歲出機關 (資)'!J87</f>
        <v>17696588</v>
      </c>
      <c r="K87" s="97">
        <f>'歲出機關(經) '!K87+'歲出機關 (資)'!K87</f>
        <v>680670145</v>
      </c>
      <c r="L87" s="97">
        <f>'歲出機關(經) '!L87+'歲出機關 (資)'!L87</f>
        <v>2706177932</v>
      </c>
      <c r="M87" s="81">
        <f>'歲出機關(經) '!M87+'歲出機關 (資)'!M87</f>
        <v>-163722068</v>
      </c>
    </row>
    <row r="88" spans="1:13" ht="25.5" customHeight="1">
      <c r="A88" s="72">
        <v>8</v>
      </c>
      <c r="B88" s="73"/>
      <c r="C88" s="100"/>
      <c r="D88" s="100"/>
      <c r="E88" s="75" t="s">
        <v>97</v>
      </c>
      <c r="F88" s="96">
        <f>'歲出機關(經) '!F88+'歲出機關 (資)'!F88</f>
        <v>39400000</v>
      </c>
      <c r="G88" s="96">
        <f>'歲出機關(經) '!G88+'歲出機關 (資)'!G88</f>
        <v>0</v>
      </c>
      <c r="H88" s="83">
        <f>'歲出機關(經) '!H88+'歲出機關 (資)'!H88</f>
        <v>39400000</v>
      </c>
      <c r="I88" s="76">
        <f>'歲出機關(經) '!I88+'歲出機關 (資)'!I88</f>
        <v>18385317</v>
      </c>
      <c r="J88" s="96">
        <f>'歲出機關(經) '!J88+'歲出機關 (資)'!J88</f>
        <v>0</v>
      </c>
      <c r="K88" s="96">
        <f>'歲出機關(經) '!K88+'歲出機關 (資)'!K88</f>
        <v>20197343</v>
      </c>
      <c r="L88" s="96">
        <f>'歲出機關(經) '!L88+'歲出機關 (資)'!L88</f>
        <v>38582660</v>
      </c>
      <c r="M88" s="77">
        <f>'歲出機關(經) '!M88+'歲出機關 (資)'!M88</f>
        <v>-817340</v>
      </c>
    </row>
    <row r="89" spans="1:13" ht="16.5">
      <c r="A89" s="72"/>
      <c r="B89" s="73">
        <v>1</v>
      </c>
      <c r="C89" s="100"/>
      <c r="D89" s="100"/>
      <c r="E89" s="78" t="s">
        <v>132</v>
      </c>
      <c r="F89" s="96">
        <f>'歲出機關(經) '!F89+'歲出機關 (資)'!F89</f>
        <v>39400000</v>
      </c>
      <c r="G89" s="96">
        <f>'歲出機關(經) '!G89+'歲出機關 (資)'!G89</f>
        <v>0</v>
      </c>
      <c r="H89" s="83">
        <f>'歲出機關(經) '!H89+'歲出機關 (資)'!H89</f>
        <v>39400000</v>
      </c>
      <c r="I89" s="76">
        <f>'歲出機關(經) '!I89+'歲出機關 (資)'!I89</f>
        <v>18385317</v>
      </c>
      <c r="J89" s="96">
        <f>'歲出機關(經) '!J89+'歲出機關 (資)'!J89</f>
        <v>0</v>
      </c>
      <c r="K89" s="96">
        <f>'歲出機關(經) '!K89+'歲出機關 (資)'!K89</f>
        <v>20197343</v>
      </c>
      <c r="L89" s="96">
        <f>'歲出機關(經) '!L89+'歲出機關 (資)'!L89</f>
        <v>38582660</v>
      </c>
      <c r="M89" s="77">
        <f>'歲出機關(經) '!M89+'歲出機關 (資)'!M89</f>
        <v>-817340</v>
      </c>
    </row>
    <row r="90" spans="1:13" ht="25.5" customHeight="1">
      <c r="A90" s="72"/>
      <c r="B90" s="73"/>
      <c r="C90" s="100"/>
      <c r="D90" s="100"/>
      <c r="E90" s="75" t="s">
        <v>78</v>
      </c>
      <c r="F90" s="96">
        <f>'歲出機關(經) '!F90+'歲出機關 (資)'!F90</f>
        <v>39400000</v>
      </c>
      <c r="G90" s="96">
        <f>'歲出機關(經) '!G90+'歲出機關 (資)'!G90</f>
        <v>0</v>
      </c>
      <c r="H90" s="83">
        <f>'歲出機關(經) '!H90+'歲出機關 (資)'!H90</f>
        <v>39400000</v>
      </c>
      <c r="I90" s="76">
        <f>'歲出機關(經) '!I90+'歲出機關 (資)'!I90</f>
        <v>18385317</v>
      </c>
      <c r="J90" s="96">
        <f>'歲出機關(經) '!J90+'歲出機關 (資)'!J90</f>
        <v>0</v>
      </c>
      <c r="K90" s="96">
        <f>'歲出機關(經) '!K90+'歲出機關 (資)'!K90</f>
        <v>20197343</v>
      </c>
      <c r="L90" s="96">
        <f>'歲出機關(經) '!L90+'歲出機關 (資)'!L90</f>
        <v>38582660</v>
      </c>
      <c r="M90" s="77">
        <f>'歲出機關(經) '!M90+'歲出機關 (資)'!M90</f>
        <v>-817340</v>
      </c>
    </row>
    <row r="91" spans="1:13" ht="23.25" customHeight="1">
      <c r="A91" s="72"/>
      <c r="B91" s="73"/>
      <c r="C91" s="100">
        <v>1</v>
      </c>
      <c r="D91" s="100"/>
      <c r="E91" s="101" t="s">
        <v>79</v>
      </c>
      <c r="F91" s="97">
        <f>'歲出機關(經) '!F91+'歲出機關 (資)'!F91</f>
        <v>39400000</v>
      </c>
      <c r="G91" s="97">
        <f>'歲出機關(經) '!G91+'歲出機關 (資)'!G91</f>
        <v>0</v>
      </c>
      <c r="H91" s="91">
        <f>'歲出機關(經) '!H91+'歲出機關 (資)'!H91</f>
        <v>39400000</v>
      </c>
      <c r="I91" s="80">
        <f>'歲出機關(經) '!I91+'歲出機關 (資)'!I91</f>
        <v>18385317</v>
      </c>
      <c r="J91" s="97">
        <f>'歲出機關(經) '!J91+'歲出機關 (資)'!J91</f>
        <v>0</v>
      </c>
      <c r="K91" s="97">
        <f>'歲出機關(經) '!K91+'歲出機關 (資)'!K91</f>
        <v>20197343</v>
      </c>
      <c r="L91" s="97">
        <f>'歲出機關(經) '!L91+'歲出機關 (資)'!L91</f>
        <v>38582660</v>
      </c>
      <c r="M91" s="81">
        <f>'歲出機關(經) '!M91+'歲出機關 (資)'!M91</f>
        <v>-817340</v>
      </c>
    </row>
    <row r="92" spans="1:13" ht="23.25" customHeight="1">
      <c r="A92" s="72"/>
      <c r="B92" s="73"/>
      <c r="C92" s="100"/>
      <c r="D92" s="100">
        <v>1</v>
      </c>
      <c r="E92" s="101" t="s">
        <v>80</v>
      </c>
      <c r="F92" s="97">
        <f>'歲出機關(經) '!F92+'歲出機關 (資)'!F92</f>
        <v>39400000</v>
      </c>
      <c r="G92" s="97">
        <f>'歲出機關(經) '!G92+'歲出機關 (資)'!G92</f>
        <v>0</v>
      </c>
      <c r="H92" s="91">
        <f>'歲出機關(經) '!H92+'歲出機關 (資)'!H92</f>
        <v>39400000</v>
      </c>
      <c r="I92" s="80">
        <f>'歲出機關(經) '!I92+'歲出機關 (資)'!I92</f>
        <v>18385317</v>
      </c>
      <c r="J92" s="97">
        <f>'歲出機關(經) '!J92+'歲出機關 (資)'!J92</f>
        <v>0</v>
      </c>
      <c r="K92" s="97">
        <f>'歲出機關(經) '!K92+'歲出機關 (資)'!K92</f>
        <v>20197343</v>
      </c>
      <c r="L92" s="97">
        <f>'歲出機關(經) '!L92+'歲出機關 (資)'!L92</f>
        <v>38582660</v>
      </c>
      <c r="M92" s="81">
        <f>'歲出機關(經) '!M92+'歲出機關 (資)'!M92</f>
        <v>-817340</v>
      </c>
    </row>
    <row r="93" spans="1:13" ht="25.5" customHeight="1">
      <c r="A93" s="72">
        <v>9</v>
      </c>
      <c r="B93" s="73"/>
      <c r="C93" s="100"/>
      <c r="D93" s="100"/>
      <c r="E93" s="75" t="s">
        <v>98</v>
      </c>
      <c r="F93" s="96">
        <f>'歲出機關(經) '!F93+'歲出機關 (資)'!F93</f>
        <v>71900000</v>
      </c>
      <c r="G93" s="96">
        <f>'歲出機關(經) '!G93+'歲出機關 (資)'!G93</f>
        <v>0</v>
      </c>
      <c r="H93" s="83">
        <f>'歲出機關(經) '!H93+'歲出機關 (資)'!H93</f>
        <v>71900000</v>
      </c>
      <c r="I93" s="76">
        <f>'歲出機關(經) '!I93+'歲出機關 (資)'!I93</f>
        <v>36089024</v>
      </c>
      <c r="J93" s="96">
        <f>'歲出機關(經) '!J93+'歲出機關 (資)'!J93</f>
        <v>0</v>
      </c>
      <c r="K93" s="96">
        <f>'歲出機關(經) '!K93+'歲出機關 (資)'!K93</f>
        <v>35163910</v>
      </c>
      <c r="L93" s="96">
        <f>'歲出機關(經) '!L93+'歲出機關 (資)'!L93</f>
        <v>71252934</v>
      </c>
      <c r="M93" s="77">
        <f>'歲出機關(經) '!M93+'歲出機關 (資)'!M93</f>
        <v>-647066</v>
      </c>
    </row>
    <row r="94" spans="1:13" ht="25.5" customHeight="1">
      <c r="A94" s="72"/>
      <c r="B94" s="73"/>
      <c r="C94" s="100"/>
      <c r="D94" s="100"/>
      <c r="E94" s="78" t="s">
        <v>133</v>
      </c>
      <c r="F94" s="96">
        <f>'歲出機關(經) '!F94+'歲出機關 (資)'!F94</f>
        <v>71900000</v>
      </c>
      <c r="G94" s="96">
        <f>'歲出機關(經) '!G94+'歲出機關 (資)'!G94</f>
        <v>0</v>
      </c>
      <c r="H94" s="83">
        <f>'歲出機關(經) '!H94+'歲出機關 (資)'!H94</f>
        <v>71900000</v>
      </c>
      <c r="I94" s="76">
        <f>'歲出機關(經) '!I94+'歲出機關 (資)'!I94</f>
        <v>36089024</v>
      </c>
      <c r="J94" s="96">
        <f>'歲出機關(經) '!J94+'歲出機關 (資)'!J94</f>
        <v>0</v>
      </c>
      <c r="K94" s="96">
        <f>'歲出機關(經) '!K94+'歲出機關 (資)'!K94</f>
        <v>35163910</v>
      </c>
      <c r="L94" s="96">
        <f>'歲出機關(經) '!L94+'歲出機關 (資)'!L94</f>
        <v>71252934</v>
      </c>
      <c r="M94" s="77">
        <f>'歲出機關(經) '!M94+'歲出機關 (資)'!M94</f>
        <v>-647066</v>
      </c>
    </row>
    <row r="95" spans="1:13" ht="25.5" customHeight="1">
      <c r="A95" s="72"/>
      <c r="B95" s="73"/>
      <c r="C95" s="100"/>
      <c r="D95" s="100"/>
      <c r="E95" s="75" t="s">
        <v>82</v>
      </c>
      <c r="F95" s="96">
        <f>'歲出機關(經) '!F95+'歲出機關 (資)'!F95</f>
        <v>71900000</v>
      </c>
      <c r="G95" s="96">
        <f>'歲出機關(經) '!G95+'歲出機關 (資)'!G95</f>
        <v>0</v>
      </c>
      <c r="H95" s="83">
        <f>'歲出機關(經) '!H95+'歲出機關 (資)'!H95</f>
        <v>71900000</v>
      </c>
      <c r="I95" s="76">
        <f>'歲出機關(經) '!I95+'歲出機關 (資)'!I95</f>
        <v>36089024</v>
      </c>
      <c r="J95" s="96">
        <f>'歲出機關(經) '!J95+'歲出機關 (資)'!J95</f>
        <v>0</v>
      </c>
      <c r="K95" s="96">
        <f>'歲出機關(經) '!K95+'歲出機關 (資)'!K95</f>
        <v>35163910</v>
      </c>
      <c r="L95" s="96">
        <f>'歲出機關(經) '!L95+'歲出機關 (資)'!L95</f>
        <v>71252934</v>
      </c>
      <c r="M95" s="77">
        <f>'歲出機關(經) '!M95+'歲出機關 (資)'!M95</f>
        <v>-647066</v>
      </c>
    </row>
    <row r="96" spans="1:13" ht="23.25" customHeight="1">
      <c r="A96" s="72"/>
      <c r="B96" s="73"/>
      <c r="C96" s="100">
        <v>1</v>
      </c>
      <c r="D96" s="100"/>
      <c r="E96" s="101" t="s">
        <v>83</v>
      </c>
      <c r="F96" s="97">
        <f>'歲出機關(經) '!F96+'歲出機關 (資)'!F96</f>
        <v>71900000</v>
      </c>
      <c r="G96" s="97">
        <f>'歲出機關(經) '!G96+'歲出機關 (資)'!G96</f>
        <v>0</v>
      </c>
      <c r="H96" s="91">
        <f>'歲出機關(經) '!H96+'歲出機關 (資)'!H96</f>
        <v>71900000</v>
      </c>
      <c r="I96" s="80">
        <f>'歲出機關(經) '!I96+'歲出機關 (資)'!I96</f>
        <v>36089024</v>
      </c>
      <c r="J96" s="97">
        <f>'歲出機關(經) '!J96+'歲出機關 (資)'!J96</f>
        <v>0</v>
      </c>
      <c r="K96" s="97">
        <f>'歲出機關(經) '!K96+'歲出機關 (資)'!K96</f>
        <v>35163910</v>
      </c>
      <c r="L96" s="97">
        <f>'歲出機關(經) '!L96+'歲出機關 (資)'!L96</f>
        <v>71252934</v>
      </c>
      <c r="M96" s="81">
        <f>'歲出機關(經) '!M96+'歲出機關 (資)'!M96</f>
        <v>-647066</v>
      </c>
    </row>
    <row r="97" spans="1:13" ht="25.5" customHeight="1">
      <c r="A97" s="72">
        <v>10</v>
      </c>
      <c r="B97" s="73"/>
      <c r="C97" s="100"/>
      <c r="D97" s="100"/>
      <c r="E97" s="75" t="s">
        <v>99</v>
      </c>
      <c r="F97" s="96">
        <f>'歲出機關(經) '!F97+'歲出機關 (資)'!F97</f>
        <v>1428100000</v>
      </c>
      <c r="G97" s="96">
        <f>'歲出機關(經) '!G97+'歲出機關 (資)'!G97</f>
        <v>0</v>
      </c>
      <c r="H97" s="83">
        <f>'歲出機關(經) '!H97+'歲出機關 (資)'!H97</f>
        <v>1428100000</v>
      </c>
      <c r="I97" s="76">
        <f>'歲出機關(經) '!I97+'歲出機關 (資)'!I97</f>
        <v>1094494831</v>
      </c>
      <c r="J97" s="96">
        <f>'歲出機關(經) '!J97+'歲出機關 (資)'!J97</f>
        <v>0</v>
      </c>
      <c r="K97" s="96">
        <f>'歲出機關(經) '!K97+'歲出機關 (資)'!K97</f>
        <v>246441229</v>
      </c>
      <c r="L97" s="96">
        <f>'歲出機關(經) '!L97+'歲出機關 (資)'!L97</f>
        <v>1340936060</v>
      </c>
      <c r="M97" s="77">
        <f>'歲出機關(經) '!M97+'歲出機關 (資)'!M97</f>
        <v>-87163940</v>
      </c>
    </row>
    <row r="98" spans="1:13" ht="25.5" customHeight="1">
      <c r="A98" s="72"/>
      <c r="B98" s="73">
        <v>1</v>
      </c>
      <c r="C98" s="100"/>
      <c r="D98" s="100"/>
      <c r="E98" s="78" t="s">
        <v>134</v>
      </c>
      <c r="F98" s="96">
        <f>'歲出機關(經) '!F98+'歲出機關 (資)'!F98</f>
        <v>1428100000</v>
      </c>
      <c r="G98" s="96">
        <f>'歲出機關(經) '!G98+'歲出機關 (資)'!G98</f>
        <v>0</v>
      </c>
      <c r="H98" s="83">
        <f>'歲出機關(經) '!H98+'歲出機關 (資)'!H98</f>
        <v>1428100000</v>
      </c>
      <c r="I98" s="76">
        <f>'歲出機關(經) '!I98+'歲出機關 (資)'!I98</f>
        <v>1094494831</v>
      </c>
      <c r="J98" s="96">
        <f>'歲出機關(經) '!J98+'歲出機關 (資)'!J98</f>
        <v>0</v>
      </c>
      <c r="K98" s="96">
        <f>'歲出機關(經) '!K98+'歲出機關 (資)'!K98</f>
        <v>246441229</v>
      </c>
      <c r="L98" s="96">
        <f>'歲出機關(經) '!L98+'歲出機關 (資)'!L98</f>
        <v>1340936060</v>
      </c>
      <c r="M98" s="77">
        <f>'歲出機關(經) '!M98+'歲出機關 (資)'!M98</f>
        <v>-87163940</v>
      </c>
    </row>
    <row r="99" spans="1:13" ht="25.5" customHeight="1">
      <c r="A99" s="72"/>
      <c r="B99" s="73"/>
      <c r="C99" s="100"/>
      <c r="D99" s="100"/>
      <c r="E99" s="75" t="s">
        <v>85</v>
      </c>
      <c r="F99" s="96">
        <f>'歲出機關(經) '!F99+'歲出機關 (資)'!F99</f>
        <v>1428100000</v>
      </c>
      <c r="G99" s="96">
        <f>'歲出機關(經) '!G99+'歲出機關 (資)'!G99</f>
        <v>0</v>
      </c>
      <c r="H99" s="83">
        <f>'歲出機關(經) '!H99+'歲出機關 (資)'!H99</f>
        <v>1428100000</v>
      </c>
      <c r="I99" s="76">
        <f>'歲出機關(經) '!I99+'歲出機關 (資)'!I99</f>
        <v>1094494831</v>
      </c>
      <c r="J99" s="96">
        <f>'歲出機關(經) '!J99+'歲出機關 (資)'!J99</f>
        <v>0</v>
      </c>
      <c r="K99" s="96">
        <f>'歲出機關(經) '!K99+'歲出機關 (資)'!K99</f>
        <v>246441229</v>
      </c>
      <c r="L99" s="96">
        <f>'歲出機關(經) '!L99+'歲出機關 (資)'!L99</f>
        <v>1340936060</v>
      </c>
      <c r="M99" s="77">
        <f>'歲出機關(經) '!M99+'歲出機關 (資)'!M99</f>
        <v>-87163940</v>
      </c>
    </row>
    <row r="100" spans="1:13" ht="23.25" customHeight="1">
      <c r="A100" s="72"/>
      <c r="B100" s="73"/>
      <c r="C100" s="100">
        <v>1</v>
      </c>
      <c r="D100" s="100"/>
      <c r="E100" s="101" t="s">
        <v>86</v>
      </c>
      <c r="F100" s="97">
        <f>'歲出機關(經) '!F100+'歲出機關 (資)'!F100</f>
        <v>1428100000</v>
      </c>
      <c r="G100" s="97">
        <f>'歲出機關(經) '!G100+'歲出機關 (資)'!G100</f>
        <v>0</v>
      </c>
      <c r="H100" s="91">
        <f>'歲出機關(經) '!H100+'歲出機關 (資)'!H100</f>
        <v>1428100000</v>
      </c>
      <c r="I100" s="80">
        <f>'歲出機關(經) '!I100+'歲出機關 (資)'!I100</f>
        <v>1094494831</v>
      </c>
      <c r="J100" s="97">
        <f>'歲出機關(經) '!J100+'歲出機關 (資)'!J100</f>
        <v>0</v>
      </c>
      <c r="K100" s="97">
        <f>'歲出機關(經) '!K100+'歲出機關 (資)'!K100</f>
        <v>246441229</v>
      </c>
      <c r="L100" s="97">
        <f>'歲出機關(經) '!L100+'歲出機關 (資)'!L100</f>
        <v>1340936060</v>
      </c>
      <c r="M100" s="81">
        <f>'歲出機關(經) '!M100+'歲出機關 (資)'!M100</f>
        <v>-87163940</v>
      </c>
    </row>
    <row r="101" spans="1:13" ht="23.25" customHeight="1">
      <c r="A101" s="72"/>
      <c r="B101" s="73"/>
      <c r="C101" s="100"/>
      <c r="D101" s="100">
        <v>1</v>
      </c>
      <c r="E101" s="101" t="s">
        <v>87</v>
      </c>
      <c r="F101" s="97">
        <f>'歲出機關(經) '!F101+'歲出機關 (資)'!F101</f>
        <v>1428100000</v>
      </c>
      <c r="G101" s="97">
        <f>'歲出機關(經) '!G101+'歲出機關 (資)'!G101</f>
        <v>0</v>
      </c>
      <c r="H101" s="91">
        <f>'歲出機關(經) '!H101+'歲出機關 (資)'!H101</f>
        <v>1428100000</v>
      </c>
      <c r="I101" s="80">
        <f>'歲出機關(經) '!I101+'歲出機關 (資)'!I101</f>
        <v>1094494831</v>
      </c>
      <c r="J101" s="97">
        <f>'歲出機關(經) '!J101+'歲出機關 (資)'!J101</f>
        <v>0</v>
      </c>
      <c r="K101" s="97">
        <f>'歲出機關(經) '!K101+'歲出機關 (資)'!K101</f>
        <v>246441229</v>
      </c>
      <c r="L101" s="97">
        <f>'歲出機關(經) '!L101+'歲出機關 (資)'!L101</f>
        <v>1340936060</v>
      </c>
      <c r="M101" s="81">
        <f>'歲出機關(經) '!M101+'歲出機關 (資)'!M101</f>
        <v>-87163940</v>
      </c>
    </row>
    <row r="102" spans="1:13" ht="36.75" customHeight="1" thickBot="1">
      <c r="A102" s="84"/>
      <c r="B102" s="85"/>
      <c r="C102" s="102"/>
      <c r="D102" s="102"/>
      <c r="E102" s="103"/>
      <c r="F102" s="98"/>
      <c r="G102" s="98"/>
      <c r="H102" s="99"/>
      <c r="I102" s="87"/>
      <c r="J102" s="98"/>
      <c r="K102" s="98"/>
      <c r="L102" s="98"/>
      <c r="M102" s="98"/>
    </row>
    <row r="103" ht="15.75">
      <c r="M103" s="104"/>
    </row>
    <row r="104" ht="15.75">
      <c r="M104" s="104"/>
    </row>
    <row r="105" ht="15.75">
      <c r="M105" s="104"/>
    </row>
    <row r="106" ht="15.75">
      <c r="M106" s="104"/>
    </row>
    <row r="107" ht="15.75">
      <c r="M107" s="104"/>
    </row>
    <row r="108" ht="15.75">
      <c r="M108" s="104"/>
    </row>
    <row r="109" ht="15.75">
      <c r="M109" s="104"/>
    </row>
    <row r="110" ht="15.75">
      <c r="M110" s="104"/>
    </row>
    <row r="111" ht="15.75">
      <c r="M111" s="104"/>
    </row>
    <row r="112" ht="15.75">
      <c r="M112" s="104"/>
    </row>
    <row r="113" ht="15.75">
      <c r="M113" s="104"/>
    </row>
    <row r="114" ht="15.75">
      <c r="M114" s="104"/>
    </row>
    <row r="115" ht="15.75">
      <c r="M115" s="104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2"/>
  <sheetViews>
    <sheetView zoomScale="75" zoomScaleNormal="75" workbookViewId="0" topLeftCell="A1">
      <pane xSplit="5" ySplit="6" topLeftCell="J7" activePane="bottomRight" state="frozen"/>
      <selection pane="topLeft" activeCell="P114" sqref="P114"/>
      <selection pane="topRight" activeCell="P114" sqref="P114"/>
      <selection pane="bottomLeft" activeCell="P114" sqref="P114"/>
      <selection pane="bottomRight" activeCell="P114" sqref="P114"/>
    </sheetView>
  </sheetViews>
  <sheetFormatPr defaultColWidth="9.00390625" defaultRowHeight="15.75"/>
  <cols>
    <col min="1" max="2" width="2.625" style="5" customWidth="1"/>
    <col min="3" max="4" width="2.625" style="6" customWidth="1"/>
    <col min="5" max="5" width="27.125" style="0" customWidth="1"/>
    <col min="6" max="7" width="16.125" style="0" customWidth="1"/>
    <col min="8" max="8" width="16.625" style="0" customWidth="1"/>
    <col min="9" max="9" width="17.125" style="0" customWidth="1"/>
    <col min="10" max="10" width="15.125" style="0" customWidth="1"/>
    <col min="11" max="13" width="17.125" style="0" customWidth="1"/>
  </cols>
  <sheetData>
    <row r="1" spans="8:9" ht="24.75" customHeight="1">
      <c r="H1" s="7" t="s">
        <v>11</v>
      </c>
      <c r="I1" s="1" t="s">
        <v>12</v>
      </c>
    </row>
    <row r="2" spans="1:9" s="13" customFormat="1" ht="27.75" customHeight="1">
      <c r="A2" s="8"/>
      <c r="B2" s="9"/>
      <c r="C2" s="10"/>
      <c r="D2" s="11"/>
      <c r="E2" s="12"/>
      <c r="H2" s="7" t="s">
        <v>13</v>
      </c>
      <c r="I2" s="1" t="s">
        <v>14</v>
      </c>
    </row>
    <row r="3" spans="1:9" s="13" customFormat="1" ht="27.75" customHeight="1">
      <c r="A3" s="14"/>
      <c r="B3" s="15"/>
      <c r="C3" s="16"/>
      <c r="D3" s="15"/>
      <c r="E3" s="17"/>
      <c r="H3" s="7" t="s">
        <v>101</v>
      </c>
      <c r="I3" s="1" t="s">
        <v>102</v>
      </c>
    </row>
    <row r="4" spans="1:13" s="13" customFormat="1" ht="24.75" customHeight="1" thickBot="1">
      <c r="A4" s="136" t="s">
        <v>15</v>
      </c>
      <c r="B4" s="136"/>
      <c r="C4" s="136"/>
      <c r="D4" s="136"/>
      <c r="E4" s="18"/>
      <c r="H4" s="19" t="s">
        <v>16</v>
      </c>
      <c r="I4" s="20" t="s">
        <v>26</v>
      </c>
      <c r="L4" s="21"/>
      <c r="M4" s="22" t="s">
        <v>17</v>
      </c>
    </row>
    <row r="5" spans="1:14" s="2" customFormat="1" ht="21" customHeight="1">
      <c r="A5" s="134" t="s">
        <v>18</v>
      </c>
      <c r="B5" s="134"/>
      <c r="C5" s="134"/>
      <c r="D5" s="134"/>
      <c r="E5" s="135"/>
      <c r="F5" s="23"/>
      <c r="G5" s="24" t="s">
        <v>19</v>
      </c>
      <c r="H5" s="25"/>
      <c r="I5" s="26" t="s">
        <v>20</v>
      </c>
      <c r="J5" s="26"/>
      <c r="K5" s="27"/>
      <c r="L5" s="25"/>
      <c r="M5" s="132" t="s">
        <v>21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29" t="s">
        <v>22</v>
      </c>
      <c r="G6" s="29" t="s">
        <v>23</v>
      </c>
      <c r="H6" s="33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7" customHeight="1">
      <c r="A7" s="34"/>
      <c r="B7" s="35"/>
      <c r="C7" s="36"/>
      <c r="D7" s="36"/>
      <c r="E7" s="69" t="s">
        <v>103</v>
      </c>
      <c r="F7" s="105">
        <f>F8+F38+F48+F54+F65+F79+F83+F88+F93+F97</f>
        <v>9573862000</v>
      </c>
      <c r="G7" s="105">
        <f aca="true" t="shared" si="0" ref="G7:M7">G8+G38+G48+G54+G65+G79+G83+G88+G93+G97</f>
        <v>-2373803740</v>
      </c>
      <c r="H7" s="106">
        <f t="shared" si="0"/>
        <v>7200058260</v>
      </c>
      <c r="I7" s="107">
        <f t="shared" si="0"/>
        <v>3254083212</v>
      </c>
      <c r="J7" s="105">
        <f t="shared" si="0"/>
        <v>571912</v>
      </c>
      <c r="K7" s="105">
        <f t="shared" si="0"/>
        <v>3353770503</v>
      </c>
      <c r="L7" s="105">
        <f t="shared" si="0"/>
        <v>6608425627</v>
      </c>
      <c r="M7" s="108">
        <f t="shared" si="0"/>
        <v>-591632633</v>
      </c>
      <c r="N7" s="37"/>
    </row>
    <row r="8" spans="1:23" s="38" customFormat="1" ht="26.25" customHeight="1">
      <c r="A8" s="72">
        <v>1</v>
      </c>
      <c r="B8" s="73"/>
      <c r="C8" s="74"/>
      <c r="D8" s="74"/>
      <c r="E8" s="75" t="s">
        <v>104</v>
      </c>
      <c r="F8" s="109">
        <f>F9+F13+F17+F22+F25+F28+F31+F34</f>
        <v>2423689000</v>
      </c>
      <c r="G8" s="109">
        <f aca="true" t="shared" si="1" ref="G8:M8">G9+G13+G17+G22+G25+G28+G31+G34</f>
        <v>-1049333381</v>
      </c>
      <c r="H8" s="110">
        <f t="shared" si="1"/>
        <v>1374355619</v>
      </c>
      <c r="I8" s="111">
        <f t="shared" si="1"/>
        <v>488696594</v>
      </c>
      <c r="J8" s="109">
        <f t="shared" si="1"/>
        <v>0</v>
      </c>
      <c r="K8" s="109">
        <f t="shared" si="1"/>
        <v>566612285</v>
      </c>
      <c r="L8" s="109">
        <f>L9+L13+L17+L22+L25+L28+L31+L34</f>
        <v>1055308879</v>
      </c>
      <c r="M8" s="112">
        <f t="shared" si="1"/>
        <v>-319046740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38" customFormat="1" ht="26.25" customHeight="1">
      <c r="A9" s="72"/>
      <c r="B9" s="73">
        <v>1</v>
      </c>
      <c r="C9" s="74"/>
      <c r="D9" s="74"/>
      <c r="E9" s="78" t="s">
        <v>88</v>
      </c>
      <c r="F9" s="109">
        <f>F10</f>
        <v>15600000</v>
      </c>
      <c r="G9" s="109">
        <f aca="true" t="shared" si="2" ref="G9:M11">G10</f>
        <v>-9027381</v>
      </c>
      <c r="H9" s="110">
        <f t="shared" si="2"/>
        <v>6572619</v>
      </c>
      <c r="I9" s="111">
        <f t="shared" si="2"/>
        <v>2173203</v>
      </c>
      <c r="J9" s="109">
        <f t="shared" si="2"/>
        <v>0</v>
      </c>
      <c r="K9" s="109">
        <f t="shared" si="2"/>
        <v>4156000</v>
      </c>
      <c r="L9" s="109">
        <f t="shared" si="2"/>
        <v>6329203</v>
      </c>
      <c r="M9" s="112">
        <f t="shared" si="2"/>
        <v>-243416</v>
      </c>
      <c r="N9" s="43"/>
      <c r="O9" s="44"/>
      <c r="P9" s="44"/>
      <c r="Q9" s="44"/>
      <c r="R9" s="44"/>
      <c r="S9" s="44"/>
      <c r="T9" s="44"/>
      <c r="U9" s="44"/>
      <c r="V9" s="44"/>
      <c r="W9" s="44"/>
    </row>
    <row r="10" spans="1:23" s="38" customFormat="1" ht="26.25" customHeight="1">
      <c r="A10" s="72"/>
      <c r="B10" s="73"/>
      <c r="C10" s="74"/>
      <c r="D10" s="74"/>
      <c r="E10" s="75" t="s">
        <v>53</v>
      </c>
      <c r="F10" s="109">
        <f>F11</f>
        <v>15600000</v>
      </c>
      <c r="G10" s="109">
        <f t="shared" si="2"/>
        <v>-9027381</v>
      </c>
      <c r="H10" s="110">
        <f t="shared" si="2"/>
        <v>6572619</v>
      </c>
      <c r="I10" s="111">
        <f t="shared" si="2"/>
        <v>2173203</v>
      </c>
      <c r="J10" s="109">
        <f t="shared" si="2"/>
        <v>0</v>
      </c>
      <c r="K10" s="109">
        <f t="shared" si="2"/>
        <v>4156000</v>
      </c>
      <c r="L10" s="109">
        <f t="shared" si="2"/>
        <v>6329203</v>
      </c>
      <c r="M10" s="112">
        <f t="shared" si="2"/>
        <v>-243416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</row>
    <row r="11" spans="1:14" s="44" customFormat="1" ht="23.25" customHeight="1">
      <c r="A11" s="72"/>
      <c r="B11" s="73"/>
      <c r="C11" s="73">
        <v>1</v>
      </c>
      <c r="D11" s="73"/>
      <c r="E11" s="79" t="s">
        <v>39</v>
      </c>
      <c r="F11" s="113">
        <f>F12</f>
        <v>15600000</v>
      </c>
      <c r="G11" s="113">
        <f t="shared" si="2"/>
        <v>-9027381</v>
      </c>
      <c r="H11" s="114">
        <f t="shared" si="2"/>
        <v>6572619</v>
      </c>
      <c r="I11" s="115">
        <f t="shared" si="2"/>
        <v>2173203</v>
      </c>
      <c r="J11" s="113">
        <f t="shared" si="2"/>
        <v>0</v>
      </c>
      <c r="K11" s="113">
        <f t="shared" si="2"/>
        <v>4156000</v>
      </c>
      <c r="L11" s="113">
        <f t="shared" si="2"/>
        <v>6329203</v>
      </c>
      <c r="M11" s="116">
        <f t="shared" si="2"/>
        <v>-243416</v>
      </c>
      <c r="N11" s="43"/>
    </row>
    <row r="12" spans="1:14" s="44" customFormat="1" ht="23.25" customHeight="1">
      <c r="A12" s="72"/>
      <c r="B12" s="73"/>
      <c r="C12" s="73"/>
      <c r="D12" s="73">
        <v>1</v>
      </c>
      <c r="E12" s="79" t="s">
        <v>40</v>
      </c>
      <c r="F12" s="113">
        <v>15600000</v>
      </c>
      <c r="G12" s="113">
        <v>-9027381</v>
      </c>
      <c r="H12" s="114">
        <f>G12+F12</f>
        <v>6572619</v>
      </c>
      <c r="I12" s="115">
        <v>2173203</v>
      </c>
      <c r="J12" s="113">
        <v>0</v>
      </c>
      <c r="K12" s="113">
        <v>4156000</v>
      </c>
      <c r="L12" s="113">
        <f>I12+J12+K12</f>
        <v>6329203</v>
      </c>
      <c r="M12" s="116">
        <f>L12-H12</f>
        <v>-243416</v>
      </c>
      <c r="N12" s="43"/>
    </row>
    <row r="13" spans="1:23" s="13" customFormat="1" ht="26.25" customHeight="1">
      <c r="A13" s="72"/>
      <c r="B13" s="73">
        <v>2</v>
      </c>
      <c r="C13" s="74"/>
      <c r="D13" s="74"/>
      <c r="E13" s="78" t="s">
        <v>105</v>
      </c>
      <c r="F13" s="109">
        <f aca="true" t="shared" si="3" ref="F13:M15">F14</f>
        <v>0</v>
      </c>
      <c r="G13" s="109">
        <f t="shared" si="3"/>
        <v>0</v>
      </c>
      <c r="H13" s="110">
        <f t="shared" si="3"/>
        <v>0</v>
      </c>
      <c r="I13" s="111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12">
        <f t="shared" si="3"/>
        <v>0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13" s="44" customFormat="1" ht="26.25" customHeight="1">
      <c r="A14" s="72"/>
      <c r="B14" s="73"/>
      <c r="C14" s="74"/>
      <c r="D14" s="74"/>
      <c r="E14" s="75" t="s">
        <v>53</v>
      </c>
      <c r="F14" s="109">
        <f t="shared" si="3"/>
        <v>0</v>
      </c>
      <c r="G14" s="109">
        <f t="shared" si="3"/>
        <v>0</v>
      </c>
      <c r="H14" s="110">
        <f t="shared" si="3"/>
        <v>0</v>
      </c>
      <c r="I14" s="111">
        <f t="shared" si="3"/>
        <v>0</v>
      </c>
      <c r="J14" s="109">
        <f t="shared" si="3"/>
        <v>0</v>
      </c>
      <c r="K14" s="109">
        <f t="shared" si="3"/>
        <v>0</v>
      </c>
      <c r="L14" s="109">
        <f t="shared" si="3"/>
        <v>0</v>
      </c>
      <c r="M14" s="112">
        <f t="shared" si="3"/>
        <v>0</v>
      </c>
    </row>
    <row r="15" spans="1:23" s="13" customFormat="1" ht="23.25" customHeight="1">
      <c r="A15" s="72"/>
      <c r="B15" s="73"/>
      <c r="C15" s="73">
        <v>1</v>
      </c>
      <c r="D15" s="73"/>
      <c r="E15" s="79" t="s">
        <v>106</v>
      </c>
      <c r="F15" s="113">
        <f t="shared" si="3"/>
        <v>0</v>
      </c>
      <c r="G15" s="113">
        <f t="shared" si="3"/>
        <v>0</v>
      </c>
      <c r="H15" s="114">
        <f t="shared" si="3"/>
        <v>0</v>
      </c>
      <c r="I15" s="115">
        <f t="shared" si="3"/>
        <v>0</v>
      </c>
      <c r="J15" s="113">
        <f t="shared" si="3"/>
        <v>0</v>
      </c>
      <c r="K15" s="113">
        <f t="shared" si="3"/>
        <v>0</v>
      </c>
      <c r="L15" s="113">
        <f t="shared" si="3"/>
        <v>0</v>
      </c>
      <c r="M15" s="116">
        <f t="shared" si="3"/>
        <v>0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13" customFormat="1" ht="36" customHeight="1">
      <c r="A16" s="72"/>
      <c r="B16" s="73"/>
      <c r="C16" s="73"/>
      <c r="D16" s="73">
        <v>1</v>
      </c>
      <c r="E16" s="79" t="s">
        <v>41</v>
      </c>
      <c r="F16" s="113">
        <v>0</v>
      </c>
      <c r="G16" s="113">
        <v>0</v>
      </c>
      <c r="H16" s="114">
        <f>G16+F16</f>
        <v>0</v>
      </c>
      <c r="I16" s="115">
        <v>0</v>
      </c>
      <c r="J16" s="113">
        <v>0</v>
      </c>
      <c r="K16" s="113">
        <v>0</v>
      </c>
      <c r="L16" s="113">
        <v>0</v>
      </c>
      <c r="M16" s="116">
        <f>L16-H16</f>
        <v>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13" customFormat="1" ht="26.25" customHeight="1">
      <c r="A17" s="72"/>
      <c r="B17" s="73">
        <v>3</v>
      </c>
      <c r="C17" s="74"/>
      <c r="D17" s="74"/>
      <c r="E17" s="78" t="s">
        <v>107</v>
      </c>
      <c r="F17" s="109">
        <f aca="true" t="shared" si="4" ref="F17:M18">F18</f>
        <v>1887199000</v>
      </c>
      <c r="G17" s="109">
        <f t="shared" si="4"/>
        <v>-1031806000</v>
      </c>
      <c r="H17" s="110">
        <f t="shared" si="4"/>
        <v>855393000</v>
      </c>
      <c r="I17" s="111">
        <f t="shared" si="4"/>
        <v>397976362</v>
      </c>
      <c r="J17" s="109">
        <f t="shared" si="4"/>
        <v>0</v>
      </c>
      <c r="K17" s="109">
        <f t="shared" si="4"/>
        <v>138770285</v>
      </c>
      <c r="L17" s="109">
        <f t="shared" si="4"/>
        <v>536746647</v>
      </c>
      <c r="M17" s="112">
        <f t="shared" si="4"/>
        <v>-318646353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3" customFormat="1" ht="26.25" customHeight="1">
      <c r="A18" s="72"/>
      <c r="B18" s="73"/>
      <c r="C18" s="74"/>
      <c r="D18" s="74"/>
      <c r="E18" s="75" t="s">
        <v>53</v>
      </c>
      <c r="F18" s="109">
        <f t="shared" si="4"/>
        <v>1887199000</v>
      </c>
      <c r="G18" s="109">
        <f t="shared" si="4"/>
        <v>-1031806000</v>
      </c>
      <c r="H18" s="110">
        <f t="shared" si="4"/>
        <v>855393000</v>
      </c>
      <c r="I18" s="111">
        <f t="shared" si="4"/>
        <v>397976362</v>
      </c>
      <c r="J18" s="109">
        <f t="shared" si="4"/>
        <v>0</v>
      </c>
      <c r="K18" s="109">
        <f t="shared" si="4"/>
        <v>138770285</v>
      </c>
      <c r="L18" s="109">
        <f t="shared" si="4"/>
        <v>536746647</v>
      </c>
      <c r="M18" s="112">
        <f t="shared" si="4"/>
        <v>-318646353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13" customFormat="1" ht="23.25" customHeight="1">
      <c r="A19" s="72"/>
      <c r="B19" s="73"/>
      <c r="C19" s="73">
        <v>1</v>
      </c>
      <c r="D19" s="73"/>
      <c r="E19" s="79" t="s">
        <v>108</v>
      </c>
      <c r="F19" s="113">
        <f>F20+F21</f>
        <v>1887199000</v>
      </c>
      <c r="G19" s="113">
        <f aca="true" t="shared" si="5" ref="G19:M19">G20+G21</f>
        <v>-1031806000</v>
      </c>
      <c r="H19" s="114">
        <f t="shared" si="5"/>
        <v>855393000</v>
      </c>
      <c r="I19" s="115">
        <f t="shared" si="5"/>
        <v>397976362</v>
      </c>
      <c r="J19" s="113">
        <f t="shared" si="5"/>
        <v>0</v>
      </c>
      <c r="K19" s="113">
        <f t="shared" si="5"/>
        <v>138770285</v>
      </c>
      <c r="L19" s="113">
        <f t="shared" si="5"/>
        <v>536746647</v>
      </c>
      <c r="M19" s="116">
        <f t="shared" si="5"/>
        <v>-318646353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3" customFormat="1" ht="23.25" customHeight="1">
      <c r="A20" s="72"/>
      <c r="B20" s="73"/>
      <c r="C20" s="73"/>
      <c r="D20" s="73">
        <v>1</v>
      </c>
      <c r="E20" s="79" t="s">
        <v>89</v>
      </c>
      <c r="F20" s="113">
        <v>441000000</v>
      </c>
      <c r="G20" s="113">
        <v>-2700000</v>
      </c>
      <c r="H20" s="114">
        <f>G20+F20</f>
        <v>438300000</v>
      </c>
      <c r="I20" s="115">
        <v>219749962</v>
      </c>
      <c r="J20" s="113">
        <v>0</v>
      </c>
      <c r="K20" s="113">
        <v>51758800</v>
      </c>
      <c r="L20" s="113">
        <f>SUM(I20:K20)</f>
        <v>271508762</v>
      </c>
      <c r="M20" s="116">
        <f>L20-H20</f>
        <v>-166791238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13" customFormat="1" ht="23.25" customHeight="1">
      <c r="A21" s="72"/>
      <c r="B21" s="73"/>
      <c r="C21" s="73"/>
      <c r="D21" s="73">
        <v>2</v>
      </c>
      <c r="E21" s="79" t="s">
        <v>42</v>
      </c>
      <c r="F21" s="113">
        <v>1446199000</v>
      </c>
      <c r="G21" s="113">
        <v>-1029106000</v>
      </c>
      <c r="H21" s="114">
        <f>G21+F21</f>
        <v>417093000</v>
      </c>
      <c r="I21" s="115">
        <v>178226400</v>
      </c>
      <c r="J21" s="113"/>
      <c r="K21" s="113">
        <v>87011485</v>
      </c>
      <c r="L21" s="113">
        <f>I21+J21+K21</f>
        <v>265237885</v>
      </c>
      <c r="M21" s="116">
        <f>L21-H21</f>
        <v>-151855115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13" customFormat="1" ht="26.25" customHeight="1">
      <c r="A22" s="72"/>
      <c r="B22" s="73">
        <v>4</v>
      </c>
      <c r="C22" s="73"/>
      <c r="D22" s="73"/>
      <c r="E22" s="78" t="s">
        <v>90</v>
      </c>
      <c r="F22" s="113">
        <f>F23</f>
        <v>90000000</v>
      </c>
      <c r="G22" s="113">
        <f aca="true" t="shared" si="6" ref="G22:M23">G23</f>
        <v>-8500000</v>
      </c>
      <c r="H22" s="114">
        <f t="shared" si="6"/>
        <v>81500000</v>
      </c>
      <c r="I22" s="115">
        <f t="shared" si="6"/>
        <v>53840000</v>
      </c>
      <c r="J22" s="113">
        <f t="shared" si="6"/>
        <v>0</v>
      </c>
      <c r="K22" s="113">
        <f t="shared" si="6"/>
        <v>27660000</v>
      </c>
      <c r="L22" s="113">
        <f t="shared" si="6"/>
        <v>81500000</v>
      </c>
      <c r="M22" s="116">
        <f t="shared" si="6"/>
        <v>0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13" customFormat="1" ht="26.25" customHeight="1">
      <c r="A23" s="72"/>
      <c r="B23" s="73"/>
      <c r="C23" s="73"/>
      <c r="D23" s="73"/>
      <c r="E23" s="75" t="s">
        <v>44</v>
      </c>
      <c r="F23" s="113">
        <f>F24</f>
        <v>90000000</v>
      </c>
      <c r="G23" s="113">
        <f t="shared" si="6"/>
        <v>-8500000</v>
      </c>
      <c r="H23" s="114">
        <f t="shared" si="6"/>
        <v>81500000</v>
      </c>
      <c r="I23" s="115">
        <f t="shared" si="6"/>
        <v>53840000</v>
      </c>
      <c r="J23" s="113">
        <f t="shared" si="6"/>
        <v>0</v>
      </c>
      <c r="K23" s="113">
        <f t="shared" si="6"/>
        <v>27660000</v>
      </c>
      <c r="L23" s="113">
        <f t="shared" si="6"/>
        <v>81500000</v>
      </c>
      <c r="M23" s="116">
        <f t="shared" si="6"/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13" customFormat="1" ht="36" customHeight="1">
      <c r="A24" s="72"/>
      <c r="B24" s="73"/>
      <c r="C24" s="73">
        <v>1</v>
      </c>
      <c r="D24" s="73"/>
      <c r="E24" s="79" t="s">
        <v>45</v>
      </c>
      <c r="F24" s="113">
        <v>90000000</v>
      </c>
      <c r="G24" s="113">
        <v>-8500000</v>
      </c>
      <c r="H24" s="114">
        <f>F24+G24</f>
        <v>81500000</v>
      </c>
      <c r="I24" s="115">
        <v>53840000</v>
      </c>
      <c r="J24" s="113"/>
      <c r="K24" s="113">
        <v>27660000</v>
      </c>
      <c r="L24" s="113">
        <f>I24+J24+K24</f>
        <v>81500000</v>
      </c>
      <c r="M24" s="116">
        <f>L24-H24</f>
        <v>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3" customFormat="1" ht="26.25" customHeight="1">
      <c r="A25" s="72"/>
      <c r="B25" s="73">
        <v>5</v>
      </c>
      <c r="C25" s="73"/>
      <c r="D25" s="73"/>
      <c r="E25" s="78" t="s">
        <v>91</v>
      </c>
      <c r="F25" s="109">
        <f>F26</f>
        <v>0</v>
      </c>
      <c r="G25" s="109">
        <f aca="true" t="shared" si="7" ref="G25:M26">G26</f>
        <v>0</v>
      </c>
      <c r="H25" s="110">
        <f t="shared" si="7"/>
        <v>0</v>
      </c>
      <c r="I25" s="111">
        <f t="shared" si="7"/>
        <v>0</v>
      </c>
      <c r="J25" s="109">
        <f t="shared" si="7"/>
        <v>0</v>
      </c>
      <c r="K25" s="109">
        <f t="shared" si="7"/>
        <v>0</v>
      </c>
      <c r="L25" s="109">
        <f t="shared" si="7"/>
        <v>0</v>
      </c>
      <c r="M25" s="112">
        <f t="shared" si="7"/>
        <v>0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13" customFormat="1" ht="27" customHeight="1">
      <c r="A26" s="72"/>
      <c r="B26" s="73"/>
      <c r="C26" s="73"/>
      <c r="D26" s="73"/>
      <c r="E26" s="75" t="s">
        <v>47</v>
      </c>
      <c r="F26" s="109">
        <f>F27</f>
        <v>0</v>
      </c>
      <c r="G26" s="109">
        <f t="shared" si="7"/>
        <v>0</v>
      </c>
      <c r="H26" s="110">
        <f t="shared" si="7"/>
        <v>0</v>
      </c>
      <c r="I26" s="111">
        <f t="shared" si="7"/>
        <v>0</v>
      </c>
      <c r="J26" s="109">
        <f t="shared" si="7"/>
        <v>0</v>
      </c>
      <c r="K26" s="109">
        <f t="shared" si="7"/>
        <v>0</v>
      </c>
      <c r="L26" s="109">
        <f t="shared" si="7"/>
        <v>0</v>
      </c>
      <c r="M26" s="112">
        <f t="shared" si="7"/>
        <v>0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13" customFormat="1" ht="23.25" customHeight="1">
      <c r="A27" s="72"/>
      <c r="B27" s="73"/>
      <c r="C27" s="73">
        <v>1</v>
      </c>
      <c r="D27" s="73"/>
      <c r="E27" s="82" t="s">
        <v>48</v>
      </c>
      <c r="F27" s="113">
        <v>0</v>
      </c>
      <c r="G27" s="113">
        <v>0</v>
      </c>
      <c r="H27" s="114">
        <f>F27+G27</f>
        <v>0</v>
      </c>
      <c r="I27" s="115">
        <v>0</v>
      </c>
      <c r="J27" s="113">
        <v>0</v>
      </c>
      <c r="K27" s="113">
        <v>0</v>
      </c>
      <c r="L27" s="113">
        <f>I27+J27+K27</f>
        <v>0</v>
      </c>
      <c r="M27" s="116">
        <f>L27-H27</f>
        <v>0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13" customFormat="1" ht="26.25" customHeight="1">
      <c r="A28" s="72"/>
      <c r="B28" s="73">
        <v>6</v>
      </c>
      <c r="C28" s="73"/>
      <c r="D28" s="73"/>
      <c r="E28" s="78" t="s">
        <v>49</v>
      </c>
      <c r="F28" s="109">
        <f>F29</f>
        <v>0</v>
      </c>
      <c r="G28" s="109">
        <f aca="true" t="shared" si="8" ref="G28:M29">G29</f>
        <v>0</v>
      </c>
      <c r="H28" s="110">
        <f t="shared" si="8"/>
        <v>0</v>
      </c>
      <c r="I28" s="111">
        <f t="shared" si="8"/>
        <v>0</v>
      </c>
      <c r="J28" s="109">
        <f t="shared" si="8"/>
        <v>0</v>
      </c>
      <c r="K28" s="109">
        <f t="shared" si="8"/>
        <v>0</v>
      </c>
      <c r="L28" s="109">
        <f t="shared" si="8"/>
        <v>0</v>
      </c>
      <c r="M28" s="112">
        <f t="shared" si="8"/>
        <v>0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3" customFormat="1" ht="26.25" customHeight="1">
      <c r="A29" s="72"/>
      <c r="B29" s="73"/>
      <c r="C29" s="73"/>
      <c r="D29" s="73"/>
      <c r="E29" s="75" t="s">
        <v>50</v>
      </c>
      <c r="F29" s="109">
        <f>F30</f>
        <v>0</v>
      </c>
      <c r="G29" s="109">
        <f t="shared" si="8"/>
        <v>0</v>
      </c>
      <c r="H29" s="110">
        <f t="shared" si="8"/>
        <v>0</v>
      </c>
      <c r="I29" s="111">
        <f t="shared" si="8"/>
        <v>0</v>
      </c>
      <c r="J29" s="109">
        <f t="shared" si="8"/>
        <v>0</v>
      </c>
      <c r="K29" s="109">
        <f t="shared" si="8"/>
        <v>0</v>
      </c>
      <c r="L29" s="109">
        <f t="shared" si="8"/>
        <v>0</v>
      </c>
      <c r="M29" s="112">
        <f t="shared" si="8"/>
        <v>0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13" customFormat="1" ht="23.25" customHeight="1" thickBot="1">
      <c r="A30" s="72"/>
      <c r="B30" s="85"/>
      <c r="C30" s="85">
        <v>1</v>
      </c>
      <c r="D30" s="85"/>
      <c r="E30" s="86" t="s">
        <v>51</v>
      </c>
      <c r="F30" s="117">
        <v>0</v>
      </c>
      <c r="G30" s="117">
        <v>0</v>
      </c>
      <c r="H30" s="118">
        <f>F30+G30</f>
        <v>0</v>
      </c>
      <c r="I30" s="119">
        <v>0</v>
      </c>
      <c r="J30" s="117">
        <v>0</v>
      </c>
      <c r="K30" s="117">
        <v>0</v>
      </c>
      <c r="L30" s="117">
        <f>I30+J30+K30</f>
        <v>0</v>
      </c>
      <c r="M30" s="120">
        <f>L30-H30</f>
        <v>0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13" customFormat="1" ht="26.25" customHeight="1">
      <c r="A31" s="72"/>
      <c r="B31" s="73">
        <v>7</v>
      </c>
      <c r="C31" s="73"/>
      <c r="D31" s="73"/>
      <c r="E31" s="78" t="s">
        <v>92</v>
      </c>
      <c r="F31" s="109">
        <f>F32</f>
        <v>390000000</v>
      </c>
      <c r="G31" s="109">
        <f aca="true" t="shared" si="9" ref="G31:M32">G32</f>
        <v>0</v>
      </c>
      <c r="H31" s="110">
        <f t="shared" si="9"/>
        <v>390000000</v>
      </c>
      <c r="I31" s="111">
        <f t="shared" si="9"/>
        <v>0</v>
      </c>
      <c r="J31" s="109">
        <f t="shared" si="9"/>
        <v>0</v>
      </c>
      <c r="K31" s="109">
        <f t="shared" si="9"/>
        <v>390000000</v>
      </c>
      <c r="L31" s="109">
        <f t="shared" si="9"/>
        <v>390000000</v>
      </c>
      <c r="M31" s="116">
        <f t="shared" si="9"/>
        <v>0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13" customFormat="1" ht="26.25" customHeight="1">
      <c r="A32" s="72"/>
      <c r="B32" s="73"/>
      <c r="C32" s="73"/>
      <c r="D32" s="73"/>
      <c r="E32" s="75" t="s">
        <v>53</v>
      </c>
      <c r="F32" s="109">
        <f>F33</f>
        <v>390000000</v>
      </c>
      <c r="G32" s="109">
        <f t="shared" si="9"/>
        <v>0</v>
      </c>
      <c r="H32" s="110">
        <f t="shared" si="9"/>
        <v>390000000</v>
      </c>
      <c r="I32" s="111">
        <f t="shared" si="9"/>
        <v>0</v>
      </c>
      <c r="J32" s="109">
        <f t="shared" si="9"/>
        <v>0</v>
      </c>
      <c r="K32" s="109">
        <f t="shared" si="9"/>
        <v>390000000</v>
      </c>
      <c r="L32" s="109">
        <f t="shared" si="9"/>
        <v>390000000</v>
      </c>
      <c r="M32" s="116">
        <f t="shared" si="9"/>
        <v>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3" customFormat="1" ht="23.25" customHeight="1">
      <c r="A33" s="72"/>
      <c r="B33" s="73"/>
      <c r="C33" s="73">
        <v>1</v>
      </c>
      <c r="D33" s="73"/>
      <c r="E33" s="79" t="s">
        <v>54</v>
      </c>
      <c r="F33" s="113">
        <v>390000000</v>
      </c>
      <c r="G33" s="113">
        <v>0</v>
      </c>
      <c r="H33" s="114">
        <f>F33+G33</f>
        <v>390000000</v>
      </c>
      <c r="I33" s="115">
        <v>0</v>
      </c>
      <c r="J33" s="113">
        <v>0</v>
      </c>
      <c r="K33" s="113">
        <v>390000000</v>
      </c>
      <c r="L33" s="113">
        <f>I33+J33+K33</f>
        <v>390000000</v>
      </c>
      <c r="M33" s="116">
        <f>L33-H33</f>
        <v>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13" s="38" customFormat="1" ht="26.25" customHeight="1">
      <c r="A34" s="72"/>
      <c r="B34" s="73">
        <v>8</v>
      </c>
      <c r="C34" s="73"/>
      <c r="D34" s="73"/>
      <c r="E34" s="78" t="s">
        <v>109</v>
      </c>
      <c r="F34" s="109">
        <f>F35</f>
        <v>40890000</v>
      </c>
      <c r="G34" s="109">
        <f aca="true" t="shared" si="10" ref="G34:M36">G35</f>
        <v>0</v>
      </c>
      <c r="H34" s="110">
        <f t="shared" si="10"/>
        <v>40890000</v>
      </c>
      <c r="I34" s="111">
        <f t="shared" si="10"/>
        <v>34707029</v>
      </c>
      <c r="J34" s="109">
        <f t="shared" si="10"/>
        <v>0</v>
      </c>
      <c r="K34" s="109">
        <f t="shared" si="10"/>
        <v>6026000</v>
      </c>
      <c r="L34" s="109">
        <f t="shared" si="10"/>
        <v>40733029</v>
      </c>
      <c r="M34" s="112">
        <f t="shared" si="10"/>
        <v>-156971</v>
      </c>
    </row>
    <row r="35" spans="1:13" s="38" customFormat="1" ht="26.25" customHeight="1">
      <c r="A35" s="72"/>
      <c r="B35" s="73"/>
      <c r="C35" s="73"/>
      <c r="D35" s="73"/>
      <c r="E35" s="75" t="s">
        <v>53</v>
      </c>
      <c r="F35" s="109">
        <f>F36</f>
        <v>40890000</v>
      </c>
      <c r="G35" s="109">
        <f t="shared" si="10"/>
        <v>0</v>
      </c>
      <c r="H35" s="110">
        <f t="shared" si="10"/>
        <v>40890000</v>
      </c>
      <c r="I35" s="111">
        <f t="shared" si="10"/>
        <v>34707029</v>
      </c>
      <c r="J35" s="109">
        <f t="shared" si="10"/>
        <v>0</v>
      </c>
      <c r="K35" s="109">
        <f t="shared" si="10"/>
        <v>6026000</v>
      </c>
      <c r="L35" s="109">
        <f t="shared" si="10"/>
        <v>40733029</v>
      </c>
      <c r="M35" s="112">
        <f>L35-H35</f>
        <v>-156971</v>
      </c>
    </row>
    <row r="36" spans="1:23" s="13" customFormat="1" ht="38.25" customHeight="1">
      <c r="A36" s="72"/>
      <c r="B36" s="73"/>
      <c r="C36" s="73">
        <v>1</v>
      </c>
      <c r="D36" s="73"/>
      <c r="E36" s="79" t="s">
        <v>93</v>
      </c>
      <c r="F36" s="113">
        <f>F37</f>
        <v>40890000</v>
      </c>
      <c r="G36" s="113">
        <f t="shared" si="10"/>
        <v>0</v>
      </c>
      <c r="H36" s="114">
        <f t="shared" si="10"/>
        <v>40890000</v>
      </c>
      <c r="I36" s="115">
        <f t="shared" si="10"/>
        <v>34707029</v>
      </c>
      <c r="J36" s="113">
        <f t="shared" si="10"/>
        <v>0</v>
      </c>
      <c r="K36" s="113">
        <f t="shared" si="10"/>
        <v>6026000</v>
      </c>
      <c r="L36" s="113">
        <f t="shared" si="10"/>
        <v>40733029</v>
      </c>
      <c r="M36" s="116">
        <f>M37</f>
        <v>-156971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13" customFormat="1" ht="38.25" customHeight="1">
      <c r="A37" s="72"/>
      <c r="B37" s="73"/>
      <c r="C37" s="73"/>
      <c r="D37" s="73">
        <v>1</v>
      </c>
      <c r="E37" s="79" t="s">
        <v>56</v>
      </c>
      <c r="F37" s="113">
        <v>40890000</v>
      </c>
      <c r="G37" s="113">
        <v>0</v>
      </c>
      <c r="H37" s="114">
        <f>G37+F37</f>
        <v>40890000</v>
      </c>
      <c r="I37" s="115">
        <v>34707029</v>
      </c>
      <c r="J37" s="113">
        <v>0</v>
      </c>
      <c r="K37" s="113">
        <v>6026000</v>
      </c>
      <c r="L37" s="113">
        <f>I37+J37+K37</f>
        <v>40733029</v>
      </c>
      <c r="M37" s="116">
        <f>L37-H37</f>
        <v>-156971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13" customFormat="1" ht="26.25" customHeight="1">
      <c r="A38" s="72">
        <v>2</v>
      </c>
      <c r="B38" s="73"/>
      <c r="C38" s="74"/>
      <c r="D38" s="74"/>
      <c r="E38" s="75" t="s">
        <v>29</v>
      </c>
      <c r="F38" s="109">
        <f>F42</f>
        <v>200000000</v>
      </c>
      <c r="G38" s="109">
        <f aca="true" t="shared" si="11" ref="G38:M38">G42</f>
        <v>0</v>
      </c>
      <c r="H38" s="110">
        <f t="shared" si="11"/>
        <v>200000000</v>
      </c>
      <c r="I38" s="111">
        <f t="shared" si="11"/>
        <v>114489242</v>
      </c>
      <c r="J38" s="109">
        <f t="shared" si="11"/>
        <v>0</v>
      </c>
      <c r="K38" s="109">
        <f t="shared" si="11"/>
        <v>29425000</v>
      </c>
      <c r="L38" s="109">
        <f t="shared" si="11"/>
        <v>143914242</v>
      </c>
      <c r="M38" s="112">
        <f t="shared" si="11"/>
        <v>-56085758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13" customFormat="1" ht="26.25" customHeight="1">
      <c r="A39" s="72"/>
      <c r="B39" s="73">
        <v>1</v>
      </c>
      <c r="C39" s="74"/>
      <c r="D39" s="74"/>
      <c r="E39" s="75" t="s">
        <v>94</v>
      </c>
      <c r="F39" s="109">
        <f>F40</f>
        <v>0</v>
      </c>
      <c r="G39" s="109">
        <f aca="true" t="shared" si="12" ref="G39:M40">G40</f>
        <v>0</v>
      </c>
      <c r="H39" s="110">
        <f t="shared" si="12"/>
        <v>0</v>
      </c>
      <c r="I39" s="111">
        <f t="shared" si="12"/>
        <v>0</v>
      </c>
      <c r="J39" s="109">
        <f t="shared" si="12"/>
        <v>0</v>
      </c>
      <c r="K39" s="109">
        <f t="shared" si="12"/>
        <v>0</v>
      </c>
      <c r="L39" s="109">
        <f t="shared" si="12"/>
        <v>0</v>
      </c>
      <c r="M39" s="112">
        <f t="shared" si="12"/>
        <v>0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3" customFormat="1" ht="26.25" customHeight="1">
      <c r="A40" s="72"/>
      <c r="B40" s="73"/>
      <c r="C40" s="74"/>
      <c r="D40" s="74"/>
      <c r="E40" s="75" t="s">
        <v>58</v>
      </c>
      <c r="F40" s="109">
        <f>F41</f>
        <v>0</v>
      </c>
      <c r="G40" s="109">
        <f t="shared" si="12"/>
        <v>0</v>
      </c>
      <c r="H40" s="110">
        <f t="shared" si="12"/>
        <v>0</v>
      </c>
      <c r="I40" s="111">
        <f t="shared" si="12"/>
        <v>0</v>
      </c>
      <c r="J40" s="109">
        <f t="shared" si="12"/>
        <v>0</v>
      </c>
      <c r="K40" s="109">
        <f t="shared" si="12"/>
        <v>0</v>
      </c>
      <c r="L40" s="109">
        <f t="shared" si="12"/>
        <v>0</v>
      </c>
      <c r="M40" s="112">
        <f t="shared" si="12"/>
        <v>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13" customFormat="1" ht="24" customHeight="1">
      <c r="A41" s="72"/>
      <c r="B41" s="73"/>
      <c r="C41" s="73">
        <v>1</v>
      </c>
      <c r="D41" s="74"/>
      <c r="E41" s="79" t="s">
        <v>59</v>
      </c>
      <c r="F41" s="113">
        <v>0</v>
      </c>
      <c r="G41" s="113">
        <v>0</v>
      </c>
      <c r="H41" s="114">
        <f>F41+G41</f>
        <v>0</v>
      </c>
      <c r="I41" s="115">
        <v>0</v>
      </c>
      <c r="J41" s="113">
        <v>0</v>
      </c>
      <c r="K41" s="113">
        <v>0</v>
      </c>
      <c r="L41" s="113">
        <f>I41+J41+K41</f>
        <v>0</v>
      </c>
      <c r="M41" s="116">
        <f>L41-H41</f>
        <v>0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3" customFormat="1" ht="26.25" customHeight="1">
      <c r="A42" s="72"/>
      <c r="B42" s="73">
        <v>2</v>
      </c>
      <c r="C42" s="74"/>
      <c r="D42" s="74"/>
      <c r="E42" s="78" t="s">
        <v>110</v>
      </c>
      <c r="F42" s="109">
        <f>F43+F45</f>
        <v>200000000</v>
      </c>
      <c r="G42" s="109">
        <f aca="true" t="shared" si="13" ref="G42:M42">G43+G45</f>
        <v>0</v>
      </c>
      <c r="H42" s="110">
        <f t="shared" si="13"/>
        <v>200000000</v>
      </c>
      <c r="I42" s="111">
        <f t="shared" si="13"/>
        <v>114489242</v>
      </c>
      <c r="J42" s="109">
        <f t="shared" si="13"/>
        <v>0</v>
      </c>
      <c r="K42" s="109">
        <f t="shared" si="13"/>
        <v>29425000</v>
      </c>
      <c r="L42" s="109">
        <f t="shared" si="13"/>
        <v>143914242</v>
      </c>
      <c r="M42" s="112">
        <f t="shared" si="13"/>
        <v>-56085758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s="13" customFormat="1" ht="26.25" customHeight="1">
      <c r="A43" s="72"/>
      <c r="B43" s="73"/>
      <c r="C43" s="74"/>
      <c r="D43" s="74"/>
      <c r="E43" s="75" t="s">
        <v>60</v>
      </c>
      <c r="F43" s="109">
        <f>F44</f>
        <v>50000000</v>
      </c>
      <c r="G43" s="109">
        <f aca="true" t="shared" si="14" ref="G43:M43">G44</f>
        <v>0</v>
      </c>
      <c r="H43" s="110">
        <f t="shared" si="14"/>
        <v>50000000</v>
      </c>
      <c r="I43" s="111">
        <f t="shared" si="14"/>
        <v>3765143</v>
      </c>
      <c r="J43" s="109">
        <f t="shared" si="14"/>
        <v>0</v>
      </c>
      <c r="K43" s="109">
        <f t="shared" si="14"/>
        <v>24270000</v>
      </c>
      <c r="L43" s="109">
        <f t="shared" si="14"/>
        <v>28035143</v>
      </c>
      <c r="M43" s="112">
        <f t="shared" si="14"/>
        <v>-21964857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s="13" customFormat="1" ht="24" customHeight="1">
      <c r="A44" s="72"/>
      <c r="B44" s="73"/>
      <c r="C44" s="73">
        <v>1</v>
      </c>
      <c r="D44" s="73"/>
      <c r="E44" s="79" t="s">
        <v>111</v>
      </c>
      <c r="F44" s="113">
        <v>50000000</v>
      </c>
      <c r="G44" s="113">
        <v>0</v>
      </c>
      <c r="H44" s="114">
        <f>G44+F44</f>
        <v>50000000</v>
      </c>
      <c r="I44" s="115">
        <v>3765143</v>
      </c>
      <c r="J44" s="113">
        <v>0</v>
      </c>
      <c r="K44" s="113">
        <v>24270000</v>
      </c>
      <c r="L44" s="113">
        <f>SUM(I44:K44)</f>
        <v>28035143</v>
      </c>
      <c r="M44" s="116">
        <f>L44-H44</f>
        <v>-21964857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s="13" customFormat="1" ht="26.25" customHeight="1">
      <c r="A45" s="72"/>
      <c r="B45" s="73"/>
      <c r="C45" s="74"/>
      <c r="D45" s="74"/>
      <c r="E45" s="75" t="s">
        <v>61</v>
      </c>
      <c r="F45" s="109">
        <f>F46</f>
        <v>150000000</v>
      </c>
      <c r="G45" s="109">
        <f aca="true" t="shared" si="15" ref="G45:M46">G46</f>
        <v>0</v>
      </c>
      <c r="H45" s="110">
        <f t="shared" si="15"/>
        <v>150000000</v>
      </c>
      <c r="I45" s="111">
        <f t="shared" si="15"/>
        <v>110724099</v>
      </c>
      <c r="J45" s="109">
        <f t="shared" si="15"/>
        <v>0</v>
      </c>
      <c r="K45" s="109">
        <f t="shared" si="15"/>
        <v>5155000</v>
      </c>
      <c r="L45" s="109">
        <f t="shared" si="15"/>
        <v>115879099</v>
      </c>
      <c r="M45" s="112">
        <f t="shared" si="15"/>
        <v>-34120901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13" customFormat="1" ht="24" customHeight="1">
      <c r="A46" s="72"/>
      <c r="B46" s="73"/>
      <c r="C46" s="73">
        <v>2</v>
      </c>
      <c r="D46" s="73"/>
      <c r="E46" s="79" t="s">
        <v>62</v>
      </c>
      <c r="F46" s="113">
        <f>F47</f>
        <v>150000000</v>
      </c>
      <c r="G46" s="113">
        <f t="shared" si="15"/>
        <v>0</v>
      </c>
      <c r="H46" s="114">
        <f t="shared" si="15"/>
        <v>150000000</v>
      </c>
      <c r="I46" s="115">
        <f t="shared" si="15"/>
        <v>110724099</v>
      </c>
      <c r="J46" s="113">
        <f t="shared" si="15"/>
        <v>0</v>
      </c>
      <c r="K46" s="113">
        <f t="shared" si="15"/>
        <v>5155000</v>
      </c>
      <c r="L46" s="113">
        <f t="shared" si="15"/>
        <v>115879099</v>
      </c>
      <c r="M46" s="116">
        <f t="shared" si="15"/>
        <v>-34120901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13" customFormat="1" ht="24" customHeight="1">
      <c r="A47" s="72"/>
      <c r="B47" s="73"/>
      <c r="C47" s="73"/>
      <c r="D47" s="73">
        <v>1</v>
      </c>
      <c r="E47" s="79" t="s">
        <v>112</v>
      </c>
      <c r="F47" s="113">
        <v>150000000</v>
      </c>
      <c r="G47" s="113">
        <v>0</v>
      </c>
      <c r="H47" s="114">
        <f>G47+F47</f>
        <v>150000000</v>
      </c>
      <c r="I47" s="115">
        <v>110724099</v>
      </c>
      <c r="J47" s="113">
        <v>0</v>
      </c>
      <c r="K47" s="113">
        <v>5155000</v>
      </c>
      <c r="L47" s="113">
        <f>SUM(I47:K47)</f>
        <v>115879099</v>
      </c>
      <c r="M47" s="116">
        <f>L47-H47</f>
        <v>-34120901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13" customFormat="1" ht="26.25" customHeight="1">
      <c r="A48" s="72">
        <v>3</v>
      </c>
      <c r="B48" s="73"/>
      <c r="C48" s="74"/>
      <c r="D48" s="74"/>
      <c r="E48" s="75" t="s">
        <v>113</v>
      </c>
      <c r="F48" s="109">
        <f>F49</f>
        <v>4004160000</v>
      </c>
      <c r="G48" s="109">
        <f aca="true" t="shared" si="16" ref="G48:M48">G49</f>
        <v>-200854621</v>
      </c>
      <c r="H48" s="110">
        <f t="shared" si="16"/>
        <v>3803305379</v>
      </c>
      <c r="I48" s="111">
        <f t="shared" si="16"/>
        <v>1350693084</v>
      </c>
      <c r="J48" s="109">
        <f t="shared" si="16"/>
        <v>0</v>
      </c>
      <c r="K48" s="109">
        <f t="shared" si="16"/>
        <v>2444414916</v>
      </c>
      <c r="L48" s="109">
        <f t="shared" si="16"/>
        <v>3795108000</v>
      </c>
      <c r="M48" s="112">
        <f t="shared" si="16"/>
        <v>-8197379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13" customFormat="1" ht="26.25" customHeight="1">
      <c r="A49" s="72"/>
      <c r="B49" s="73">
        <v>1</v>
      </c>
      <c r="C49" s="74"/>
      <c r="D49" s="74"/>
      <c r="E49" s="78" t="s">
        <v>114</v>
      </c>
      <c r="F49" s="109">
        <f aca="true" t="shared" si="17" ref="F49:M50">F50</f>
        <v>4004160000</v>
      </c>
      <c r="G49" s="109">
        <f t="shared" si="17"/>
        <v>-200854621</v>
      </c>
      <c r="H49" s="110">
        <f t="shared" si="17"/>
        <v>3803305379</v>
      </c>
      <c r="I49" s="111">
        <f t="shared" si="17"/>
        <v>1350693084</v>
      </c>
      <c r="J49" s="109">
        <f t="shared" si="17"/>
        <v>0</v>
      </c>
      <c r="K49" s="109">
        <f t="shared" si="17"/>
        <v>2444414916</v>
      </c>
      <c r="L49" s="109">
        <f t="shared" si="17"/>
        <v>3795108000</v>
      </c>
      <c r="M49" s="112">
        <f t="shared" si="17"/>
        <v>-8197379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13" customFormat="1" ht="26.25" customHeight="1">
      <c r="A50" s="72"/>
      <c r="B50" s="73"/>
      <c r="C50" s="74"/>
      <c r="D50" s="74"/>
      <c r="E50" s="75" t="s">
        <v>115</v>
      </c>
      <c r="F50" s="109">
        <f t="shared" si="17"/>
        <v>4004160000</v>
      </c>
      <c r="G50" s="109">
        <f t="shared" si="17"/>
        <v>-200854621</v>
      </c>
      <c r="H50" s="110">
        <f t="shared" si="17"/>
        <v>3803305379</v>
      </c>
      <c r="I50" s="111">
        <f t="shared" si="17"/>
        <v>1350693084</v>
      </c>
      <c r="J50" s="109">
        <f t="shared" si="17"/>
        <v>0</v>
      </c>
      <c r="K50" s="109">
        <f t="shared" si="17"/>
        <v>2444414916</v>
      </c>
      <c r="L50" s="109">
        <f t="shared" si="17"/>
        <v>3795108000</v>
      </c>
      <c r="M50" s="112">
        <f t="shared" si="17"/>
        <v>-8197379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13" customFormat="1" ht="23.25" customHeight="1">
      <c r="A51" s="72"/>
      <c r="B51" s="73"/>
      <c r="C51" s="73">
        <v>1</v>
      </c>
      <c r="D51" s="73"/>
      <c r="E51" s="79" t="s">
        <v>116</v>
      </c>
      <c r="F51" s="113">
        <f>F52+F53</f>
        <v>4004160000</v>
      </c>
      <c r="G51" s="113">
        <f aca="true" t="shared" si="18" ref="G51:M51">G52+G53</f>
        <v>-200854621</v>
      </c>
      <c r="H51" s="114">
        <f t="shared" si="18"/>
        <v>3803305379</v>
      </c>
      <c r="I51" s="115">
        <f t="shared" si="18"/>
        <v>1350693084</v>
      </c>
      <c r="J51" s="113">
        <f t="shared" si="18"/>
        <v>0</v>
      </c>
      <c r="K51" s="113">
        <f t="shared" si="18"/>
        <v>2444414916</v>
      </c>
      <c r="L51" s="113">
        <f t="shared" si="18"/>
        <v>3795108000</v>
      </c>
      <c r="M51" s="116">
        <f t="shared" si="18"/>
        <v>-8197379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13" customFormat="1" ht="23.25" customHeight="1">
      <c r="A52" s="72"/>
      <c r="B52" s="73"/>
      <c r="C52" s="73"/>
      <c r="D52" s="73">
        <v>1</v>
      </c>
      <c r="E52" s="79" t="s">
        <v>117</v>
      </c>
      <c r="F52" s="113">
        <v>3750000000</v>
      </c>
      <c r="G52" s="113">
        <v>-200000000</v>
      </c>
      <c r="H52" s="114">
        <f>G52+F52</f>
        <v>3550000000</v>
      </c>
      <c r="I52" s="115">
        <v>1105585084</v>
      </c>
      <c r="J52" s="113">
        <v>0</v>
      </c>
      <c r="K52" s="113">
        <v>2444414916</v>
      </c>
      <c r="L52" s="113">
        <f>I52+J52+K52</f>
        <v>3550000000</v>
      </c>
      <c r="M52" s="116">
        <f>L52-H52</f>
        <v>0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13" customFormat="1" ht="23.25" customHeight="1" thickBot="1">
      <c r="A53" s="84"/>
      <c r="B53" s="85"/>
      <c r="C53" s="85"/>
      <c r="D53" s="85">
        <v>2</v>
      </c>
      <c r="E53" s="86" t="s">
        <v>63</v>
      </c>
      <c r="F53" s="117">
        <v>254160000</v>
      </c>
      <c r="G53" s="117">
        <v>-854621</v>
      </c>
      <c r="H53" s="118">
        <f>G53+F53</f>
        <v>253305379</v>
      </c>
      <c r="I53" s="119">
        <v>245108000</v>
      </c>
      <c r="J53" s="117">
        <v>0</v>
      </c>
      <c r="K53" s="117"/>
      <c r="L53" s="117">
        <f>I53+J53+K53</f>
        <v>245108000</v>
      </c>
      <c r="M53" s="120">
        <f>L53-H53</f>
        <v>-8197379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13" customFormat="1" ht="26.25" customHeight="1">
      <c r="A54" s="72">
        <v>4</v>
      </c>
      <c r="B54" s="73"/>
      <c r="C54" s="74"/>
      <c r="D54" s="74"/>
      <c r="E54" s="75" t="s">
        <v>31</v>
      </c>
      <c r="F54" s="109">
        <f>F55+F58+F61</f>
        <v>564180000</v>
      </c>
      <c r="G54" s="109">
        <f aca="true" t="shared" si="19" ref="G54:M54">G55+G58+G61</f>
        <v>-197782000</v>
      </c>
      <c r="H54" s="110">
        <f t="shared" si="19"/>
        <v>366398000</v>
      </c>
      <c r="I54" s="111">
        <f t="shared" si="19"/>
        <v>134464085</v>
      </c>
      <c r="J54" s="109">
        <f t="shared" si="19"/>
        <v>571912</v>
      </c>
      <c r="K54" s="109">
        <f t="shared" si="19"/>
        <v>204417464</v>
      </c>
      <c r="L54" s="109">
        <f t="shared" si="19"/>
        <v>339453461</v>
      </c>
      <c r="M54" s="112">
        <f t="shared" si="19"/>
        <v>-26944539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13" customFormat="1" ht="24.75" customHeight="1">
      <c r="A55" s="72"/>
      <c r="B55" s="73">
        <v>1</v>
      </c>
      <c r="C55" s="74"/>
      <c r="D55" s="74"/>
      <c r="E55" s="78" t="s">
        <v>118</v>
      </c>
      <c r="F55" s="109">
        <f>F56</f>
        <v>200000000</v>
      </c>
      <c r="G55" s="109">
        <f aca="true" t="shared" si="20" ref="G55:M56">G56</f>
        <v>-197782000</v>
      </c>
      <c r="H55" s="110">
        <f t="shared" si="20"/>
        <v>2218000</v>
      </c>
      <c r="I55" s="111">
        <f t="shared" si="20"/>
        <v>1797018</v>
      </c>
      <c r="J55" s="109">
        <f t="shared" si="20"/>
        <v>0</v>
      </c>
      <c r="K55" s="109">
        <f t="shared" si="20"/>
        <v>0</v>
      </c>
      <c r="L55" s="109">
        <f t="shared" si="20"/>
        <v>1797018</v>
      </c>
      <c r="M55" s="112">
        <f t="shared" si="20"/>
        <v>-420982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s="13" customFormat="1" ht="26.25" customHeight="1">
      <c r="A56" s="72"/>
      <c r="B56" s="73"/>
      <c r="C56" s="74"/>
      <c r="D56" s="74"/>
      <c r="E56" s="75" t="s">
        <v>47</v>
      </c>
      <c r="F56" s="109">
        <f>F57</f>
        <v>200000000</v>
      </c>
      <c r="G56" s="109">
        <f t="shared" si="20"/>
        <v>-197782000</v>
      </c>
      <c r="H56" s="110">
        <f t="shared" si="20"/>
        <v>2218000</v>
      </c>
      <c r="I56" s="111">
        <f t="shared" si="20"/>
        <v>1797018</v>
      </c>
      <c r="J56" s="109">
        <f t="shared" si="20"/>
        <v>0</v>
      </c>
      <c r="K56" s="109">
        <f t="shared" si="20"/>
        <v>0</v>
      </c>
      <c r="L56" s="109">
        <f t="shared" si="20"/>
        <v>1797018</v>
      </c>
      <c r="M56" s="112">
        <f t="shared" si="20"/>
        <v>-420982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s="13" customFormat="1" ht="23.25" customHeight="1">
      <c r="A57" s="72"/>
      <c r="B57" s="73"/>
      <c r="C57" s="73">
        <v>1</v>
      </c>
      <c r="D57" s="74"/>
      <c r="E57" s="79" t="s">
        <v>64</v>
      </c>
      <c r="F57" s="113">
        <v>200000000</v>
      </c>
      <c r="G57" s="113">
        <v>-197782000</v>
      </c>
      <c r="H57" s="114">
        <f>F57+G57</f>
        <v>2218000</v>
      </c>
      <c r="I57" s="115">
        <v>1797018</v>
      </c>
      <c r="J57" s="113">
        <v>0</v>
      </c>
      <c r="K57" s="113">
        <v>0</v>
      </c>
      <c r="L57" s="113">
        <f>I57+J57+K57</f>
        <v>1797018</v>
      </c>
      <c r="M57" s="116">
        <f>L57-H57</f>
        <v>-420982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s="13" customFormat="1" ht="26.25" customHeight="1">
      <c r="A58" s="72"/>
      <c r="B58" s="73">
        <v>2</v>
      </c>
      <c r="C58" s="74"/>
      <c r="D58" s="74"/>
      <c r="E58" s="78" t="s">
        <v>119</v>
      </c>
      <c r="F58" s="109">
        <f>F59</f>
        <v>203000000</v>
      </c>
      <c r="G58" s="109">
        <f aca="true" t="shared" si="21" ref="G58:M59">G59</f>
        <v>0</v>
      </c>
      <c r="H58" s="110">
        <f t="shared" si="21"/>
        <v>203000000</v>
      </c>
      <c r="I58" s="111">
        <f t="shared" si="21"/>
        <v>112716698</v>
      </c>
      <c r="J58" s="109">
        <f t="shared" si="21"/>
        <v>0</v>
      </c>
      <c r="K58" s="109">
        <f t="shared" si="21"/>
        <v>81629000</v>
      </c>
      <c r="L58" s="109">
        <f t="shared" si="21"/>
        <v>194345698</v>
      </c>
      <c r="M58" s="112">
        <f t="shared" si="21"/>
        <v>-8654302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s="13" customFormat="1" ht="26.25" customHeight="1">
      <c r="A59" s="72"/>
      <c r="B59" s="73"/>
      <c r="C59" s="74"/>
      <c r="D59" s="74"/>
      <c r="E59" s="75" t="s">
        <v>60</v>
      </c>
      <c r="F59" s="109">
        <f>F60</f>
        <v>203000000</v>
      </c>
      <c r="G59" s="109">
        <f t="shared" si="21"/>
        <v>0</v>
      </c>
      <c r="H59" s="110">
        <f t="shared" si="21"/>
        <v>203000000</v>
      </c>
      <c r="I59" s="111">
        <f t="shared" si="21"/>
        <v>112716698</v>
      </c>
      <c r="J59" s="109">
        <f t="shared" si="21"/>
        <v>0</v>
      </c>
      <c r="K59" s="109">
        <f t="shared" si="21"/>
        <v>81629000</v>
      </c>
      <c r="L59" s="109">
        <f t="shared" si="21"/>
        <v>194345698</v>
      </c>
      <c r="M59" s="112">
        <f t="shared" si="21"/>
        <v>-8654302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s="13" customFormat="1" ht="36" customHeight="1">
      <c r="A60" s="72"/>
      <c r="B60" s="73"/>
      <c r="C60" s="73">
        <v>1</v>
      </c>
      <c r="D60" s="73"/>
      <c r="E60" s="79" t="s">
        <v>120</v>
      </c>
      <c r="F60" s="113">
        <v>203000000</v>
      </c>
      <c r="G60" s="113">
        <v>0</v>
      </c>
      <c r="H60" s="114">
        <f>G60+F60</f>
        <v>203000000</v>
      </c>
      <c r="I60" s="115">
        <v>112716698</v>
      </c>
      <c r="J60" s="113">
        <v>0</v>
      </c>
      <c r="K60" s="113">
        <v>81629000</v>
      </c>
      <c r="L60" s="113">
        <f>I60+J60+K60</f>
        <v>194345698</v>
      </c>
      <c r="M60" s="116">
        <f>L60-H60</f>
        <v>-8654302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13" s="13" customFormat="1" ht="26.25" customHeight="1">
      <c r="A61" s="72"/>
      <c r="B61" s="73">
        <v>3</v>
      </c>
      <c r="C61" s="74"/>
      <c r="D61" s="74"/>
      <c r="E61" s="78" t="s">
        <v>121</v>
      </c>
      <c r="F61" s="109">
        <f>F62</f>
        <v>161180000</v>
      </c>
      <c r="G61" s="109">
        <f aca="true" t="shared" si="22" ref="G61:M61">G62</f>
        <v>0</v>
      </c>
      <c r="H61" s="110">
        <f t="shared" si="22"/>
        <v>161180000</v>
      </c>
      <c r="I61" s="111">
        <f t="shared" si="22"/>
        <v>19950369</v>
      </c>
      <c r="J61" s="109">
        <f t="shared" si="22"/>
        <v>571912</v>
      </c>
      <c r="K61" s="109">
        <f t="shared" si="22"/>
        <v>122788464</v>
      </c>
      <c r="L61" s="109">
        <f t="shared" si="22"/>
        <v>143310745</v>
      </c>
      <c r="M61" s="112">
        <f t="shared" si="22"/>
        <v>-17869255</v>
      </c>
    </row>
    <row r="62" spans="1:13" s="13" customFormat="1" ht="26.25" customHeight="1">
      <c r="A62" s="72"/>
      <c r="B62" s="73"/>
      <c r="C62" s="74"/>
      <c r="D62" s="74"/>
      <c r="E62" s="75" t="s">
        <v>74</v>
      </c>
      <c r="F62" s="109">
        <f>F64</f>
        <v>161180000</v>
      </c>
      <c r="G62" s="109">
        <f aca="true" t="shared" si="23" ref="G62:M62">G64</f>
        <v>0</v>
      </c>
      <c r="H62" s="110">
        <f t="shared" si="23"/>
        <v>161180000</v>
      </c>
      <c r="I62" s="111">
        <f t="shared" si="23"/>
        <v>19950369</v>
      </c>
      <c r="J62" s="109">
        <f t="shared" si="23"/>
        <v>571912</v>
      </c>
      <c r="K62" s="109">
        <f t="shared" si="23"/>
        <v>122788464</v>
      </c>
      <c r="L62" s="109">
        <f t="shared" si="23"/>
        <v>143310745</v>
      </c>
      <c r="M62" s="112">
        <f t="shared" si="23"/>
        <v>-17869255</v>
      </c>
    </row>
    <row r="63" spans="1:13" s="13" customFormat="1" ht="23.25" customHeight="1">
      <c r="A63" s="72"/>
      <c r="B63" s="73"/>
      <c r="C63" s="73">
        <v>1</v>
      </c>
      <c r="D63" s="73"/>
      <c r="E63" s="79" t="s">
        <v>122</v>
      </c>
      <c r="F63" s="113">
        <f>F64</f>
        <v>161180000</v>
      </c>
      <c r="G63" s="113">
        <f aca="true" t="shared" si="24" ref="G63:M63">G64</f>
        <v>0</v>
      </c>
      <c r="H63" s="114">
        <f t="shared" si="24"/>
        <v>161180000</v>
      </c>
      <c r="I63" s="115">
        <f t="shared" si="24"/>
        <v>19950369</v>
      </c>
      <c r="J63" s="113">
        <f t="shared" si="24"/>
        <v>571912</v>
      </c>
      <c r="K63" s="113">
        <f t="shared" si="24"/>
        <v>122788464</v>
      </c>
      <c r="L63" s="113">
        <f t="shared" si="24"/>
        <v>143310745</v>
      </c>
      <c r="M63" s="116">
        <f t="shared" si="24"/>
        <v>-17869255</v>
      </c>
    </row>
    <row r="64" spans="1:13" s="13" customFormat="1" ht="23.25" customHeight="1">
      <c r="A64" s="72"/>
      <c r="B64" s="73"/>
      <c r="C64" s="73"/>
      <c r="D64" s="73">
        <v>1</v>
      </c>
      <c r="E64" s="79" t="s">
        <v>123</v>
      </c>
      <c r="F64" s="113">
        <v>161180000</v>
      </c>
      <c r="G64" s="113">
        <v>0</v>
      </c>
      <c r="H64" s="114">
        <f>G64+F64</f>
        <v>161180000</v>
      </c>
      <c r="I64" s="115">
        <v>19950369</v>
      </c>
      <c r="J64" s="113">
        <v>571912</v>
      </c>
      <c r="K64" s="113">
        <v>122788464</v>
      </c>
      <c r="L64" s="113">
        <f>SUM(I64:K64)</f>
        <v>143310745</v>
      </c>
      <c r="M64" s="116">
        <f>L64-H64</f>
        <v>-17869255</v>
      </c>
    </row>
    <row r="65" spans="1:13" s="13" customFormat="1" ht="26.25" customHeight="1">
      <c r="A65" s="72">
        <v>5</v>
      </c>
      <c r="B65" s="73"/>
      <c r="C65" s="74"/>
      <c r="D65" s="74"/>
      <c r="E65" s="75" t="s">
        <v>32</v>
      </c>
      <c r="F65" s="109">
        <f>F66</f>
        <v>924100000</v>
      </c>
      <c r="G65" s="109">
        <f aca="true" t="shared" si="25" ref="G65:M65">G66</f>
        <v>0</v>
      </c>
      <c r="H65" s="110">
        <f t="shared" si="25"/>
        <v>924100000</v>
      </c>
      <c r="I65" s="111">
        <f t="shared" si="25"/>
        <v>885236466</v>
      </c>
      <c r="J65" s="109">
        <f t="shared" si="25"/>
        <v>0</v>
      </c>
      <c r="K65" s="109">
        <f t="shared" si="25"/>
        <v>38863534</v>
      </c>
      <c r="L65" s="109">
        <f t="shared" si="25"/>
        <v>924100000</v>
      </c>
      <c r="M65" s="112">
        <f t="shared" si="25"/>
        <v>0</v>
      </c>
    </row>
    <row r="66" spans="1:13" s="13" customFormat="1" ht="26.25" customHeight="1">
      <c r="A66" s="72"/>
      <c r="B66" s="73">
        <v>1</v>
      </c>
      <c r="C66" s="74"/>
      <c r="D66" s="74"/>
      <c r="E66" s="78" t="s">
        <v>66</v>
      </c>
      <c r="F66" s="109">
        <f>F67</f>
        <v>924100000</v>
      </c>
      <c r="G66" s="109">
        <f>G67</f>
        <v>0</v>
      </c>
      <c r="H66" s="110">
        <f>G66+F66</f>
        <v>924100000</v>
      </c>
      <c r="I66" s="111">
        <f>I67</f>
        <v>885236466</v>
      </c>
      <c r="J66" s="109">
        <f>J67</f>
        <v>0</v>
      </c>
      <c r="K66" s="109">
        <f>K67</f>
        <v>38863534</v>
      </c>
      <c r="L66" s="109">
        <f>SUM(I66:K66)</f>
        <v>924100000</v>
      </c>
      <c r="M66" s="112">
        <f>L66-H66</f>
        <v>0</v>
      </c>
    </row>
    <row r="67" spans="1:13" s="13" customFormat="1" ht="26.25" customHeight="1">
      <c r="A67" s="72"/>
      <c r="B67" s="73"/>
      <c r="C67" s="74"/>
      <c r="D67" s="74"/>
      <c r="E67" s="75" t="s">
        <v>60</v>
      </c>
      <c r="F67" s="109">
        <f>F68+F70+F74</f>
        <v>924100000</v>
      </c>
      <c r="G67" s="109">
        <f aca="true" t="shared" si="26" ref="G67:M67">G68+G70+G74</f>
        <v>0</v>
      </c>
      <c r="H67" s="110">
        <f t="shared" si="26"/>
        <v>924100000</v>
      </c>
      <c r="I67" s="111">
        <f t="shared" si="26"/>
        <v>885236466</v>
      </c>
      <c r="J67" s="109">
        <f t="shared" si="26"/>
        <v>0</v>
      </c>
      <c r="K67" s="109">
        <f t="shared" si="26"/>
        <v>38863534</v>
      </c>
      <c r="L67" s="109">
        <f t="shared" si="26"/>
        <v>924100000</v>
      </c>
      <c r="M67" s="112">
        <f t="shared" si="26"/>
        <v>0</v>
      </c>
    </row>
    <row r="68" spans="1:13" s="13" customFormat="1" ht="23.25" customHeight="1">
      <c r="A68" s="72"/>
      <c r="B68" s="73"/>
      <c r="C68" s="73">
        <v>1</v>
      </c>
      <c r="D68" s="73"/>
      <c r="E68" s="79" t="s">
        <v>124</v>
      </c>
      <c r="F68" s="113">
        <f>F69</f>
        <v>0</v>
      </c>
      <c r="G68" s="113">
        <f aca="true" t="shared" si="27" ref="G68:M68">G69</f>
        <v>0</v>
      </c>
      <c r="H68" s="114">
        <f t="shared" si="27"/>
        <v>0</v>
      </c>
      <c r="I68" s="115">
        <f t="shared" si="27"/>
        <v>0</v>
      </c>
      <c r="J68" s="113">
        <f t="shared" si="27"/>
        <v>0</v>
      </c>
      <c r="K68" s="113">
        <f t="shared" si="27"/>
        <v>0</v>
      </c>
      <c r="L68" s="113">
        <f t="shared" si="27"/>
        <v>0</v>
      </c>
      <c r="M68" s="116">
        <f t="shared" si="27"/>
        <v>0</v>
      </c>
    </row>
    <row r="69" spans="1:13" s="13" customFormat="1" ht="23.25" customHeight="1">
      <c r="A69" s="72"/>
      <c r="B69" s="73"/>
      <c r="C69" s="73"/>
      <c r="D69" s="73">
        <v>1</v>
      </c>
      <c r="E69" s="79" t="s">
        <v>125</v>
      </c>
      <c r="F69" s="113">
        <v>0</v>
      </c>
      <c r="G69" s="113">
        <v>0</v>
      </c>
      <c r="H69" s="114">
        <f>G69+F69</f>
        <v>0</v>
      </c>
      <c r="I69" s="115">
        <v>0</v>
      </c>
      <c r="J69" s="113">
        <v>0</v>
      </c>
      <c r="K69" s="113">
        <v>0</v>
      </c>
      <c r="L69" s="113">
        <f>SUM(I69:K69)</f>
        <v>0</v>
      </c>
      <c r="M69" s="116">
        <f>L69-H69</f>
        <v>0</v>
      </c>
    </row>
    <row r="70" spans="1:13" s="13" customFormat="1" ht="23.25" customHeight="1">
      <c r="A70" s="72"/>
      <c r="B70" s="73"/>
      <c r="C70" s="73">
        <v>2</v>
      </c>
      <c r="D70" s="73"/>
      <c r="E70" s="79" t="s">
        <v>67</v>
      </c>
      <c r="F70" s="113">
        <f>F71+F72+F73</f>
        <v>0</v>
      </c>
      <c r="G70" s="113">
        <f aca="true" t="shared" si="28" ref="G70:M70">G71+G72+G73</f>
        <v>0</v>
      </c>
      <c r="H70" s="114">
        <f t="shared" si="28"/>
        <v>0</v>
      </c>
      <c r="I70" s="115">
        <f t="shared" si="28"/>
        <v>0</v>
      </c>
      <c r="J70" s="113">
        <f t="shared" si="28"/>
        <v>0</v>
      </c>
      <c r="K70" s="113">
        <f t="shared" si="28"/>
        <v>0</v>
      </c>
      <c r="L70" s="113">
        <f t="shared" si="28"/>
        <v>0</v>
      </c>
      <c r="M70" s="116">
        <f t="shared" si="28"/>
        <v>0</v>
      </c>
    </row>
    <row r="71" spans="1:13" s="13" customFormat="1" ht="23.25" customHeight="1">
      <c r="A71" s="72"/>
      <c r="B71" s="73"/>
      <c r="C71" s="73"/>
      <c r="D71" s="73">
        <v>1</v>
      </c>
      <c r="E71" s="79" t="s">
        <v>126</v>
      </c>
      <c r="F71" s="113">
        <v>0</v>
      </c>
      <c r="G71" s="113">
        <v>0</v>
      </c>
      <c r="H71" s="114">
        <f>G71+F71</f>
        <v>0</v>
      </c>
      <c r="I71" s="115">
        <v>0</v>
      </c>
      <c r="J71" s="113">
        <v>0</v>
      </c>
      <c r="K71" s="113">
        <v>0</v>
      </c>
      <c r="L71" s="113">
        <f>SUM(I71:K71)</f>
        <v>0</v>
      </c>
      <c r="M71" s="116">
        <f>L71-H71</f>
        <v>0</v>
      </c>
    </row>
    <row r="72" spans="1:13" s="13" customFormat="1" ht="23.25" customHeight="1">
      <c r="A72" s="72"/>
      <c r="B72" s="73"/>
      <c r="C72" s="73"/>
      <c r="D72" s="73">
        <v>2</v>
      </c>
      <c r="E72" s="79" t="s">
        <v>127</v>
      </c>
      <c r="F72" s="113">
        <v>0</v>
      </c>
      <c r="G72" s="113">
        <v>0</v>
      </c>
      <c r="H72" s="114">
        <f>G72+F72</f>
        <v>0</v>
      </c>
      <c r="I72" s="115">
        <v>0</v>
      </c>
      <c r="J72" s="113">
        <v>0</v>
      </c>
      <c r="K72" s="113">
        <v>0</v>
      </c>
      <c r="L72" s="113">
        <f>SUM(I72:K72)</f>
        <v>0</v>
      </c>
      <c r="M72" s="116">
        <f>L72-H72</f>
        <v>0</v>
      </c>
    </row>
    <row r="73" spans="1:13" s="13" customFormat="1" ht="23.25" customHeight="1">
      <c r="A73" s="72"/>
      <c r="B73" s="73"/>
      <c r="C73" s="73"/>
      <c r="D73" s="73">
        <v>3</v>
      </c>
      <c r="E73" s="79" t="s">
        <v>128</v>
      </c>
      <c r="F73" s="113">
        <v>0</v>
      </c>
      <c r="G73" s="113">
        <v>0</v>
      </c>
      <c r="H73" s="114">
        <f>G73+F73</f>
        <v>0</v>
      </c>
      <c r="I73" s="115">
        <v>0</v>
      </c>
      <c r="J73" s="113">
        <v>0</v>
      </c>
      <c r="K73" s="113">
        <v>0</v>
      </c>
      <c r="L73" s="113">
        <f>SUM(I73:K73)</f>
        <v>0</v>
      </c>
      <c r="M73" s="116">
        <f>L73-H73</f>
        <v>0</v>
      </c>
    </row>
    <row r="74" spans="1:13" s="13" customFormat="1" ht="23.25" customHeight="1">
      <c r="A74" s="72"/>
      <c r="B74" s="73"/>
      <c r="C74" s="73">
        <v>3</v>
      </c>
      <c r="D74" s="73"/>
      <c r="E74" s="79" t="s">
        <v>68</v>
      </c>
      <c r="F74" s="113">
        <v>924100000</v>
      </c>
      <c r="G74" s="113">
        <v>0</v>
      </c>
      <c r="H74" s="114">
        <f>G74+F74</f>
        <v>924100000</v>
      </c>
      <c r="I74" s="115">
        <v>885236466</v>
      </c>
      <c r="J74" s="113">
        <v>0</v>
      </c>
      <c r="K74" s="113">
        <v>38863534</v>
      </c>
      <c r="L74" s="113">
        <f>SUM(I74:K74)</f>
        <v>924100000</v>
      </c>
      <c r="M74" s="116">
        <f>L74-H74</f>
        <v>0</v>
      </c>
    </row>
    <row r="75" spans="1:13" s="13" customFormat="1" ht="26.25" customHeight="1">
      <c r="A75" s="72"/>
      <c r="B75" s="73">
        <v>2</v>
      </c>
      <c r="C75" s="74"/>
      <c r="D75" s="74"/>
      <c r="E75" s="78" t="s">
        <v>69</v>
      </c>
      <c r="F75" s="109">
        <f aca="true" t="shared" si="29" ref="F75:M77">F76</f>
        <v>0</v>
      </c>
      <c r="G75" s="109">
        <f t="shared" si="29"/>
        <v>0</v>
      </c>
      <c r="H75" s="110">
        <f t="shared" si="29"/>
        <v>0</v>
      </c>
      <c r="I75" s="111">
        <f t="shared" si="29"/>
        <v>0</v>
      </c>
      <c r="J75" s="109">
        <f t="shared" si="29"/>
        <v>0</v>
      </c>
      <c r="K75" s="109">
        <f t="shared" si="29"/>
        <v>0</v>
      </c>
      <c r="L75" s="109">
        <f t="shared" si="29"/>
        <v>0</v>
      </c>
      <c r="M75" s="112">
        <f t="shared" si="29"/>
        <v>0</v>
      </c>
    </row>
    <row r="76" spans="1:13" s="13" customFormat="1" ht="26.25" customHeight="1">
      <c r="A76" s="72"/>
      <c r="B76" s="73"/>
      <c r="C76" s="74"/>
      <c r="D76" s="74"/>
      <c r="E76" s="75" t="s">
        <v>60</v>
      </c>
      <c r="F76" s="109">
        <f t="shared" si="29"/>
        <v>0</v>
      </c>
      <c r="G76" s="109">
        <f t="shared" si="29"/>
        <v>0</v>
      </c>
      <c r="H76" s="110">
        <f t="shared" si="29"/>
        <v>0</v>
      </c>
      <c r="I76" s="111">
        <f t="shared" si="29"/>
        <v>0</v>
      </c>
      <c r="J76" s="109">
        <f t="shared" si="29"/>
        <v>0</v>
      </c>
      <c r="K76" s="109">
        <f t="shared" si="29"/>
        <v>0</v>
      </c>
      <c r="L76" s="109">
        <f t="shared" si="29"/>
        <v>0</v>
      </c>
      <c r="M76" s="112">
        <f t="shared" si="29"/>
        <v>0</v>
      </c>
    </row>
    <row r="77" spans="1:13" s="13" customFormat="1" ht="23.25" customHeight="1">
      <c r="A77" s="72"/>
      <c r="B77" s="73"/>
      <c r="C77" s="73">
        <v>1</v>
      </c>
      <c r="D77" s="73"/>
      <c r="E77" s="79" t="s">
        <v>129</v>
      </c>
      <c r="F77" s="113">
        <f t="shared" si="29"/>
        <v>0</v>
      </c>
      <c r="G77" s="113">
        <f t="shared" si="29"/>
        <v>0</v>
      </c>
      <c r="H77" s="114">
        <f t="shared" si="29"/>
        <v>0</v>
      </c>
      <c r="I77" s="115">
        <f t="shared" si="29"/>
        <v>0</v>
      </c>
      <c r="J77" s="113">
        <f t="shared" si="29"/>
        <v>0</v>
      </c>
      <c r="K77" s="113">
        <f t="shared" si="29"/>
        <v>0</v>
      </c>
      <c r="L77" s="113">
        <f t="shared" si="29"/>
        <v>0</v>
      </c>
      <c r="M77" s="116">
        <f t="shared" si="29"/>
        <v>0</v>
      </c>
    </row>
    <row r="78" spans="1:13" s="13" customFormat="1" ht="23.25" customHeight="1" thickBot="1">
      <c r="A78" s="84"/>
      <c r="B78" s="85"/>
      <c r="C78" s="85"/>
      <c r="D78" s="85">
        <v>1</v>
      </c>
      <c r="E78" s="86" t="s">
        <v>127</v>
      </c>
      <c r="F78" s="118">
        <v>0</v>
      </c>
      <c r="G78" s="118">
        <v>0</v>
      </c>
      <c r="H78" s="118">
        <f>G78+F78</f>
        <v>0</v>
      </c>
      <c r="I78" s="119">
        <v>0</v>
      </c>
      <c r="J78" s="118">
        <v>0</v>
      </c>
      <c r="K78" s="118">
        <v>0</v>
      </c>
      <c r="L78" s="118">
        <f>SUM(I78:K78)</f>
        <v>0</v>
      </c>
      <c r="M78" s="120">
        <f>L78-H78</f>
        <v>0</v>
      </c>
    </row>
    <row r="79" spans="1:13" s="13" customFormat="1" ht="26.25" customHeight="1">
      <c r="A79" s="72">
        <v>6</v>
      </c>
      <c r="B79" s="73"/>
      <c r="C79" s="73"/>
      <c r="D79" s="73"/>
      <c r="E79" s="75" t="s">
        <v>95</v>
      </c>
      <c r="F79" s="109">
        <f>F80</f>
        <v>0</v>
      </c>
      <c r="G79" s="109">
        <f aca="true" t="shared" si="30" ref="G79:M81">G80</f>
        <v>0</v>
      </c>
      <c r="H79" s="110">
        <f t="shared" si="30"/>
        <v>0</v>
      </c>
      <c r="I79" s="111">
        <f t="shared" si="30"/>
        <v>0</v>
      </c>
      <c r="J79" s="109">
        <f t="shared" si="30"/>
        <v>0</v>
      </c>
      <c r="K79" s="109">
        <f t="shared" si="30"/>
        <v>0</v>
      </c>
      <c r="L79" s="109">
        <f t="shared" si="30"/>
        <v>0</v>
      </c>
      <c r="M79" s="112">
        <f t="shared" si="30"/>
        <v>0</v>
      </c>
    </row>
    <row r="80" spans="1:13" s="13" customFormat="1" ht="26.25" customHeight="1">
      <c r="A80" s="72"/>
      <c r="B80" s="73">
        <v>1</v>
      </c>
      <c r="C80" s="73"/>
      <c r="D80" s="73"/>
      <c r="E80" s="78" t="s">
        <v>130</v>
      </c>
      <c r="F80" s="109">
        <f>F81</f>
        <v>0</v>
      </c>
      <c r="G80" s="109">
        <f t="shared" si="30"/>
        <v>0</v>
      </c>
      <c r="H80" s="110">
        <f t="shared" si="30"/>
        <v>0</v>
      </c>
      <c r="I80" s="111">
        <f t="shared" si="30"/>
        <v>0</v>
      </c>
      <c r="J80" s="109">
        <f t="shared" si="30"/>
        <v>0</v>
      </c>
      <c r="K80" s="109">
        <f t="shared" si="30"/>
        <v>0</v>
      </c>
      <c r="L80" s="109">
        <f t="shared" si="30"/>
        <v>0</v>
      </c>
      <c r="M80" s="112">
        <f t="shared" si="30"/>
        <v>0</v>
      </c>
    </row>
    <row r="81" spans="1:13" s="13" customFormat="1" ht="26.25" customHeight="1">
      <c r="A81" s="72"/>
      <c r="B81" s="73"/>
      <c r="C81" s="73"/>
      <c r="D81" s="73"/>
      <c r="E81" s="75" t="s">
        <v>71</v>
      </c>
      <c r="F81" s="109">
        <f>F82</f>
        <v>0</v>
      </c>
      <c r="G81" s="109">
        <f t="shared" si="30"/>
        <v>0</v>
      </c>
      <c r="H81" s="110">
        <f t="shared" si="30"/>
        <v>0</v>
      </c>
      <c r="I81" s="111">
        <f t="shared" si="30"/>
        <v>0</v>
      </c>
      <c r="J81" s="109">
        <f t="shared" si="30"/>
        <v>0</v>
      </c>
      <c r="K81" s="109">
        <f t="shared" si="30"/>
        <v>0</v>
      </c>
      <c r="L81" s="109">
        <f t="shared" si="30"/>
        <v>0</v>
      </c>
      <c r="M81" s="112">
        <f t="shared" si="30"/>
        <v>0</v>
      </c>
    </row>
    <row r="82" spans="1:13" ht="24" customHeight="1">
      <c r="A82" s="72"/>
      <c r="B82" s="73"/>
      <c r="C82" s="100">
        <v>1</v>
      </c>
      <c r="D82" s="100"/>
      <c r="E82" s="101" t="s">
        <v>72</v>
      </c>
      <c r="F82" s="114">
        <v>0</v>
      </c>
      <c r="G82" s="114">
        <v>0</v>
      </c>
      <c r="H82" s="114">
        <f>F82+G82</f>
        <v>0</v>
      </c>
      <c r="I82" s="115">
        <v>0</v>
      </c>
      <c r="J82" s="114">
        <v>0</v>
      </c>
      <c r="K82" s="114">
        <v>0</v>
      </c>
      <c r="L82" s="114">
        <f>I82+J82+K82</f>
        <v>0</v>
      </c>
      <c r="M82" s="116">
        <f>L82-H82</f>
        <v>0</v>
      </c>
    </row>
    <row r="83" spans="1:13" ht="26.25" customHeight="1">
      <c r="A83" s="72">
        <v>7</v>
      </c>
      <c r="B83" s="73"/>
      <c r="C83" s="100"/>
      <c r="D83" s="100"/>
      <c r="E83" s="75" t="s">
        <v>96</v>
      </c>
      <c r="F83" s="109">
        <f>F84</f>
        <v>956600000</v>
      </c>
      <c r="G83" s="109">
        <f aca="true" t="shared" si="31" ref="G83:M86">G84</f>
        <v>-702000000</v>
      </c>
      <c r="H83" s="110">
        <f t="shared" si="31"/>
        <v>254600000</v>
      </c>
      <c r="I83" s="111">
        <f t="shared" si="31"/>
        <v>75921356</v>
      </c>
      <c r="J83" s="109">
        <f t="shared" si="31"/>
        <v>0</v>
      </c>
      <c r="K83" s="109">
        <f t="shared" si="31"/>
        <v>15935406</v>
      </c>
      <c r="L83" s="109">
        <f t="shared" si="31"/>
        <v>91856762</v>
      </c>
      <c r="M83" s="112">
        <f t="shared" si="31"/>
        <v>-162743238</v>
      </c>
    </row>
    <row r="84" spans="1:13" ht="26.25" customHeight="1">
      <c r="A84" s="72"/>
      <c r="B84" s="73">
        <v>1</v>
      </c>
      <c r="C84" s="100"/>
      <c r="D84" s="100"/>
      <c r="E84" s="78" t="s">
        <v>131</v>
      </c>
      <c r="F84" s="109">
        <f>F85</f>
        <v>956600000</v>
      </c>
      <c r="G84" s="109">
        <f t="shared" si="31"/>
        <v>-702000000</v>
      </c>
      <c r="H84" s="110">
        <f t="shared" si="31"/>
        <v>254600000</v>
      </c>
      <c r="I84" s="111">
        <f t="shared" si="31"/>
        <v>75921356</v>
      </c>
      <c r="J84" s="109">
        <f t="shared" si="31"/>
        <v>0</v>
      </c>
      <c r="K84" s="109">
        <f t="shared" si="31"/>
        <v>15935406</v>
      </c>
      <c r="L84" s="109">
        <f t="shared" si="31"/>
        <v>91856762</v>
      </c>
      <c r="M84" s="112">
        <f t="shared" si="31"/>
        <v>-162743238</v>
      </c>
    </row>
    <row r="85" spans="1:13" ht="26.25" customHeight="1">
      <c r="A85" s="72"/>
      <c r="B85" s="73"/>
      <c r="C85" s="100"/>
      <c r="D85" s="100"/>
      <c r="E85" s="75" t="s">
        <v>74</v>
      </c>
      <c r="F85" s="109">
        <f>F86</f>
        <v>956600000</v>
      </c>
      <c r="G85" s="109">
        <f t="shared" si="31"/>
        <v>-702000000</v>
      </c>
      <c r="H85" s="110">
        <f t="shared" si="31"/>
        <v>254600000</v>
      </c>
      <c r="I85" s="111">
        <f t="shared" si="31"/>
        <v>75921356</v>
      </c>
      <c r="J85" s="109">
        <f t="shared" si="31"/>
        <v>0</v>
      </c>
      <c r="K85" s="109">
        <f t="shared" si="31"/>
        <v>15935406</v>
      </c>
      <c r="L85" s="109">
        <f t="shared" si="31"/>
        <v>91856762</v>
      </c>
      <c r="M85" s="112">
        <f t="shared" si="31"/>
        <v>-162743238</v>
      </c>
    </row>
    <row r="86" spans="1:13" ht="24" customHeight="1">
      <c r="A86" s="72"/>
      <c r="B86" s="73"/>
      <c r="C86" s="100">
        <v>1</v>
      </c>
      <c r="D86" s="100"/>
      <c r="E86" s="101" t="s">
        <v>75</v>
      </c>
      <c r="F86" s="114">
        <f>F87</f>
        <v>956600000</v>
      </c>
      <c r="G86" s="114">
        <f t="shared" si="31"/>
        <v>-702000000</v>
      </c>
      <c r="H86" s="114">
        <f t="shared" si="31"/>
        <v>254600000</v>
      </c>
      <c r="I86" s="115">
        <f t="shared" si="31"/>
        <v>75921356</v>
      </c>
      <c r="J86" s="114">
        <f t="shared" si="31"/>
        <v>0</v>
      </c>
      <c r="K86" s="114">
        <f t="shared" si="31"/>
        <v>15935406</v>
      </c>
      <c r="L86" s="114">
        <f t="shared" si="31"/>
        <v>91856762</v>
      </c>
      <c r="M86" s="116">
        <f t="shared" si="31"/>
        <v>-162743238</v>
      </c>
    </row>
    <row r="87" spans="1:13" ht="24" customHeight="1">
      <c r="A87" s="72"/>
      <c r="B87" s="73"/>
      <c r="C87" s="100"/>
      <c r="D87" s="100">
        <v>1</v>
      </c>
      <c r="E87" s="101" t="s">
        <v>76</v>
      </c>
      <c r="F87" s="114">
        <v>956600000</v>
      </c>
      <c r="G87" s="114">
        <v>-702000000</v>
      </c>
      <c r="H87" s="114">
        <f>F87+G87</f>
        <v>254600000</v>
      </c>
      <c r="I87" s="115">
        <v>75921356</v>
      </c>
      <c r="J87" s="114">
        <v>0</v>
      </c>
      <c r="K87" s="114">
        <v>15935406</v>
      </c>
      <c r="L87" s="114">
        <f>I87+J87+K87</f>
        <v>91856762</v>
      </c>
      <c r="M87" s="116">
        <f>L87-H87</f>
        <v>-162743238</v>
      </c>
    </row>
    <row r="88" spans="1:13" ht="26.25" customHeight="1">
      <c r="A88" s="72">
        <v>8</v>
      </c>
      <c r="B88" s="73"/>
      <c r="C88" s="100"/>
      <c r="D88" s="100"/>
      <c r="E88" s="75" t="s">
        <v>97</v>
      </c>
      <c r="F88" s="109">
        <f>F89</f>
        <v>13133000</v>
      </c>
      <c r="G88" s="109">
        <f aca="true" t="shared" si="32" ref="G88:M91">G89</f>
        <v>-9160738</v>
      </c>
      <c r="H88" s="110">
        <f t="shared" si="32"/>
        <v>3972262</v>
      </c>
      <c r="I88" s="111">
        <f t="shared" si="32"/>
        <v>2172604</v>
      </c>
      <c r="J88" s="109">
        <f t="shared" si="32"/>
        <v>0</v>
      </c>
      <c r="K88" s="109">
        <f t="shared" si="32"/>
        <v>1778262</v>
      </c>
      <c r="L88" s="109">
        <f t="shared" si="32"/>
        <v>3950866</v>
      </c>
      <c r="M88" s="112">
        <f t="shared" si="32"/>
        <v>-21396</v>
      </c>
    </row>
    <row r="89" spans="1:13" ht="26.25" customHeight="1">
      <c r="A89" s="72"/>
      <c r="B89" s="73">
        <v>1</v>
      </c>
      <c r="C89" s="100"/>
      <c r="D89" s="100"/>
      <c r="E89" s="78" t="s">
        <v>132</v>
      </c>
      <c r="F89" s="109">
        <f>F90</f>
        <v>13133000</v>
      </c>
      <c r="G89" s="109">
        <f t="shared" si="32"/>
        <v>-9160738</v>
      </c>
      <c r="H89" s="110">
        <f t="shared" si="32"/>
        <v>3972262</v>
      </c>
      <c r="I89" s="111">
        <f t="shared" si="32"/>
        <v>2172604</v>
      </c>
      <c r="J89" s="109">
        <f t="shared" si="32"/>
        <v>0</v>
      </c>
      <c r="K89" s="109">
        <f t="shared" si="32"/>
        <v>1778262</v>
      </c>
      <c r="L89" s="109">
        <f t="shared" si="32"/>
        <v>3950866</v>
      </c>
      <c r="M89" s="112">
        <f t="shared" si="32"/>
        <v>-21396</v>
      </c>
    </row>
    <row r="90" spans="1:13" ht="26.25" customHeight="1">
      <c r="A90" s="72"/>
      <c r="B90" s="73"/>
      <c r="C90" s="100"/>
      <c r="D90" s="100"/>
      <c r="E90" s="75" t="s">
        <v>78</v>
      </c>
      <c r="F90" s="109">
        <f>F91</f>
        <v>13133000</v>
      </c>
      <c r="G90" s="109">
        <f>G91</f>
        <v>-9160738</v>
      </c>
      <c r="H90" s="110">
        <f t="shared" si="32"/>
        <v>3972262</v>
      </c>
      <c r="I90" s="111">
        <f t="shared" si="32"/>
        <v>2172604</v>
      </c>
      <c r="J90" s="109">
        <f t="shared" si="32"/>
        <v>0</v>
      </c>
      <c r="K90" s="109">
        <f t="shared" si="32"/>
        <v>1778262</v>
      </c>
      <c r="L90" s="109">
        <f t="shared" si="32"/>
        <v>3950866</v>
      </c>
      <c r="M90" s="112">
        <f t="shared" si="32"/>
        <v>-21396</v>
      </c>
    </row>
    <row r="91" spans="1:13" ht="23.25" customHeight="1">
      <c r="A91" s="72"/>
      <c r="B91" s="73"/>
      <c r="C91" s="100">
        <v>1</v>
      </c>
      <c r="D91" s="100"/>
      <c r="E91" s="101" t="s">
        <v>79</v>
      </c>
      <c r="F91" s="114">
        <f>F92</f>
        <v>13133000</v>
      </c>
      <c r="G91" s="114">
        <f t="shared" si="32"/>
        <v>-9160738</v>
      </c>
      <c r="H91" s="114">
        <f t="shared" si="32"/>
        <v>3972262</v>
      </c>
      <c r="I91" s="115">
        <f t="shared" si="32"/>
        <v>2172604</v>
      </c>
      <c r="J91" s="114">
        <f t="shared" si="32"/>
        <v>0</v>
      </c>
      <c r="K91" s="114">
        <f t="shared" si="32"/>
        <v>1778262</v>
      </c>
      <c r="L91" s="114">
        <f t="shared" si="32"/>
        <v>3950866</v>
      </c>
      <c r="M91" s="116">
        <f t="shared" si="32"/>
        <v>-21396</v>
      </c>
    </row>
    <row r="92" spans="1:13" ht="23.25" customHeight="1">
      <c r="A92" s="72"/>
      <c r="B92" s="73"/>
      <c r="C92" s="100"/>
      <c r="D92" s="100">
        <v>1</v>
      </c>
      <c r="E92" s="101" t="s">
        <v>80</v>
      </c>
      <c r="F92" s="114">
        <v>13133000</v>
      </c>
      <c r="G92" s="114">
        <v>-9160738</v>
      </c>
      <c r="H92" s="114">
        <f>F92+G92</f>
        <v>3972262</v>
      </c>
      <c r="I92" s="115">
        <v>2172604</v>
      </c>
      <c r="J92" s="114">
        <v>0</v>
      </c>
      <c r="K92" s="114">
        <v>1778262</v>
      </c>
      <c r="L92" s="114">
        <f>I92+J92+K92</f>
        <v>3950866</v>
      </c>
      <c r="M92" s="116">
        <f>L92-H92</f>
        <v>-21396</v>
      </c>
    </row>
    <row r="93" spans="1:13" ht="26.25" customHeight="1">
      <c r="A93" s="72">
        <v>9</v>
      </c>
      <c r="B93" s="73"/>
      <c r="C93" s="100"/>
      <c r="D93" s="100"/>
      <c r="E93" s="75" t="s">
        <v>98</v>
      </c>
      <c r="F93" s="109">
        <f>F94</f>
        <v>12000000</v>
      </c>
      <c r="G93" s="109">
        <f aca="true" t="shared" si="33" ref="G93:M95">G94</f>
        <v>-600000</v>
      </c>
      <c r="H93" s="110">
        <f t="shared" si="33"/>
        <v>11400000</v>
      </c>
      <c r="I93" s="111">
        <f t="shared" si="33"/>
        <v>11400000</v>
      </c>
      <c r="J93" s="109">
        <f t="shared" si="33"/>
        <v>0</v>
      </c>
      <c r="K93" s="109">
        <f t="shared" si="33"/>
        <v>0</v>
      </c>
      <c r="L93" s="109">
        <f t="shared" si="33"/>
        <v>11400000</v>
      </c>
      <c r="M93" s="112">
        <f t="shared" si="33"/>
        <v>0</v>
      </c>
    </row>
    <row r="94" spans="1:13" ht="26.25" customHeight="1">
      <c r="A94" s="72"/>
      <c r="B94" s="73"/>
      <c r="C94" s="100"/>
      <c r="D94" s="100"/>
      <c r="E94" s="78" t="s">
        <v>133</v>
      </c>
      <c r="F94" s="109">
        <f>F95</f>
        <v>12000000</v>
      </c>
      <c r="G94" s="109">
        <f t="shared" si="33"/>
        <v>-600000</v>
      </c>
      <c r="H94" s="110">
        <f t="shared" si="33"/>
        <v>11400000</v>
      </c>
      <c r="I94" s="111">
        <f t="shared" si="33"/>
        <v>11400000</v>
      </c>
      <c r="J94" s="109">
        <f t="shared" si="33"/>
        <v>0</v>
      </c>
      <c r="K94" s="109">
        <f t="shared" si="33"/>
        <v>0</v>
      </c>
      <c r="L94" s="109">
        <f t="shared" si="33"/>
        <v>11400000</v>
      </c>
      <c r="M94" s="112">
        <f t="shared" si="33"/>
        <v>0</v>
      </c>
    </row>
    <row r="95" spans="1:13" ht="26.25" customHeight="1">
      <c r="A95" s="72"/>
      <c r="B95" s="73"/>
      <c r="C95" s="100"/>
      <c r="D95" s="100"/>
      <c r="E95" s="75" t="s">
        <v>82</v>
      </c>
      <c r="F95" s="109">
        <f>F96</f>
        <v>12000000</v>
      </c>
      <c r="G95" s="109">
        <f t="shared" si="33"/>
        <v>-600000</v>
      </c>
      <c r="H95" s="110">
        <f t="shared" si="33"/>
        <v>11400000</v>
      </c>
      <c r="I95" s="111">
        <f t="shared" si="33"/>
        <v>11400000</v>
      </c>
      <c r="J95" s="109">
        <f t="shared" si="33"/>
        <v>0</v>
      </c>
      <c r="K95" s="109">
        <f t="shared" si="33"/>
        <v>0</v>
      </c>
      <c r="L95" s="109">
        <f t="shared" si="33"/>
        <v>11400000</v>
      </c>
      <c r="M95" s="112">
        <f t="shared" si="33"/>
        <v>0</v>
      </c>
    </row>
    <row r="96" spans="1:13" ht="24" customHeight="1">
      <c r="A96" s="72"/>
      <c r="B96" s="73"/>
      <c r="C96" s="100">
        <v>1</v>
      </c>
      <c r="D96" s="100"/>
      <c r="E96" s="101" t="s">
        <v>83</v>
      </c>
      <c r="F96" s="114">
        <v>12000000</v>
      </c>
      <c r="G96" s="114">
        <v>-600000</v>
      </c>
      <c r="H96" s="114">
        <f>F96+G96</f>
        <v>11400000</v>
      </c>
      <c r="I96" s="115">
        <v>11400000</v>
      </c>
      <c r="J96" s="114">
        <v>0</v>
      </c>
      <c r="K96" s="114">
        <v>0</v>
      </c>
      <c r="L96" s="114">
        <f>I96+J96+K96</f>
        <v>11400000</v>
      </c>
      <c r="M96" s="116">
        <f>L96-H96</f>
        <v>0</v>
      </c>
    </row>
    <row r="97" spans="1:13" ht="26.25" customHeight="1">
      <c r="A97" s="72">
        <v>10</v>
      </c>
      <c r="B97" s="73"/>
      <c r="C97" s="100"/>
      <c r="D97" s="100"/>
      <c r="E97" s="75" t="s">
        <v>99</v>
      </c>
      <c r="F97" s="109">
        <f>F98</f>
        <v>476000000</v>
      </c>
      <c r="G97" s="109">
        <f aca="true" t="shared" si="34" ref="G97:M100">G98</f>
        <v>-214073000</v>
      </c>
      <c r="H97" s="110">
        <f t="shared" si="34"/>
        <v>261927000</v>
      </c>
      <c r="I97" s="111">
        <f t="shared" si="34"/>
        <v>191009781</v>
      </c>
      <c r="J97" s="109">
        <f t="shared" si="34"/>
        <v>0</v>
      </c>
      <c r="K97" s="109">
        <f t="shared" si="34"/>
        <v>52323636</v>
      </c>
      <c r="L97" s="109">
        <f t="shared" si="34"/>
        <v>243333417</v>
      </c>
      <c r="M97" s="112">
        <f t="shared" si="34"/>
        <v>-18593583</v>
      </c>
    </row>
    <row r="98" spans="1:13" ht="26.25" customHeight="1">
      <c r="A98" s="72"/>
      <c r="B98" s="73">
        <v>1</v>
      </c>
      <c r="C98" s="100"/>
      <c r="D98" s="100"/>
      <c r="E98" s="78" t="s">
        <v>134</v>
      </c>
      <c r="F98" s="109">
        <f>F99</f>
        <v>476000000</v>
      </c>
      <c r="G98" s="109">
        <f t="shared" si="34"/>
        <v>-214073000</v>
      </c>
      <c r="H98" s="110">
        <f t="shared" si="34"/>
        <v>261927000</v>
      </c>
      <c r="I98" s="111">
        <f t="shared" si="34"/>
        <v>191009781</v>
      </c>
      <c r="J98" s="109">
        <f t="shared" si="34"/>
        <v>0</v>
      </c>
      <c r="K98" s="109">
        <f t="shared" si="34"/>
        <v>52323636</v>
      </c>
      <c r="L98" s="109">
        <f t="shared" si="34"/>
        <v>243333417</v>
      </c>
      <c r="M98" s="112">
        <f t="shared" si="34"/>
        <v>-18593583</v>
      </c>
    </row>
    <row r="99" spans="1:13" ht="26.25" customHeight="1">
      <c r="A99" s="72"/>
      <c r="B99" s="73"/>
      <c r="C99" s="100"/>
      <c r="D99" s="100"/>
      <c r="E99" s="75" t="s">
        <v>85</v>
      </c>
      <c r="F99" s="109">
        <f>F100</f>
        <v>476000000</v>
      </c>
      <c r="G99" s="109">
        <f t="shared" si="34"/>
        <v>-214073000</v>
      </c>
      <c r="H99" s="110">
        <f t="shared" si="34"/>
        <v>261927000</v>
      </c>
      <c r="I99" s="111">
        <f t="shared" si="34"/>
        <v>191009781</v>
      </c>
      <c r="J99" s="109">
        <f t="shared" si="34"/>
        <v>0</v>
      </c>
      <c r="K99" s="109">
        <f t="shared" si="34"/>
        <v>52323636</v>
      </c>
      <c r="L99" s="109">
        <f t="shared" si="34"/>
        <v>243333417</v>
      </c>
      <c r="M99" s="112">
        <f t="shared" si="34"/>
        <v>-18593583</v>
      </c>
    </row>
    <row r="100" spans="1:13" ht="24" customHeight="1">
      <c r="A100" s="72"/>
      <c r="B100" s="73"/>
      <c r="C100" s="100">
        <v>1</v>
      </c>
      <c r="D100" s="100"/>
      <c r="E100" s="101" t="s">
        <v>86</v>
      </c>
      <c r="F100" s="114">
        <f>F101</f>
        <v>476000000</v>
      </c>
      <c r="G100" s="114">
        <f t="shared" si="34"/>
        <v>-214073000</v>
      </c>
      <c r="H100" s="114">
        <f t="shared" si="34"/>
        <v>261927000</v>
      </c>
      <c r="I100" s="115">
        <f t="shared" si="34"/>
        <v>191009781</v>
      </c>
      <c r="J100" s="114">
        <f t="shared" si="34"/>
        <v>0</v>
      </c>
      <c r="K100" s="114">
        <f t="shared" si="34"/>
        <v>52323636</v>
      </c>
      <c r="L100" s="114">
        <f t="shared" si="34"/>
        <v>243333417</v>
      </c>
      <c r="M100" s="116">
        <f t="shared" si="34"/>
        <v>-18593583</v>
      </c>
    </row>
    <row r="101" spans="1:13" ht="23.25" customHeight="1">
      <c r="A101" s="72"/>
      <c r="B101" s="73"/>
      <c r="C101" s="100"/>
      <c r="D101" s="100">
        <v>1</v>
      </c>
      <c r="E101" s="101" t="s">
        <v>87</v>
      </c>
      <c r="F101" s="114">
        <v>476000000</v>
      </c>
      <c r="G101" s="114">
        <v>-214073000</v>
      </c>
      <c r="H101" s="114">
        <f>F101+G101</f>
        <v>261927000</v>
      </c>
      <c r="I101" s="115">
        <v>191009781</v>
      </c>
      <c r="J101" s="114">
        <v>0</v>
      </c>
      <c r="K101" s="114">
        <v>52323636</v>
      </c>
      <c r="L101" s="114">
        <f>I101+J101+K101</f>
        <v>243333417</v>
      </c>
      <c r="M101" s="116">
        <f>L101-H101</f>
        <v>-18593583</v>
      </c>
    </row>
    <row r="102" spans="1:13" ht="40.5" customHeight="1" thickBot="1">
      <c r="A102" s="50"/>
      <c r="B102" s="51"/>
      <c r="C102" s="52"/>
      <c r="D102" s="52"/>
      <c r="E102" s="54"/>
      <c r="F102" s="121"/>
      <c r="G102" s="121"/>
      <c r="H102" s="121"/>
      <c r="I102" s="121"/>
      <c r="J102" s="121"/>
      <c r="K102" s="121"/>
      <c r="L102" s="121"/>
      <c r="M102" s="121"/>
    </row>
  </sheetData>
  <mergeCells count="3">
    <mergeCell ref="M5:M6"/>
    <mergeCell ref="A5:E5"/>
    <mergeCell ref="A4:D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2"/>
  <sheetViews>
    <sheetView zoomScale="75" zoomScaleNormal="75" workbookViewId="0" topLeftCell="A1">
      <pane xSplit="5" topLeftCell="J1" activePane="topRight" state="frozen"/>
      <selection pane="topLeft" activeCell="P114" sqref="P114"/>
      <selection pane="topRight" activeCell="P114" sqref="P114"/>
    </sheetView>
  </sheetViews>
  <sheetFormatPr defaultColWidth="9.00390625" defaultRowHeight="15.75"/>
  <cols>
    <col min="1" max="2" width="2.625" style="5" customWidth="1"/>
    <col min="3" max="4" width="2.625" style="6" customWidth="1"/>
    <col min="5" max="5" width="27.125" style="0" customWidth="1"/>
    <col min="6" max="6" width="16.625" style="0" customWidth="1"/>
    <col min="7" max="7" width="16.125" style="0" customWidth="1"/>
    <col min="8" max="8" width="17.25390625" style="0" customWidth="1"/>
    <col min="9" max="9" width="16.625" style="0" customWidth="1"/>
    <col min="10" max="10" width="16.125" style="0" customWidth="1"/>
    <col min="11" max="13" width="17.125" style="0" customWidth="1"/>
  </cols>
  <sheetData>
    <row r="1" spans="8:9" ht="24.75" customHeight="1">
      <c r="H1" s="7" t="s">
        <v>135</v>
      </c>
      <c r="I1" s="1" t="s">
        <v>136</v>
      </c>
    </row>
    <row r="2" spans="1:9" s="13" customFormat="1" ht="27.75" customHeight="1">
      <c r="A2" s="8"/>
      <c r="B2" s="9"/>
      <c r="C2" s="10"/>
      <c r="D2" s="11"/>
      <c r="E2" s="12"/>
      <c r="H2" s="7" t="s">
        <v>137</v>
      </c>
      <c r="I2" s="1" t="s">
        <v>138</v>
      </c>
    </row>
    <row r="3" spans="1:9" s="13" customFormat="1" ht="27.75" customHeight="1">
      <c r="A3" s="14"/>
      <c r="B3" s="15"/>
      <c r="C3" s="16"/>
      <c r="D3" s="15"/>
      <c r="E3" s="17"/>
      <c r="H3" s="7" t="s">
        <v>139</v>
      </c>
      <c r="I3" s="1" t="s">
        <v>140</v>
      </c>
    </row>
    <row r="4" spans="1:13" s="13" customFormat="1" ht="24.75" customHeight="1" thickBot="1">
      <c r="A4" s="137" t="s">
        <v>141</v>
      </c>
      <c r="B4" s="138"/>
      <c r="C4" s="138"/>
      <c r="D4" s="138"/>
      <c r="E4" s="138"/>
      <c r="H4" s="19" t="s">
        <v>142</v>
      </c>
      <c r="I4" s="20" t="s">
        <v>143</v>
      </c>
      <c r="L4" s="21"/>
      <c r="M4" s="22" t="s">
        <v>144</v>
      </c>
    </row>
    <row r="5" spans="1:14" s="2" customFormat="1" ht="21" customHeight="1">
      <c r="A5" s="134" t="s">
        <v>145</v>
      </c>
      <c r="B5" s="134"/>
      <c r="C5" s="134"/>
      <c r="D5" s="134"/>
      <c r="E5" s="135"/>
      <c r="F5" s="23"/>
      <c r="G5" s="24" t="s">
        <v>146</v>
      </c>
      <c r="H5" s="25"/>
      <c r="I5" s="26" t="s">
        <v>147</v>
      </c>
      <c r="J5" s="26"/>
      <c r="K5" s="27"/>
      <c r="L5" s="25"/>
      <c r="M5" s="132" t="s">
        <v>148</v>
      </c>
      <c r="N5" s="28"/>
    </row>
    <row r="6" spans="1:14" s="2" customFormat="1" ht="23.25" customHeight="1">
      <c r="A6" s="29" t="s">
        <v>2</v>
      </c>
      <c r="B6" s="29" t="s">
        <v>3</v>
      </c>
      <c r="C6" s="29" t="s">
        <v>4</v>
      </c>
      <c r="D6" s="29" t="s">
        <v>5</v>
      </c>
      <c r="E6" s="31" t="s">
        <v>6</v>
      </c>
      <c r="F6" s="29" t="s">
        <v>149</v>
      </c>
      <c r="G6" s="29" t="s">
        <v>150</v>
      </c>
      <c r="H6" s="33" t="s">
        <v>7</v>
      </c>
      <c r="I6" s="29" t="s">
        <v>8</v>
      </c>
      <c r="J6" s="29" t="s">
        <v>9</v>
      </c>
      <c r="K6" s="29" t="s">
        <v>10</v>
      </c>
      <c r="L6" s="33" t="s">
        <v>7</v>
      </c>
      <c r="M6" s="133"/>
      <c r="N6" s="28"/>
    </row>
    <row r="7" spans="1:14" s="38" customFormat="1" ht="27" customHeight="1">
      <c r="A7" s="34"/>
      <c r="B7" s="35"/>
      <c r="C7" s="36"/>
      <c r="D7" s="36"/>
      <c r="E7" s="69" t="s">
        <v>151</v>
      </c>
      <c r="F7" s="105">
        <f>F8+F38+F48+F54+F65+F79+F83+F88+F93+F97</f>
        <v>120424238000</v>
      </c>
      <c r="G7" s="105">
        <f aca="true" t="shared" si="0" ref="G7:M7">G8+G38+G48+G54+G65+G79+G83+G88+G93+G97</f>
        <v>2373803740</v>
      </c>
      <c r="H7" s="106">
        <f t="shared" si="0"/>
        <v>122798041740</v>
      </c>
      <c r="I7" s="107">
        <f t="shared" si="0"/>
        <v>71965179681</v>
      </c>
      <c r="J7" s="105">
        <f t="shared" si="0"/>
        <v>1614831646</v>
      </c>
      <c r="K7" s="105">
        <f t="shared" si="0"/>
        <v>40123908343</v>
      </c>
      <c r="L7" s="105">
        <f t="shared" si="0"/>
        <v>113703919670</v>
      </c>
      <c r="M7" s="108">
        <f t="shared" si="0"/>
        <v>-9094122070</v>
      </c>
      <c r="N7" s="37"/>
    </row>
    <row r="8" spans="1:23" s="38" customFormat="1" ht="25.5" customHeight="1">
      <c r="A8" s="72">
        <v>1</v>
      </c>
      <c r="B8" s="73"/>
      <c r="C8" s="74"/>
      <c r="D8" s="74"/>
      <c r="E8" s="75" t="s">
        <v>152</v>
      </c>
      <c r="F8" s="109">
        <f>F9+F13+F17+F22+F25+F28+F31+F34</f>
        <v>20896901000</v>
      </c>
      <c r="G8" s="109">
        <f aca="true" t="shared" si="1" ref="G8:M8">G9+G13+G17+G22+G25+G28+G31+G34</f>
        <v>1049333381</v>
      </c>
      <c r="H8" s="110">
        <f t="shared" si="1"/>
        <v>21946234381</v>
      </c>
      <c r="I8" s="111">
        <f t="shared" si="1"/>
        <v>7604764608</v>
      </c>
      <c r="J8" s="109">
        <f t="shared" si="1"/>
        <v>0</v>
      </c>
      <c r="K8" s="109">
        <f t="shared" si="1"/>
        <v>7004661675</v>
      </c>
      <c r="L8" s="109">
        <f t="shared" si="1"/>
        <v>14609426283</v>
      </c>
      <c r="M8" s="112">
        <f t="shared" si="1"/>
        <v>-7336808098</v>
      </c>
      <c r="N8" s="43"/>
      <c r="O8" s="44"/>
      <c r="P8" s="44"/>
      <c r="Q8" s="44"/>
      <c r="R8" s="44"/>
      <c r="S8" s="44"/>
      <c r="T8" s="44"/>
      <c r="U8" s="44"/>
      <c r="V8" s="44"/>
      <c r="W8" s="44"/>
    </row>
    <row r="9" spans="1:23" s="38" customFormat="1" ht="25.5" customHeight="1">
      <c r="A9" s="72"/>
      <c r="B9" s="73">
        <v>1</v>
      </c>
      <c r="C9" s="74"/>
      <c r="D9" s="74"/>
      <c r="E9" s="78" t="s">
        <v>153</v>
      </c>
      <c r="F9" s="109">
        <f>F10</f>
        <v>31200000</v>
      </c>
      <c r="G9" s="109">
        <f aca="true" t="shared" si="2" ref="G9:M11">G10</f>
        <v>9027381</v>
      </c>
      <c r="H9" s="110">
        <f t="shared" si="2"/>
        <v>40227381</v>
      </c>
      <c r="I9" s="111">
        <f t="shared" si="2"/>
        <v>12927941</v>
      </c>
      <c r="J9" s="109">
        <f t="shared" si="2"/>
        <v>0</v>
      </c>
      <c r="K9" s="109">
        <f t="shared" si="2"/>
        <v>24673754</v>
      </c>
      <c r="L9" s="109">
        <f t="shared" si="2"/>
        <v>37601695</v>
      </c>
      <c r="M9" s="112">
        <f t="shared" si="2"/>
        <v>-2625686</v>
      </c>
      <c r="N9" s="43"/>
      <c r="O9" s="44"/>
      <c r="P9" s="44"/>
      <c r="Q9" s="44"/>
      <c r="R9" s="44"/>
      <c r="S9" s="44"/>
      <c r="T9" s="44"/>
      <c r="U9" s="44"/>
      <c r="V9" s="44"/>
      <c r="W9" s="44"/>
    </row>
    <row r="10" spans="1:23" s="38" customFormat="1" ht="25.5" customHeight="1">
      <c r="A10" s="72"/>
      <c r="B10" s="73"/>
      <c r="C10" s="74"/>
      <c r="D10" s="74"/>
      <c r="E10" s="75" t="s">
        <v>154</v>
      </c>
      <c r="F10" s="109">
        <f>F11</f>
        <v>31200000</v>
      </c>
      <c r="G10" s="109">
        <f t="shared" si="2"/>
        <v>9027381</v>
      </c>
      <c r="H10" s="110">
        <f t="shared" si="2"/>
        <v>40227381</v>
      </c>
      <c r="I10" s="111">
        <f t="shared" si="2"/>
        <v>12927941</v>
      </c>
      <c r="J10" s="109">
        <f t="shared" si="2"/>
        <v>0</v>
      </c>
      <c r="K10" s="109">
        <f t="shared" si="2"/>
        <v>24673754</v>
      </c>
      <c r="L10" s="109">
        <f t="shared" si="2"/>
        <v>37601695</v>
      </c>
      <c r="M10" s="112">
        <f t="shared" si="2"/>
        <v>-2625686</v>
      </c>
      <c r="N10" s="43"/>
      <c r="O10" s="44"/>
      <c r="P10" s="44"/>
      <c r="Q10" s="44"/>
      <c r="R10" s="44"/>
      <c r="S10" s="44"/>
      <c r="T10" s="44"/>
      <c r="U10" s="44"/>
      <c r="V10" s="44"/>
      <c r="W10" s="44"/>
    </row>
    <row r="11" spans="1:14" s="44" customFormat="1" ht="23.25" customHeight="1">
      <c r="A11" s="72"/>
      <c r="B11" s="73"/>
      <c r="C11" s="73">
        <v>1</v>
      </c>
      <c r="D11" s="73"/>
      <c r="E11" s="79" t="s">
        <v>155</v>
      </c>
      <c r="F11" s="113">
        <f>F12</f>
        <v>31200000</v>
      </c>
      <c r="G11" s="113">
        <f t="shared" si="2"/>
        <v>9027381</v>
      </c>
      <c r="H11" s="114">
        <f t="shared" si="2"/>
        <v>40227381</v>
      </c>
      <c r="I11" s="115">
        <f t="shared" si="2"/>
        <v>12927941</v>
      </c>
      <c r="J11" s="113">
        <f t="shared" si="2"/>
        <v>0</v>
      </c>
      <c r="K11" s="113">
        <f t="shared" si="2"/>
        <v>24673754</v>
      </c>
      <c r="L11" s="113">
        <f t="shared" si="2"/>
        <v>37601695</v>
      </c>
      <c r="M11" s="116">
        <f t="shared" si="2"/>
        <v>-2625686</v>
      </c>
      <c r="N11" s="43"/>
    </row>
    <row r="12" spans="1:14" s="44" customFormat="1" ht="23.25" customHeight="1">
      <c r="A12" s="72"/>
      <c r="B12" s="73"/>
      <c r="C12" s="73"/>
      <c r="D12" s="73">
        <v>1</v>
      </c>
      <c r="E12" s="79" t="s">
        <v>156</v>
      </c>
      <c r="F12" s="113">
        <v>31200000</v>
      </c>
      <c r="G12" s="113">
        <v>9027381</v>
      </c>
      <c r="H12" s="114">
        <f>G12+F12</f>
        <v>40227381</v>
      </c>
      <c r="I12" s="115">
        <v>12927941</v>
      </c>
      <c r="J12" s="113">
        <v>0</v>
      </c>
      <c r="K12" s="113">
        <v>24673754</v>
      </c>
      <c r="L12" s="113">
        <f>I12+J12+K12</f>
        <v>37601695</v>
      </c>
      <c r="M12" s="116">
        <f>L12-H12</f>
        <v>-2625686</v>
      </c>
      <c r="N12" s="43"/>
    </row>
    <row r="13" spans="1:23" s="13" customFormat="1" ht="25.5" customHeight="1">
      <c r="A13" s="72"/>
      <c r="B13" s="73">
        <v>2</v>
      </c>
      <c r="C13" s="74"/>
      <c r="D13" s="74"/>
      <c r="E13" s="78" t="s">
        <v>157</v>
      </c>
      <c r="F13" s="109">
        <f aca="true" t="shared" si="3" ref="F13:M15">F14</f>
        <v>800000000</v>
      </c>
      <c r="G13" s="109">
        <f t="shared" si="3"/>
        <v>0</v>
      </c>
      <c r="H13" s="110">
        <f t="shared" si="3"/>
        <v>800000000</v>
      </c>
      <c r="I13" s="111">
        <f t="shared" si="3"/>
        <v>355502815</v>
      </c>
      <c r="J13" s="109">
        <f t="shared" si="3"/>
        <v>0</v>
      </c>
      <c r="K13" s="109">
        <f t="shared" si="3"/>
        <v>444497185</v>
      </c>
      <c r="L13" s="109">
        <f t="shared" si="3"/>
        <v>800000000</v>
      </c>
      <c r="M13" s="112">
        <f t="shared" si="3"/>
        <v>0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13" s="44" customFormat="1" ht="25.5" customHeight="1">
      <c r="A14" s="72"/>
      <c r="B14" s="73"/>
      <c r="C14" s="74"/>
      <c r="D14" s="74"/>
      <c r="E14" s="75" t="s">
        <v>154</v>
      </c>
      <c r="F14" s="109">
        <f t="shared" si="3"/>
        <v>800000000</v>
      </c>
      <c r="G14" s="109">
        <f t="shared" si="3"/>
        <v>0</v>
      </c>
      <c r="H14" s="110">
        <f t="shared" si="3"/>
        <v>800000000</v>
      </c>
      <c r="I14" s="111">
        <f t="shared" si="3"/>
        <v>355502815</v>
      </c>
      <c r="J14" s="109">
        <f t="shared" si="3"/>
        <v>0</v>
      </c>
      <c r="K14" s="109">
        <f t="shared" si="3"/>
        <v>444497185</v>
      </c>
      <c r="L14" s="109">
        <f t="shared" si="3"/>
        <v>800000000</v>
      </c>
      <c r="M14" s="112">
        <f t="shared" si="3"/>
        <v>0</v>
      </c>
    </row>
    <row r="15" spans="1:23" s="13" customFormat="1" ht="22.5" customHeight="1">
      <c r="A15" s="72"/>
      <c r="B15" s="73"/>
      <c r="C15" s="73">
        <v>1</v>
      </c>
      <c r="D15" s="73"/>
      <c r="E15" s="79" t="s">
        <v>158</v>
      </c>
      <c r="F15" s="113">
        <f t="shared" si="3"/>
        <v>800000000</v>
      </c>
      <c r="G15" s="113">
        <f t="shared" si="3"/>
        <v>0</v>
      </c>
      <c r="H15" s="114">
        <f t="shared" si="3"/>
        <v>800000000</v>
      </c>
      <c r="I15" s="115">
        <f t="shared" si="3"/>
        <v>355502815</v>
      </c>
      <c r="J15" s="113">
        <f t="shared" si="3"/>
        <v>0</v>
      </c>
      <c r="K15" s="113">
        <f t="shared" si="3"/>
        <v>444497185</v>
      </c>
      <c r="L15" s="113">
        <f t="shared" si="3"/>
        <v>800000000</v>
      </c>
      <c r="M15" s="116">
        <f t="shared" si="3"/>
        <v>0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13" customFormat="1" ht="39" customHeight="1">
      <c r="A16" s="72"/>
      <c r="B16" s="73"/>
      <c r="C16" s="73"/>
      <c r="D16" s="73">
        <v>1</v>
      </c>
      <c r="E16" s="79" t="s">
        <v>159</v>
      </c>
      <c r="F16" s="113">
        <v>800000000</v>
      </c>
      <c r="G16" s="113">
        <v>0</v>
      </c>
      <c r="H16" s="114">
        <f>G16+F16</f>
        <v>800000000</v>
      </c>
      <c r="I16" s="115">
        <v>355502815</v>
      </c>
      <c r="J16" s="113">
        <v>0</v>
      </c>
      <c r="K16" s="113">
        <v>444497185</v>
      </c>
      <c r="L16" s="113">
        <f>I16+J16+K16</f>
        <v>800000000</v>
      </c>
      <c r="M16" s="116">
        <f>L16-H16</f>
        <v>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13" customFormat="1" ht="25.5" customHeight="1">
      <c r="A17" s="72"/>
      <c r="B17" s="73">
        <v>3</v>
      </c>
      <c r="C17" s="74"/>
      <c r="D17" s="74"/>
      <c r="E17" s="78" t="s">
        <v>160</v>
      </c>
      <c r="F17" s="109">
        <f aca="true" t="shared" si="4" ref="F17:M18">F18</f>
        <v>5725601000</v>
      </c>
      <c r="G17" s="109">
        <f t="shared" si="4"/>
        <v>1031806000</v>
      </c>
      <c r="H17" s="110">
        <f t="shared" si="4"/>
        <v>6757407000</v>
      </c>
      <c r="I17" s="111">
        <f t="shared" si="4"/>
        <v>3395813479</v>
      </c>
      <c r="J17" s="109">
        <f t="shared" si="4"/>
        <v>0</v>
      </c>
      <c r="K17" s="109">
        <f t="shared" si="4"/>
        <v>1227392881</v>
      </c>
      <c r="L17" s="109">
        <f t="shared" si="4"/>
        <v>4623206360</v>
      </c>
      <c r="M17" s="112">
        <f t="shared" si="4"/>
        <v>-2134200640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3" customFormat="1" ht="25.5" customHeight="1">
      <c r="A18" s="72"/>
      <c r="B18" s="73"/>
      <c r="C18" s="74"/>
      <c r="D18" s="74"/>
      <c r="E18" s="75" t="s">
        <v>154</v>
      </c>
      <c r="F18" s="109">
        <f t="shared" si="4"/>
        <v>5725601000</v>
      </c>
      <c r="G18" s="109">
        <f t="shared" si="4"/>
        <v>1031806000</v>
      </c>
      <c r="H18" s="110">
        <f t="shared" si="4"/>
        <v>6757407000</v>
      </c>
      <c r="I18" s="111">
        <f t="shared" si="4"/>
        <v>3395813479</v>
      </c>
      <c r="J18" s="109">
        <f t="shared" si="4"/>
        <v>0</v>
      </c>
      <c r="K18" s="109">
        <f t="shared" si="4"/>
        <v>1227392881</v>
      </c>
      <c r="L18" s="109">
        <f t="shared" si="4"/>
        <v>4623206360</v>
      </c>
      <c r="M18" s="112">
        <f t="shared" si="4"/>
        <v>-2134200640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13" customFormat="1" ht="22.5" customHeight="1">
      <c r="A19" s="72"/>
      <c r="B19" s="73"/>
      <c r="C19" s="73">
        <v>1</v>
      </c>
      <c r="D19" s="73"/>
      <c r="E19" s="79" t="s">
        <v>161</v>
      </c>
      <c r="F19" s="113">
        <f>F20+F21</f>
        <v>5725601000</v>
      </c>
      <c r="G19" s="113">
        <f aca="true" t="shared" si="5" ref="G19:M19">G20+G21</f>
        <v>1031806000</v>
      </c>
      <c r="H19" s="114">
        <f t="shared" si="5"/>
        <v>6757407000</v>
      </c>
      <c r="I19" s="115">
        <f t="shared" si="5"/>
        <v>3395813479</v>
      </c>
      <c r="J19" s="113">
        <f t="shared" si="5"/>
        <v>0</v>
      </c>
      <c r="K19" s="113">
        <f t="shared" si="5"/>
        <v>1227392881</v>
      </c>
      <c r="L19" s="113">
        <f t="shared" si="5"/>
        <v>4623206360</v>
      </c>
      <c r="M19" s="116">
        <f t="shared" si="5"/>
        <v>-2134200640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3" customFormat="1" ht="22.5" customHeight="1">
      <c r="A20" s="72"/>
      <c r="B20" s="73"/>
      <c r="C20" s="73"/>
      <c r="D20" s="73">
        <v>1</v>
      </c>
      <c r="E20" s="79" t="s">
        <v>100</v>
      </c>
      <c r="F20" s="113">
        <v>2833200000</v>
      </c>
      <c r="G20" s="113">
        <v>2700000</v>
      </c>
      <c r="H20" s="114">
        <f>G20+F20</f>
        <v>2835900000</v>
      </c>
      <c r="I20" s="115">
        <v>479182452</v>
      </c>
      <c r="J20" s="113">
        <v>0</v>
      </c>
      <c r="K20" s="113">
        <v>233055076</v>
      </c>
      <c r="L20" s="113">
        <f>SUM(I20:K20)</f>
        <v>712237528</v>
      </c>
      <c r="M20" s="116">
        <f>L20-H20</f>
        <v>-2123662472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13" s="38" customFormat="1" ht="22.5" customHeight="1">
      <c r="A21" s="72"/>
      <c r="B21" s="73"/>
      <c r="C21" s="73"/>
      <c r="D21" s="73">
        <v>2</v>
      </c>
      <c r="E21" s="79" t="s">
        <v>162</v>
      </c>
      <c r="F21" s="113">
        <v>2892401000</v>
      </c>
      <c r="G21" s="113">
        <v>1029106000</v>
      </c>
      <c r="H21" s="114">
        <f>G21+F21</f>
        <v>3921507000</v>
      </c>
      <c r="I21" s="115">
        <v>2916631027</v>
      </c>
      <c r="J21" s="113">
        <v>0</v>
      </c>
      <c r="K21" s="113">
        <v>994337805</v>
      </c>
      <c r="L21" s="113">
        <f>I21+J21+K21</f>
        <v>3910968832</v>
      </c>
      <c r="M21" s="116">
        <f>L21-H21</f>
        <v>-10538168</v>
      </c>
    </row>
    <row r="22" spans="1:13" s="38" customFormat="1" ht="27" customHeight="1">
      <c r="A22" s="72"/>
      <c r="B22" s="73">
        <v>4</v>
      </c>
      <c r="C22" s="73"/>
      <c r="D22" s="73"/>
      <c r="E22" s="78" t="s">
        <v>43</v>
      </c>
      <c r="F22" s="109">
        <f>F23</f>
        <v>130200000</v>
      </c>
      <c r="G22" s="109">
        <f aca="true" t="shared" si="6" ref="G22:M23">G23</f>
        <v>8500000</v>
      </c>
      <c r="H22" s="110">
        <f t="shared" si="6"/>
        <v>138700000</v>
      </c>
      <c r="I22" s="111">
        <f t="shared" si="6"/>
        <v>138700000</v>
      </c>
      <c r="J22" s="109">
        <f t="shared" si="6"/>
        <v>0</v>
      </c>
      <c r="K22" s="109">
        <f t="shared" si="6"/>
        <v>0</v>
      </c>
      <c r="L22" s="109">
        <f t="shared" si="6"/>
        <v>138700000</v>
      </c>
      <c r="M22" s="112">
        <f t="shared" si="6"/>
        <v>0</v>
      </c>
    </row>
    <row r="23" spans="1:23" s="13" customFormat="1" ht="27" customHeight="1">
      <c r="A23" s="72"/>
      <c r="B23" s="73"/>
      <c r="C23" s="73"/>
      <c r="D23" s="73"/>
      <c r="E23" s="75" t="s">
        <v>163</v>
      </c>
      <c r="F23" s="109">
        <f>F24</f>
        <v>130200000</v>
      </c>
      <c r="G23" s="109">
        <f t="shared" si="6"/>
        <v>8500000</v>
      </c>
      <c r="H23" s="110">
        <f t="shared" si="6"/>
        <v>138700000</v>
      </c>
      <c r="I23" s="111">
        <f t="shared" si="6"/>
        <v>138700000</v>
      </c>
      <c r="J23" s="109">
        <f t="shared" si="6"/>
        <v>0</v>
      </c>
      <c r="K23" s="109">
        <f t="shared" si="6"/>
        <v>0</v>
      </c>
      <c r="L23" s="109">
        <f t="shared" si="6"/>
        <v>138700000</v>
      </c>
      <c r="M23" s="112">
        <f t="shared" si="6"/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13" customFormat="1" ht="39" customHeight="1">
      <c r="A24" s="72"/>
      <c r="B24" s="73"/>
      <c r="C24" s="73">
        <v>1</v>
      </c>
      <c r="D24" s="73"/>
      <c r="E24" s="79" t="s">
        <v>164</v>
      </c>
      <c r="F24" s="113">
        <v>130200000</v>
      </c>
      <c r="G24" s="113">
        <v>8500000</v>
      </c>
      <c r="H24" s="114">
        <f>F24+G24</f>
        <v>138700000</v>
      </c>
      <c r="I24" s="115">
        <v>138700000</v>
      </c>
      <c r="J24" s="113">
        <v>0</v>
      </c>
      <c r="K24" s="113">
        <v>0</v>
      </c>
      <c r="L24" s="113">
        <f>I24+J24+K24</f>
        <v>138700000</v>
      </c>
      <c r="M24" s="116">
        <f>L24-H24</f>
        <v>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3" customFormat="1" ht="27" customHeight="1">
      <c r="A25" s="72"/>
      <c r="B25" s="73">
        <v>5</v>
      </c>
      <c r="C25" s="73"/>
      <c r="D25" s="73"/>
      <c r="E25" s="78" t="s">
        <v>46</v>
      </c>
      <c r="F25" s="109">
        <f>F26</f>
        <v>8500000000</v>
      </c>
      <c r="G25" s="109">
        <f aca="true" t="shared" si="7" ref="G25:M26">G26</f>
        <v>0</v>
      </c>
      <c r="H25" s="110">
        <f t="shared" si="7"/>
        <v>8500000000</v>
      </c>
      <c r="I25" s="111">
        <f t="shared" si="7"/>
        <v>3335976278</v>
      </c>
      <c r="J25" s="109">
        <f t="shared" si="7"/>
        <v>0</v>
      </c>
      <c r="K25" s="109">
        <f t="shared" si="7"/>
        <v>0</v>
      </c>
      <c r="L25" s="109">
        <f t="shared" si="7"/>
        <v>3335976278</v>
      </c>
      <c r="M25" s="112">
        <f t="shared" si="7"/>
        <v>-5164023722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13" customFormat="1" ht="27" customHeight="1">
      <c r="A26" s="72"/>
      <c r="B26" s="73"/>
      <c r="C26" s="73"/>
      <c r="D26" s="73"/>
      <c r="E26" s="75" t="s">
        <v>165</v>
      </c>
      <c r="F26" s="109">
        <f>F27</f>
        <v>8500000000</v>
      </c>
      <c r="G26" s="109">
        <f t="shared" si="7"/>
        <v>0</v>
      </c>
      <c r="H26" s="110">
        <f t="shared" si="7"/>
        <v>8500000000</v>
      </c>
      <c r="I26" s="111">
        <f t="shared" si="7"/>
        <v>3335976278</v>
      </c>
      <c r="J26" s="109">
        <f t="shared" si="7"/>
        <v>0</v>
      </c>
      <c r="K26" s="109">
        <f t="shared" si="7"/>
        <v>0</v>
      </c>
      <c r="L26" s="109">
        <f t="shared" si="7"/>
        <v>3335976278</v>
      </c>
      <c r="M26" s="112">
        <f t="shared" si="7"/>
        <v>-5164023722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13" customFormat="1" ht="22.5" customHeight="1">
      <c r="A27" s="72"/>
      <c r="B27" s="73"/>
      <c r="C27" s="73">
        <v>1</v>
      </c>
      <c r="D27" s="73"/>
      <c r="E27" s="82" t="s">
        <v>166</v>
      </c>
      <c r="F27" s="113">
        <v>8500000000</v>
      </c>
      <c r="G27" s="113">
        <v>0</v>
      </c>
      <c r="H27" s="114">
        <f>F27+G27</f>
        <v>8500000000</v>
      </c>
      <c r="I27" s="115">
        <v>3335976278</v>
      </c>
      <c r="J27" s="113">
        <v>0</v>
      </c>
      <c r="K27" s="113">
        <v>0</v>
      </c>
      <c r="L27" s="113">
        <f>I27+J27+K27</f>
        <v>3335976278</v>
      </c>
      <c r="M27" s="116">
        <f>L27-H27</f>
        <v>-5164023722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13" customFormat="1" ht="27" customHeight="1">
      <c r="A28" s="72"/>
      <c r="B28" s="73">
        <v>6</v>
      </c>
      <c r="C28" s="73"/>
      <c r="D28" s="73"/>
      <c r="E28" s="78" t="s">
        <v>167</v>
      </c>
      <c r="F28" s="109">
        <f>F29</f>
        <v>196300000</v>
      </c>
      <c r="G28" s="109">
        <f aca="true" t="shared" si="8" ref="G28:M29">G29</f>
        <v>0</v>
      </c>
      <c r="H28" s="110">
        <f t="shared" si="8"/>
        <v>196300000</v>
      </c>
      <c r="I28" s="111">
        <f t="shared" si="8"/>
        <v>143995622</v>
      </c>
      <c r="J28" s="109">
        <f t="shared" si="8"/>
        <v>0</v>
      </c>
      <c r="K28" s="109">
        <f t="shared" si="8"/>
        <v>19439085</v>
      </c>
      <c r="L28" s="109">
        <f t="shared" si="8"/>
        <v>163434707</v>
      </c>
      <c r="M28" s="112">
        <f t="shared" si="8"/>
        <v>-32865293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3" customFormat="1" ht="27" customHeight="1">
      <c r="A29" s="72"/>
      <c r="B29" s="73"/>
      <c r="C29" s="73"/>
      <c r="D29" s="73"/>
      <c r="E29" s="75" t="s">
        <v>168</v>
      </c>
      <c r="F29" s="109">
        <f>F30</f>
        <v>196300000</v>
      </c>
      <c r="G29" s="109">
        <f t="shared" si="8"/>
        <v>0</v>
      </c>
      <c r="H29" s="110">
        <f t="shared" si="8"/>
        <v>196300000</v>
      </c>
      <c r="I29" s="111">
        <f t="shared" si="8"/>
        <v>143995622</v>
      </c>
      <c r="J29" s="109">
        <f t="shared" si="8"/>
        <v>0</v>
      </c>
      <c r="K29" s="109">
        <f t="shared" si="8"/>
        <v>19439085</v>
      </c>
      <c r="L29" s="109">
        <f t="shared" si="8"/>
        <v>163434707</v>
      </c>
      <c r="M29" s="112">
        <f t="shared" si="8"/>
        <v>-32865293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13" customFormat="1" ht="22.5" customHeight="1" thickBot="1">
      <c r="A30" s="84"/>
      <c r="B30" s="85"/>
      <c r="C30" s="85">
        <v>1</v>
      </c>
      <c r="D30" s="85"/>
      <c r="E30" s="86" t="s">
        <v>169</v>
      </c>
      <c r="F30" s="117">
        <v>196300000</v>
      </c>
      <c r="G30" s="117">
        <v>0</v>
      </c>
      <c r="H30" s="118">
        <f>F30+G30</f>
        <v>196300000</v>
      </c>
      <c r="I30" s="119">
        <v>143995622</v>
      </c>
      <c r="J30" s="117">
        <v>0</v>
      </c>
      <c r="K30" s="117">
        <v>19439085</v>
      </c>
      <c r="L30" s="117">
        <f>I30+J30+K30</f>
        <v>163434707</v>
      </c>
      <c r="M30" s="120">
        <f>L30-H30</f>
        <v>-32865293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13" customFormat="1" ht="27" customHeight="1">
      <c r="A31" s="72"/>
      <c r="B31" s="73">
        <v>7</v>
      </c>
      <c r="C31" s="73"/>
      <c r="D31" s="73"/>
      <c r="E31" s="78" t="s">
        <v>52</v>
      </c>
      <c r="F31" s="109">
        <f>F32</f>
        <v>4791600000</v>
      </c>
      <c r="G31" s="109">
        <f aca="true" t="shared" si="9" ref="G31:M32">G32</f>
        <v>0</v>
      </c>
      <c r="H31" s="110">
        <f t="shared" si="9"/>
        <v>4791600000</v>
      </c>
      <c r="I31" s="111">
        <f t="shared" si="9"/>
        <v>48776940</v>
      </c>
      <c r="J31" s="109">
        <f t="shared" si="9"/>
        <v>0</v>
      </c>
      <c r="K31" s="109">
        <f t="shared" si="9"/>
        <v>4739730303</v>
      </c>
      <c r="L31" s="109">
        <f t="shared" si="9"/>
        <v>4788507243</v>
      </c>
      <c r="M31" s="112">
        <f t="shared" si="9"/>
        <v>-3092757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13" customFormat="1" ht="27" customHeight="1">
      <c r="A32" s="72"/>
      <c r="B32" s="73"/>
      <c r="C32" s="73"/>
      <c r="D32" s="73"/>
      <c r="E32" s="75" t="s">
        <v>154</v>
      </c>
      <c r="F32" s="109">
        <f>F33</f>
        <v>4791600000</v>
      </c>
      <c r="G32" s="109">
        <f t="shared" si="9"/>
        <v>0</v>
      </c>
      <c r="H32" s="110">
        <f t="shared" si="9"/>
        <v>4791600000</v>
      </c>
      <c r="I32" s="111">
        <f t="shared" si="9"/>
        <v>48776940</v>
      </c>
      <c r="J32" s="109">
        <f t="shared" si="9"/>
        <v>0</v>
      </c>
      <c r="K32" s="109">
        <f t="shared" si="9"/>
        <v>4739730303</v>
      </c>
      <c r="L32" s="109">
        <f t="shared" si="9"/>
        <v>4788507243</v>
      </c>
      <c r="M32" s="112">
        <f t="shared" si="9"/>
        <v>-3092757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3" customFormat="1" ht="24" customHeight="1">
      <c r="A33" s="72"/>
      <c r="B33" s="73"/>
      <c r="C33" s="73"/>
      <c r="D33" s="73"/>
      <c r="E33" s="79" t="s">
        <v>170</v>
      </c>
      <c r="F33" s="113">
        <v>4791600000</v>
      </c>
      <c r="G33" s="113">
        <v>0</v>
      </c>
      <c r="H33" s="114">
        <f>F33+G33</f>
        <v>4791600000</v>
      </c>
      <c r="I33" s="115">
        <v>48776940</v>
      </c>
      <c r="J33" s="113"/>
      <c r="K33" s="113">
        <v>4739730303</v>
      </c>
      <c r="L33" s="113">
        <f>I33+J33+K33</f>
        <v>4788507243</v>
      </c>
      <c r="M33" s="116">
        <f>L33-H33</f>
        <v>-3092757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13" customFormat="1" ht="27" customHeight="1">
      <c r="A34" s="72"/>
      <c r="B34" s="73">
        <v>8</v>
      </c>
      <c r="C34" s="73"/>
      <c r="D34" s="73"/>
      <c r="E34" s="78" t="s">
        <v>171</v>
      </c>
      <c r="F34" s="109">
        <f>F35</f>
        <v>722000000</v>
      </c>
      <c r="G34" s="109">
        <f aca="true" t="shared" si="10" ref="G34:M36">G35</f>
        <v>0</v>
      </c>
      <c r="H34" s="110">
        <f t="shared" si="10"/>
        <v>722000000</v>
      </c>
      <c r="I34" s="111">
        <f t="shared" si="10"/>
        <v>173071533</v>
      </c>
      <c r="J34" s="109">
        <f t="shared" si="10"/>
        <v>0</v>
      </c>
      <c r="K34" s="109">
        <f t="shared" si="10"/>
        <v>548928467</v>
      </c>
      <c r="L34" s="109">
        <f t="shared" si="10"/>
        <v>722000000</v>
      </c>
      <c r="M34" s="112">
        <f t="shared" si="10"/>
        <v>0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13" customFormat="1" ht="27" customHeight="1">
      <c r="A35" s="72"/>
      <c r="B35" s="73"/>
      <c r="C35" s="73"/>
      <c r="D35" s="73"/>
      <c r="E35" s="75" t="s">
        <v>154</v>
      </c>
      <c r="F35" s="109">
        <f>F36</f>
        <v>722000000</v>
      </c>
      <c r="G35" s="109">
        <f t="shared" si="10"/>
        <v>0</v>
      </c>
      <c r="H35" s="110">
        <f t="shared" si="10"/>
        <v>722000000</v>
      </c>
      <c r="I35" s="111">
        <f t="shared" si="10"/>
        <v>173071533</v>
      </c>
      <c r="J35" s="109">
        <f t="shared" si="10"/>
        <v>0</v>
      </c>
      <c r="K35" s="109">
        <f t="shared" si="10"/>
        <v>548928467</v>
      </c>
      <c r="L35" s="109">
        <f t="shared" si="10"/>
        <v>722000000</v>
      </c>
      <c r="M35" s="112">
        <f>L35-H35</f>
        <v>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13" customFormat="1" ht="42" customHeight="1">
      <c r="A36" s="72"/>
      <c r="B36" s="73"/>
      <c r="C36" s="73">
        <v>1</v>
      </c>
      <c r="D36" s="73"/>
      <c r="E36" s="79" t="s">
        <v>172</v>
      </c>
      <c r="F36" s="113">
        <f>F37</f>
        <v>722000000</v>
      </c>
      <c r="G36" s="113">
        <f t="shared" si="10"/>
        <v>0</v>
      </c>
      <c r="H36" s="114">
        <f t="shared" si="10"/>
        <v>722000000</v>
      </c>
      <c r="I36" s="115">
        <f t="shared" si="10"/>
        <v>173071533</v>
      </c>
      <c r="J36" s="113">
        <f t="shared" si="10"/>
        <v>0</v>
      </c>
      <c r="K36" s="113">
        <f t="shared" si="10"/>
        <v>548928467</v>
      </c>
      <c r="L36" s="113">
        <f t="shared" si="10"/>
        <v>722000000</v>
      </c>
      <c r="M36" s="116">
        <f t="shared" si="10"/>
        <v>0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13" customFormat="1" ht="42" customHeight="1">
      <c r="A37" s="72"/>
      <c r="B37" s="73"/>
      <c r="C37" s="73"/>
      <c r="D37" s="73">
        <v>1</v>
      </c>
      <c r="E37" s="79" t="s">
        <v>173</v>
      </c>
      <c r="F37" s="113">
        <v>722000000</v>
      </c>
      <c r="G37" s="113">
        <v>0</v>
      </c>
      <c r="H37" s="114">
        <f>G37+F37</f>
        <v>722000000</v>
      </c>
      <c r="I37" s="115">
        <v>173071533</v>
      </c>
      <c r="J37" s="113">
        <v>0</v>
      </c>
      <c r="K37" s="113">
        <v>548928467</v>
      </c>
      <c r="L37" s="113">
        <f>I37+J37+K37</f>
        <v>722000000</v>
      </c>
      <c r="M37" s="116">
        <f>L37-H37</f>
        <v>0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13" customFormat="1" ht="27" customHeight="1">
      <c r="A38" s="72">
        <v>2</v>
      </c>
      <c r="B38" s="73"/>
      <c r="C38" s="74"/>
      <c r="D38" s="74"/>
      <c r="E38" s="75" t="s">
        <v>174</v>
      </c>
      <c r="F38" s="109">
        <f>F39+F42</f>
        <v>28975600000</v>
      </c>
      <c r="G38" s="109">
        <f aca="true" t="shared" si="11" ref="G38:M38">G39+G42</f>
        <v>0</v>
      </c>
      <c r="H38" s="110">
        <f t="shared" si="11"/>
        <v>28975600000</v>
      </c>
      <c r="I38" s="111">
        <f t="shared" si="11"/>
        <v>20159397739</v>
      </c>
      <c r="J38" s="109">
        <f t="shared" si="11"/>
        <v>0</v>
      </c>
      <c r="K38" s="109">
        <f t="shared" si="11"/>
        <v>8061786207</v>
      </c>
      <c r="L38" s="109">
        <f t="shared" si="11"/>
        <v>28221183946</v>
      </c>
      <c r="M38" s="112">
        <f t="shared" si="11"/>
        <v>-754416054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13" customFormat="1" ht="27" customHeight="1">
      <c r="A39" s="72"/>
      <c r="B39" s="73">
        <v>1</v>
      </c>
      <c r="C39" s="74"/>
      <c r="D39" s="74"/>
      <c r="E39" s="75" t="s">
        <v>57</v>
      </c>
      <c r="F39" s="109">
        <f>F40</f>
        <v>16025600000</v>
      </c>
      <c r="G39" s="109">
        <f aca="true" t="shared" si="12" ref="G39:M40">G40</f>
        <v>0</v>
      </c>
      <c r="H39" s="110">
        <f t="shared" si="12"/>
        <v>16025600000</v>
      </c>
      <c r="I39" s="111">
        <f t="shared" si="12"/>
        <v>11257221189</v>
      </c>
      <c r="J39" s="109">
        <f t="shared" si="12"/>
        <v>0</v>
      </c>
      <c r="K39" s="109">
        <f t="shared" si="12"/>
        <v>4135876828</v>
      </c>
      <c r="L39" s="109">
        <f t="shared" si="12"/>
        <v>15393098017</v>
      </c>
      <c r="M39" s="112">
        <f t="shared" si="12"/>
        <v>-632501983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3" customFormat="1" ht="27" customHeight="1">
      <c r="A40" s="72"/>
      <c r="B40" s="73"/>
      <c r="C40" s="74"/>
      <c r="D40" s="74"/>
      <c r="E40" s="75" t="s">
        <v>175</v>
      </c>
      <c r="F40" s="109">
        <f>F41</f>
        <v>16025600000</v>
      </c>
      <c r="G40" s="109">
        <f t="shared" si="12"/>
        <v>0</v>
      </c>
      <c r="H40" s="110">
        <f t="shared" si="12"/>
        <v>16025600000</v>
      </c>
      <c r="I40" s="111">
        <f t="shared" si="12"/>
        <v>11257221189</v>
      </c>
      <c r="J40" s="109">
        <f t="shared" si="12"/>
        <v>0</v>
      </c>
      <c r="K40" s="109">
        <f t="shared" si="12"/>
        <v>4135876828</v>
      </c>
      <c r="L40" s="109">
        <f t="shared" si="12"/>
        <v>15393098017</v>
      </c>
      <c r="M40" s="112">
        <f t="shared" si="12"/>
        <v>-632501983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13" s="13" customFormat="1" ht="24" customHeight="1">
      <c r="A41" s="72"/>
      <c r="B41" s="73"/>
      <c r="C41" s="73">
        <v>1</v>
      </c>
      <c r="D41" s="74"/>
      <c r="E41" s="79" t="s">
        <v>176</v>
      </c>
      <c r="F41" s="113">
        <v>16025600000</v>
      </c>
      <c r="G41" s="113"/>
      <c r="H41" s="114">
        <f>F41+G41</f>
        <v>16025600000</v>
      </c>
      <c r="I41" s="115">
        <v>11257221189</v>
      </c>
      <c r="J41" s="113">
        <v>0</v>
      </c>
      <c r="K41" s="113">
        <v>4135876828</v>
      </c>
      <c r="L41" s="113">
        <f>I41+J41+K41</f>
        <v>15393098017</v>
      </c>
      <c r="M41" s="116">
        <f>L41-H41</f>
        <v>-632501983</v>
      </c>
    </row>
    <row r="42" spans="1:13" s="13" customFormat="1" ht="27" customHeight="1">
      <c r="A42" s="72"/>
      <c r="B42" s="73">
        <v>2</v>
      </c>
      <c r="C42" s="74"/>
      <c r="D42" s="74"/>
      <c r="E42" s="78" t="s">
        <v>177</v>
      </c>
      <c r="F42" s="109">
        <f>F43+F45</f>
        <v>12950000000</v>
      </c>
      <c r="G42" s="109">
        <f aca="true" t="shared" si="13" ref="G42:M42">G43+G45</f>
        <v>0</v>
      </c>
      <c r="H42" s="110">
        <f t="shared" si="13"/>
        <v>12950000000</v>
      </c>
      <c r="I42" s="111">
        <f t="shared" si="13"/>
        <v>8902176550</v>
      </c>
      <c r="J42" s="109">
        <f t="shared" si="13"/>
        <v>0</v>
      </c>
      <c r="K42" s="109">
        <f t="shared" si="13"/>
        <v>3925909379</v>
      </c>
      <c r="L42" s="109">
        <f t="shared" si="13"/>
        <v>12828085929</v>
      </c>
      <c r="M42" s="112">
        <f t="shared" si="13"/>
        <v>-121914071</v>
      </c>
    </row>
    <row r="43" spans="1:13" s="13" customFormat="1" ht="27" customHeight="1">
      <c r="A43" s="72"/>
      <c r="B43" s="73"/>
      <c r="C43" s="74"/>
      <c r="D43" s="74"/>
      <c r="E43" s="75" t="s">
        <v>60</v>
      </c>
      <c r="F43" s="109">
        <f>F44</f>
        <v>4950000000</v>
      </c>
      <c r="G43" s="109">
        <f aca="true" t="shared" si="14" ref="G43:M43">G44</f>
        <v>0</v>
      </c>
      <c r="H43" s="110">
        <f t="shared" si="14"/>
        <v>4950000000</v>
      </c>
      <c r="I43" s="111">
        <f t="shared" si="14"/>
        <v>915891292</v>
      </c>
      <c r="J43" s="109">
        <f t="shared" si="14"/>
        <v>0</v>
      </c>
      <c r="K43" s="109">
        <f t="shared" si="14"/>
        <v>3925909379</v>
      </c>
      <c r="L43" s="109">
        <f t="shared" si="14"/>
        <v>4841800671</v>
      </c>
      <c r="M43" s="112">
        <f t="shared" si="14"/>
        <v>-108199329</v>
      </c>
    </row>
    <row r="44" spans="1:13" s="13" customFormat="1" ht="24" customHeight="1">
      <c r="A44" s="72"/>
      <c r="B44" s="73"/>
      <c r="C44" s="73">
        <v>1</v>
      </c>
      <c r="D44" s="73"/>
      <c r="E44" s="79" t="s">
        <v>178</v>
      </c>
      <c r="F44" s="113">
        <v>4950000000</v>
      </c>
      <c r="G44" s="113">
        <v>0</v>
      </c>
      <c r="H44" s="114">
        <f>G44+F44</f>
        <v>4950000000</v>
      </c>
      <c r="I44" s="115">
        <v>915891292</v>
      </c>
      <c r="J44" s="113">
        <v>0</v>
      </c>
      <c r="K44" s="113">
        <v>3925909379</v>
      </c>
      <c r="L44" s="113">
        <f>SUM(I44:K44)</f>
        <v>4841800671</v>
      </c>
      <c r="M44" s="116">
        <f>L44-H44</f>
        <v>-108199329</v>
      </c>
    </row>
    <row r="45" spans="1:13" s="13" customFormat="1" ht="27" customHeight="1">
      <c r="A45" s="72"/>
      <c r="B45" s="73"/>
      <c r="C45" s="74"/>
      <c r="D45" s="74"/>
      <c r="E45" s="75" t="s">
        <v>61</v>
      </c>
      <c r="F45" s="109">
        <f>F46</f>
        <v>8000000000</v>
      </c>
      <c r="G45" s="109">
        <f aca="true" t="shared" si="15" ref="G45:M46">G46</f>
        <v>0</v>
      </c>
      <c r="H45" s="110">
        <f t="shared" si="15"/>
        <v>8000000000</v>
      </c>
      <c r="I45" s="111">
        <f t="shared" si="15"/>
        <v>7986285258</v>
      </c>
      <c r="J45" s="109">
        <f t="shared" si="15"/>
        <v>0</v>
      </c>
      <c r="K45" s="109">
        <f t="shared" si="15"/>
        <v>0</v>
      </c>
      <c r="L45" s="109">
        <f t="shared" si="15"/>
        <v>7986285258</v>
      </c>
      <c r="M45" s="112">
        <f t="shared" si="15"/>
        <v>-13714742</v>
      </c>
    </row>
    <row r="46" spans="1:13" s="13" customFormat="1" ht="24" customHeight="1">
      <c r="A46" s="72"/>
      <c r="B46" s="73"/>
      <c r="C46" s="73">
        <v>2</v>
      </c>
      <c r="D46" s="73"/>
      <c r="E46" s="79" t="s">
        <v>62</v>
      </c>
      <c r="F46" s="113">
        <f>F47</f>
        <v>8000000000</v>
      </c>
      <c r="G46" s="113">
        <f t="shared" si="15"/>
        <v>0</v>
      </c>
      <c r="H46" s="114">
        <f t="shared" si="15"/>
        <v>8000000000</v>
      </c>
      <c r="I46" s="115">
        <f t="shared" si="15"/>
        <v>7986285258</v>
      </c>
      <c r="J46" s="113">
        <f t="shared" si="15"/>
        <v>0</v>
      </c>
      <c r="K46" s="113">
        <f t="shared" si="15"/>
        <v>0</v>
      </c>
      <c r="L46" s="113">
        <f t="shared" si="15"/>
        <v>7986285258</v>
      </c>
      <c r="M46" s="116">
        <f t="shared" si="15"/>
        <v>-13714742</v>
      </c>
    </row>
    <row r="47" spans="1:13" s="13" customFormat="1" ht="24" customHeight="1">
      <c r="A47" s="72"/>
      <c r="B47" s="73"/>
      <c r="C47" s="73"/>
      <c r="D47" s="73">
        <v>1</v>
      </c>
      <c r="E47" s="79" t="s">
        <v>179</v>
      </c>
      <c r="F47" s="113">
        <v>8000000000</v>
      </c>
      <c r="G47" s="113">
        <v>0</v>
      </c>
      <c r="H47" s="114">
        <f>G47+F47</f>
        <v>8000000000</v>
      </c>
      <c r="I47" s="115">
        <v>7986285258</v>
      </c>
      <c r="J47" s="113">
        <v>0</v>
      </c>
      <c r="K47" s="113">
        <v>0</v>
      </c>
      <c r="L47" s="113">
        <f>SUM(I47:K47)</f>
        <v>7986285258</v>
      </c>
      <c r="M47" s="116">
        <f>L47-H47</f>
        <v>-13714742</v>
      </c>
    </row>
    <row r="48" spans="1:13" s="13" customFormat="1" ht="27" customHeight="1">
      <c r="A48" s="72">
        <v>3</v>
      </c>
      <c r="B48" s="73"/>
      <c r="C48" s="74"/>
      <c r="D48" s="74"/>
      <c r="E48" s="75" t="s">
        <v>180</v>
      </c>
      <c r="F48" s="109">
        <f>F49</f>
        <v>9124840000</v>
      </c>
      <c r="G48" s="109">
        <f aca="true" t="shared" si="16" ref="G48:M48">G49</f>
        <v>200854621</v>
      </c>
      <c r="H48" s="110">
        <f t="shared" si="16"/>
        <v>9325694621</v>
      </c>
      <c r="I48" s="111">
        <f t="shared" si="16"/>
        <v>5515009253</v>
      </c>
      <c r="J48" s="109">
        <f t="shared" si="16"/>
        <v>0</v>
      </c>
      <c r="K48" s="109">
        <f t="shared" si="16"/>
        <v>3810685368</v>
      </c>
      <c r="L48" s="109">
        <f t="shared" si="16"/>
        <v>9325694621</v>
      </c>
      <c r="M48" s="112">
        <f t="shared" si="16"/>
        <v>0</v>
      </c>
    </row>
    <row r="49" spans="1:13" s="13" customFormat="1" ht="27" customHeight="1">
      <c r="A49" s="72"/>
      <c r="B49" s="73">
        <v>1</v>
      </c>
      <c r="C49" s="74"/>
      <c r="D49" s="74"/>
      <c r="E49" s="78" t="s">
        <v>181</v>
      </c>
      <c r="F49" s="109">
        <f aca="true" t="shared" si="17" ref="F49:M50">F50</f>
        <v>9124840000</v>
      </c>
      <c r="G49" s="109">
        <f t="shared" si="17"/>
        <v>200854621</v>
      </c>
      <c r="H49" s="110">
        <f t="shared" si="17"/>
        <v>9325694621</v>
      </c>
      <c r="I49" s="111">
        <f t="shared" si="17"/>
        <v>5515009253</v>
      </c>
      <c r="J49" s="109">
        <f t="shared" si="17"/>
        <v>0</v>
      </c>
      <c r="K49" s="109">
        <f t="shared" si="17"/>
        <v>3810685368</v>
      </c>
      <c r="L49" s="109">
        <f t="shared" si="17"/>
        <v>9325694621</v>
      </c>
      <c r="M49" s="112">
        <f t="shared" si="17"/>
        <v>0</v>
      </c>
    </row>
    <row r="50" spans="1:13" s="13" customFormat="1" ht="27" customHeight="1">
      <c r="A50" s="72"/>
      <c r="B50" s="73"/>
      <c r="C50" s="74"/>
      <c r="D50" s="74"/>
      <c r="E50" s="75" t="s">
        <v>182</v>
      </c>
      <c r="F50" s="109">
        <f t="shared" si="17"/>
        <v>9124840000</v>
      </c>
      <c r="G50" s="109">
        <f t="shared" si="17"/>
        <v>200854621</v>
      </c>
      <c r="H50" s="110">
        <f t="shared" si="17"/>
        <v>9325694621</v>
      </c>
      <c r="I50" s="111">
        <f t="shared" si="17"/>
        <v>5515009253</v>
      </c>
      <c r="J50" s="109">
        <f t="shared" si="17"/>
        <v>0</v>
      </c>
      <c r="K50" s="109">
        <f t="shared" si="17"/>
        <v>3810685368</v>
      </c>
      <c r="L50" s="109">
        <f t="shared" si="17"/>
        <v>9325694621</v>
      </c>
      <c r="M50" s="112">
        <f t="shared" si="17"/>
        <v>0</v>
      </c>
    </row>
    <row r="51" spans="1:13" s="13" customFormat="1" ht="24" customHeight="1">
      <c r="A51" s="72"/>
      <c r="B51" s="73"/>
      <c r="C51" s="73">
        <v>1</v>
      </c>
      <c r="D51" s="73"/>
      <c r="E51" s="79" t="s">
        <v>183</v>
      </c>
      <c r="F51" s="113">
        <f>F52+F53</f>
        <v>9124840000</v>
      </c>
      <c r="G51" s="113">
        <f aca="true" t="shared" si="18" ref="G51:M51">G52+G53</f>
        <v>200854621</v>
      </c>
      <c r="H51" s="114">
        <f t="shared" si="18"/>
        <v>9325694621</v>
      </c>
      <c r="I51" s="115">
        <f t="shared" si="18"/>
        <v>5515009253</v>
      </c>
      <c r="J51" s="113">
        <f t="shared" si="18"/>
        <v>0</v>
      </c>
      <c r="K51" s="113">
        <f t="shared" si="18"/>
        <v>3810685368</v>
      </c>
      <c r="L51" s="113">
        <f t="shared" si="18"/>
        <v>9325694621</v>
      </c>
      <c r="M51" s="116">
        <f t="shared" si="18"/>
        <v>0</v>
      </c>
    </row>
    <row r="52" spans="1:13" s="13" customFormat="1" ht="24" customHeight="1">
      <c r="A52" s="72"/>
      <c r="B52" s="73"/>
      <c r="C52" s="73"/>
      <c r="D52" s="73">
        <v>1</v>
      </c>
      <c r="E52" s="79" t="s">
        <v>184</v>
      </c>
      <c r="F52" s="113">
        <v>3750000000</v>
      </c>
      <c r="G52" s="113">
        <v>200000000</v>
      </c>
      <c r="H52" s="114">
        <f>G52+F52</f>
        <v>3950000000</v>
      </c>
      <c r="I52" s="115">
        <v>527557410</v>
      </c>
      <c r="J52" s="113">
        <v>0</v>
      </c>
      <c r="K52" s="113">
        <v>3422442590</v>
      </c>
      <c r="L52" s="113">
        <f>I52+J52+K52</f>
        <v>3950000000</v>
      </c>
      <c r="M52" s="116">
        <f>L52-H52</f>
        <v>0</v>
      </c>
    </row>
    <row r="53" spans="1:13" s="13" customFormat="1" ht="24" customHeight="1" thickBot="1">
      <c r="A53" s="84"/>
      <c r="B53" s="85"/>
      <c r="C53" s="85"/>
      <c r="D53" s="85">
        <v>2</v>
      </c>
      <c r="E53" s="86" t="s">
        <v>185</v>
      </c>
      <c r="F53" s="117">
        <v>5374840000</v>
      </c>
      <c r="G53" s="117">
        <v>854621</v>
      </c>
      <c r="H53" s="118">
        <f>G53+F53</f>
        <v>5375694621</v>
      </c>
      <c r="I53" s="119">
        <v>4987451843</v>
      </c>
      <c r="J53" s="117">
        <v>0</v>
      </c>
      <c r="K53" s="117">
        <v>388242778</v>
      </c>
      <c r="L53" s="117">
        <f>I53+J53+K53</f>
        <v>5375694621</v>
      </c>
      <c r="M53" s="120">
        <f>L53-H53</f>
        <v>0</v>
      </c>
    </row>
    <row r="54" spans="1:13" s="13" customFormat="1" ht="27" customHeight="1">
      <c r="A54" s="122">
        <v>4</v>
      </c>
      <c r="B54" s="123"/>
      <c r="C54" s="124"/>
      <c r="D54" s="124"/>
      <c r="E54" s="125" t="s">
        <v>186</v>
      </c>
      <c r="F54" s="126">
        <f>F55+F58+F61</f>
        <v>5520120000</v>
      </c>
      <c r="G54" s="126">
        <f aca="true" t="shared" si="19" ref="G54:M54">G55+G58+G61</f>
        <v>197782000</v>
      </c>
      <c r="H54" s="127">
        <f t="shared" si="19"/>
        <v>5717902000</v>
      </c>
      <c r="I54" s="128">
        <f t="shared" si="19"/>
        <v>3493074582</v>
      </c>
      <c r="J54" s="126">
        <f t="shared" si="19"/>
        <v>49390496</v>
      </c>
      <c r="K54" s="126">
        <f t="shared" si="19"/>
        <v>1807131050</v>
      </c>
      <c r="L54" s="126">
        <f t="shared" si="19"/>
        <v>5349596128</v>
      </c>
      <c r="M54" s="129">
        <f t="shared" si="19"/>
        <v>-368305872</v>
      </c>
    </row>
    <row r="55" spans="1:13" s="13" customFormat="1" ht="27" customHeight="1">
      <c r="A55" s="72"/>
      <c r="B55" s="73">
        <v>1</v>
      </c>
      <c r="C55" s="74"/>
      <c r="D55" s="74"/>
      <c r="E55" s="78" t="s">
        <v>187</v>
      </c>
      <c r="F55" s="109">
        <f>F56</f>
        <v>3929300000</v>
      </c>
      <c r="G55" s="109">
        <f aca="true" t="shared" si="20" ref="G55:M56">G56</f>
        <v>197782000</v>
      </c>
      <c r="H55" s="110">
        <f t="shared" si="20"/>
        <v>4127082000</v>
      </c>
      <c r="I55" s="111">
        <f t="shared" si="20"/>
        <v>2672922803</v>
      </c>
      <c r="J55" s="109">
        <f t="shared" si="20"/>
        <v>43092102</v>
      </c>
      <c r="K55" s="109">
        <f t="shared" si="20"/>
        <v>1127614615</v>
      </c>
      <c r="L55" s="109">
        <f t="shared" si="20"/>
        <v>3843629520</v>
      </c>
      <c r="M55" s="112">
        <f t="shared" si="20"/>
        <v>-283452480</v>
      </c>
    </row>
    <row r="56" spans="1:13" s="13" customFormat="1" ht="27" customHeight="1">
      <c r="A56" s="72"/>
      <c r="B56" s="73"/>
      <c r="C56" s="74"/>
      <c r="D56" s="74"/>
      <c r="E56" s="75" t="s">
        <v>165</v>
      </c>
      <c r="F56" s="109">
        <f>F57</f>
        <v>3929300000</v>
      </c>
      <c r="G56" s="109">
        <f t="shared" si="20"/>
        <v>197782000</v>
      </c>
      <c r="H56" s="110">
        <f t="shared" si="20"/>
        <v>4127082000</v>
      </c>
      <c r="I56" s="111">
        <f t="shared" si="20"/>
        <v>2672922803</v>
      </c>
      <c r="J56" s="109">
        <f t="shared" si="20"/>
        <v>43092102</v>
      </c>
      <c r="K56" s="109">
        <f t="shared" si="20"/>
        <v>1127614615</v>
      </c>
      <c r="L56" s="109">
        <f t="shared" si="20"/>
        <v>3843629520</v>
      </c>
      <c r="M56" s="112">
        <f t="shared" si="20"/>
        <v>-283452480</v>
      </c>
    </row>
    <row r="57" spans="1:13" s="13" customFormat="1" ht="23.25" customHeight="1">
      <c r="A57" s="72"/>
      <c r="B57" s="73"/>
      <c r="C57" s="73">
        <v>1</v>
      </c>
      <c r="D57" s="74"/>
      <c r="E57" s="79" t="s">
        <v>188</v>
      </c>
      <c r="F57" s="113">
        <v>3929300000</v>
      </c>
      <c r="G57" s="113">
        <v>197782000</v>
      </c>
      <c r="H57" s="114">
        <f>F57+G57</f>
        <v>4127082000</v>
      </c>
      <c r="I57" s="115">
        <v>2672922803</v>
      </c>
      <c r="J57" s="113">
        <v>43092102</v>
      </c>
      <c r="K57" s="113">
        <v>1127614615</v>
      </c>
      <c r="L57" s="113">
        <f>I57+J57+K57</f>
        <v>3843629520</v>
      </c>
      <c r="M57" s="116">
        <f>L57-H57</f>
        <v>-283452480</v>
      </c>
    </row>
    <row r="58" spans="1:13" s="13" customFormat="1" ht="26.25" customHeight="1">
      <c r="A58" s="72"/>
      <c r="B58" s="73">
        <v>2</v>
      </c>
      <c r="C58" s="74"/>
      <c r="D58" s="74"/>
      <c r="E58" s="78" t="s">
        <v>189</v>
      </c>
      <c r="F58" s="109">
        <f>F59</f>
        <v>157000000</v>
      </c>
      <c r="G58" s="109">
        <f aca="true" t="shared" si="21" ref="G58:M59">G59</f>
        <v>0</v>
      </c>
      <c r="H58" s="110">
        <f t="shared" si="21"/>
        <v>157000000</v>
      </c>
      <c r="I58" s="111">
        <f t="shared" si="21"/>
        <v>96723284</v>
      </c>
      <c r="J58" s="109">
        <f t="shared" si="21"/>
        <v>0</v>
      </c>
      <c r="K58" s="109">
        <f t="shared" si="21"/>
        <v>33061000</v>
      </c>
      <c r="L58" s="109">
        <f t="shared" si="21"/>
        <v>129784284</v>
      </c>
      <c r="M58" s="112">
        <f t="shared" si="21"/>
        <v>-27215716</v>
      </c>
    </row>
    <row r="59" spans="1:13" s="13" customFormat="1" ht="26.25" customHeight="1">
      <c r="A59" s="72"/>
      <c r="B59" s="73"/>
      <c r="C59" s="74"/>
      <c r="D59" s="74"/>
      <c r="E59" s="75" t="s">
        <v>60</v>
      </c>
      <c r="F59" s="109">
        <f>F60</f>
        <v>157000000</v>
      </c>
      <c r="G59" s="109">
        <f t="shared" si="21"/>
        <v>0</v>
      </c>
      <c r="H59" s="110">
        <f t="shared" si="21"/>
        <v>157000000</v>
      </c>
      <c r="I59" s="111">
        <f t="shared" si="21"/>
        <v>96723284</v>
      </c>
      <c r="J59" s="109">
        <f t="shared" si="21"/>
        <v>0</v>
      </c>
      <c r="K59" s="109">
        <f t="shared" si="21"/>
        <v>33061000</v>
      </c>
      <c r="L59" s="109">
        <f t="shared" si="21"/>
        <v>129784284</v>
      </c>
      <c r="M59" s="112">
        <f t="shared" si="21"/>
        <v>-27215716</v>
      </c>
    </row>
    <row r="60" spans="1:13" s="13" customFormat="1" ht="39" customHeight="1">
      <c r="A60" s="72"/>
      <c r="B60" s="73"/>
      <c r="C60" s="73">
        <v>1</v>
      </c>
      <c r="D60" s="73"/>
      <c r="E60" s="79" t="s">
        <v>190</v>
      </c>
      <c r="F60" s="113">
        <v>157000000</v>
      </c>
      <c r="G60" s="113">
        <v>0</v>
      </c>
      <c r="H60" s="114">
        <f>F60+G60</f>
        <v>157000000</v>
      </c>
      <c r="I60" s="115">
        <v>96723284</v>
      </c>
      <c r="J60" s="113">
        <v>0</v>
      </c>
      <c r="K60" s="113">
        <v>33061000</v>
      </c>
      <c r="L60" s="113">
        <f>I60+J60+K60</f>
        <v>129784284</v>
      </c>
      <c r="M60" s="116">
        <f>L60-H60</f>
        <v>-27215716</v>
      </c>
    </row>
    <row r="61" spans="1:13" s="13" customFormat="1" ht="26.25" customHeight="1">
      <c r="A61" s="72"/>
      <c r="B61" s="73">
        <v>3</v>
      </c>
      <c r="C61" s="74"/>
      <c r="D61" s="74"/>
      <c r="E61" s="78" t="s">
        <v>65</v>
      </c>
      <c r="F61" s="109">
        <f>F62</f>
        <v>1433820000</v>
      </c>
      <c r="G61" s="109">
        <f aca="true" t="shared" si="22" ref="G61:M61">G62</f>
        <v>0</v>
      </c>
      <c r="H61" s="110">
        <f t="shared" si="22"/>
        <v>1433820000</v>
      </c>
      <c r="I61" s="111">
        <f t="shared" si="22"/>
        <v>723428495</v>
      </c>
      <c r="J61" s="109">
        <f t="shared" si="22"/>
        <v>6298394</v>
      </c>
      <c r="K61" s="109">
        <f t="shared" si="22"/>
        <v>646455435</v>
      </c>
      <c r="L61" s="109">
        <f t="shared" si="22"/>
        <v>1376182324</v>
      </c>
      <c r="M61" s="112">
        <f t="shared" si="22"/>
        <v>-57637676</v>
      </c>
    </row>
    <row r="62" spans="1:13" s="13" customFormat="1" ht="26.25" customHeight="1">
      <c r="A62" s="72"/>
      <c r="B62" s="73"/>
      <c r="C62" s="74"/>
      <c r="D62" s="74"/>
      <c r="E62" s="75" t="s">
        <v>191</v>
      </c>
      <c r="F62" s="109">
        <f>F64</f>
        <v>1433820000</v>
      </c>
      <c r="G62" s="109">
        <f aca="true" t="shared" si="23" ref="G62:M62">G64</f>
        <v>0</v>
      </c>
      <c r="H62" s="110">
        <f t="shared" si="23"/>
        <v>1433820000</v>
      </c>
      <c r="I62" s="111">
        <f t="shared" si="23"/>
        <v>723428495</v>
      </c>
      <c r="J62" s="109">
        <f t="shared" si="23"/>
        <v>6298394</v>
      </c>
      <c r="K62" s="109">
        <f t="shared" si="23"/>
        <v>646455435</v>
      </c>
      <c r="L62" s="109">
        <f t="shared" si="23"/>
        <v>1376182324</v>
      </c>
      <c r="M62" s="112">
        <f t="shared" si="23"/>
        <v>-57637676</v>
      </c>
    </row>
    <row r="63" spans="1:13" s="13" customFormat="1" ht="23.25" customHeight="1">
      <c r="A63" s="72"/>
      <c r="B63" s="73"/>
      <c r="C63" s="73">
        <v>1</v>
      </c>
      <c r="D63" s="73"/>
      <c r="E63" s="79" t="s">
        <v>192</v>
      </c>
      <c r="F63" s="113">
        <f>F64</f>
        <v>1433820000</v>
      </c>
      <c r="G63" s="113">
        <f aca="true" t="shared" si="24" ref="G63:M63">G64</f>
        <v>0</v>
      </c>
      <c r="H63" s="114">
        <f t="shared" si="24"/>
        <v>1433820000</v>
      </c>
      <c r="I63" s="115">
        <f t="shared" si="24"/>
        <v>723428495</v>
      </c>
      <c r="J63" s="113">
        <f t="shared" si="24"/>
        <v>6298394</v>
      </c>
      <c r="K63" s="113">
        <f t="shared" si="24"/>
        <v>646455435</v>
      </c>
      <c r="L63" s="113">
        <f t="shared" si="24"/>
        <v>1376182324</v>
      </c>
      <c r="M63" s="116">
        <f t="shared" si="24"/>
        <v>-57637676</v>
      </c>
    </row>
    <row r="64" spans="1:13" s="13" customFormat="1" ht="23.25" customHeight="1">
      <c r="A64" s="72"/>
      <c r="B64" s="73"/>
      <c r="C64" s="73"/>
      <c r="D64" s="73">
        <v>1</v>
      </c>
      <c r="E64" s="79" t="s">
        <v>193</v>
      </c>
      <c r="F64" s="113">
        <v>1433820000</v>
      </c>
      <c r="G64" s="113">
        <v>0</v>
      </c>
      <c r="H64" s="114">
        <f aca="true" t="shared" si="25" ref="H64:H78">G64+F64</f>
        <v>1433820000</v>
      </c>
      <c r="I64" s="115">
        <v>723428495</v>
      </c>
      <c r="J64" s="113">
        <v>6298394</v>
      </c>
      <c r="K64" s="113">
        <v>646455435</v>
      </c>
      <c r="L64" s="113">
        <f>SUM(I64:K64)</f>
        <v>1376182324</v>
      </c>
      <c r="M64" s="116">
        <f aca="true" t="shared" si="26" ref="M64:M78">L64-H64</f>
        <v>-57637676</v>
      </c>
    </row>
    <row r="65" spans="1:13" s="13" customFormat="1" ht="26.25" customHeight="1">
      <c r="A65" s="72">
        <v>5</v>
      </c>
      <c r="B65" s="73"/>
      <c r="C65" s="74"/>
      <c r="D65" s="74"/>
      <c r="E65" s="75" t="s">
        <v>194</v>
      </c>
      <c r="F65" s="109">
        <f>F66+F75</f>
        <v>52925310000</v>
      </c>
      <c r="G65" s="109">
        <f aca="true" t="shared" si="27" ref="G65:M65">G66+G75</f>
        <v>0</v>
      </c>
      <c r="H65" s="110">
        <f t="shared" si="27"/>
        <v>52925310000</v>
      </c>
      <c r="I65" s="111">
        <f t="shared" si="27"/>
        <v>32316656869</v>
      </c>
      <c r="J65" s="109">
        <f t="shared" si="27"/>
        <v>1546915338</v>
      </c>
      <c r="K65" s="109">
        <f t="shared" si="27"/>
        <v>18498137944</v>
      </c>
      <c r="L65" s="109">
        <f t="shared" si="27"/>
        <v>52361710151</v>
      </c>
      <c r="M65" s="112">
        <f t="shared" si="27"/>
        <v>-563599849</v>
      </c>
    </row>
    <row r="66" spans="1:13" s="13" customFormat="1" ht="26.25" customHeight="1">
      <c r="A66" s="72"/>
      <c r="B66" s="73">
        <v>1</v>
      </c>
      <c r="C66" s="74"/>
      <c r="D66" s="74"/>
      <c r="E66" s="78" t="s">
        <v>195</v>
      </c>
      <c r="F66" s="109">
        <f>F67</f>
        <v>49725310000</v>
      </c>
      <c r="G66" s="109">
        <f>G67</f>
        <v>0</v>
      </c>
      <c r="H66" s="110">
        <f t="shared" si="25"/>
        <v>49725310000</v>
      </c>
      <c r="I66" s="111">
        <f>I67</f>
        <v>29116656869</v>
      </c>
      <c r="J66" s="109">
        <f>J67</f>
        <v>1546915338</v>
      </c>
      <c r="K66" s="109">
        <f>K67</f>
        <v>18498137944</v>
      </c>
      <c r="L66" s="109">
        <f>SUM(I66:K66)</f>
        <v>49161710151</v>
      </c>
      <c r="M66" s="112">
        <f t="shared" si="26"/>
        <v>-563599849</v>
      </c>
    </row>
    <row r="67" spans="1:13" ht="26.25" customHeight="1">
      <c r="A67" s="72"/>
      <c r="B67" s="73"/>
      <c r="C67" s="74"/>
      <c r="D67" s="74"/>
      <c r="E67" s="75" t="s">
        <v>60</v>
      </c>
      <c r="F67" s="109">
        <f>F68+F70+F74</f>
        <v>49725310000</v>
      </c>
      <c r="G67" s="109">
        <f aca="true" t="shared" si="28" ref="G67:M67">G68+G70+G74</f>
        <v>0</v>
      </c>
      <c r="H67" s="110">
        <f t="shared" si="28"/>
        <v>49725310000</v>
      </c>
      <c r="I67" s="111">
        <f t="shared" si="28"/>
        <v>29116656869</v>
      </c>
      <c r="J67" s="109">
        <f t="shared" si="28"/>
        <v>1546915338</v>
      </c>
      <c r="K67" s="109">
        <f t="shared" si="28"/>
        <v>18498137944</v>
      </c>
      <c r="L67" s="109">
        <f t="shared" si="28"/>
        <v>49161710151</v>
      </c>
      <c r="M67" s="112">
        <f t="shared" si="28"/>
        <v>-563599849</v>
      </c>
    </row>
    <row r="68" spans="1:13" ht="22.5" customHeight="1">
      <c r="A68" s="72"/>
      <c r="B68" s="73"/>
      <c r="C68" s="73">
        <v>1</v>
      </c>
      <c r="D68" s="73"/>
      <c r="E68" s="79" t="s">
        <v>196</v>
      </c>
      <c r="F68" s="113">
        <f>F69</f>
        <v>26000000</v>
      </c>
      <c r="G68" s="113">
        <f aca="true" t="shared" si="29" ref="G68:M68">G69</f>
        <v>0</v>
      </c>
      <c r="H68" s="114">
        <f t="shared" si="29"/>
        <v>26000000</v>
      </c>
      <c r="I68" s="115">
        <f t="shared" si="29"/>
        <v>26000000</v>
      </c>
      <c r="J68" s="113">
        <f t="shared" si="29"/>
        <v>0</v>
      </c>
      <c r="K68" s="113">
        <f t="shared" si="29"/>
        <v>0</v>
      </c>
      <c r="L68" s="113">
        <f t="shared" si="29"/>
        <v>26000000</v>
      </c>
      <c r="M68" s="116">
        <f t="shared" si="29"/>
        <v>0</v>
      </c>
    </row>
    <row r="69" spans="1:13" ht="22.5" customHeight="1">
      <c r="A69" s="72"/>
      <c r="B69" s="73"/>
      <c r="C69" s="73"/>
      <c r="D69" s="73">
        <v>1</v>
      </c>
      <c r="E69" s="79" t="s">
        <v>197</v>
      </c>
      <c r="F69" s="113">
        <v>26000000</v>
      </c>
      <c r="G69" s="113">
        <v>0</v>
      </c>
      <c r="H69" s="114">
        <f t="shared" si="25"/>
        <v>26000000</v>
      </c>
      <c r="I69" s="115">
        <v>26000000</v>
      </c>
      <c r="J69" s="113">
        <v>0</v>
      </c>
      <c r="K69" s="113">
        <v>0</v>
      </c>
      <c r="L69" s="113">
        <f>SUM(I69:K69)</f>
        <v>26000000</v>
      </c>
      <c r="M69" s="116">
        <f t="shared" si="26"/>
        <v>0</v>
      </c>
    </row>
    <row r="70" spans="1:13" ht="22.5" customHeight="1">
      <c r="A70" s="72"/>
      <c r="B70" s="73"/>
      <c r="C70" s="73">
        <v>2</v>
      </c>
      <c r="D70" s="73"/>
      <c r="E70" s="79" t="s">
        <v>198</v>
      </c>
      <c r="F70" s="113">
        <f>F71+F72+F73</f>
        <v>32480810000</v>
      </c>
      <c r="G70" s="113">
        <f aca="true" t="shared" si="30" ref="G70:M70">G71+G72+G73</f>
        <v>0</v>
      </c>
      <c r="H70" s="114">
        <f t="shared" si="30"/>
        <v>32480810000</v>
      </c>
      <c r="I70" s="115">
        <f t="shared" si="30"/>
        <v>20944400156</v>
      </c>
      <c r="J70" s="113">
        <f t="shared" si="30"/>
        <v>1494879474</v>
      </c>
      <c r="K70" s="113">
        <f t="shared" si="30"/>
        <v>10041530370</v>
      </c>
      <c r="L70" s="113">
        <f t="shared" si="30"/>
        <v>32480810000</v>
      </c>
      <c r="M70" s="116">
        <f t="shared" si="30"/>
        <v>0</v>
      </c>
    </row>
    <row r="71" spans="1:13" ht="22.5" customHeight="1">
      <c r="A71" s="72"/>
      <c r="B71" s="73"/>
      <c r="C71" s="73"/>
      <c r="D71" s="73">
        <v>1</v>
      </c>
      <c r="E71" s="79" t="s">
        <v>199</v>
      </c>
      <c r="F71" s="113">
        <v>5364100000</v>
      </c>
      <c r="G71" s="113">
        <v>0</v>
      </c>
      <c r="H71" s="114">
        <f t="shared" si="25"/>
        <v>5364100000</v>
      </c>
      <c r="I71" s="115">
        <v>2098886404</v>
      </c>
      <c r="J71" s="113">
        <v>297164743</v>
      </c>
      <c r="K71" s="113">
        <v>2968048853</v>
      </c>
      <c r="L71" s="113">
        <f>SUM(I71:K71)</f>
        <v>5364100000</v>
      </c>
      <c r="M71" s="116">
        <f t="shared" si="26"/>
        <v>0</v>
      </c>
    </row>
    <row r="72" spans="1:13" ht="22.5" customHeight="1">
      <c r="A72" s="72"/>
      <c r="B72" s="73"/>
      <c r="C72" s="73"/>
      <c r="D72" s="73">
        <v>2</v>
      </c>
      <c r="E72" s="79" t="s">
        <v>200</v>
      </c>
      <c r="F72" s="113">
        <v>6161976000</v>
      </c>
      <c r="G72" s="113">
        <v>0</v>
      </c>
      <c r="H72" s="114">
        <f t="shared" si="25"/>
        <v>6161976000</v>
      </c>
      <c r="I72" s="115">
        <v>5094047884</v>
      </c>
      <c r="J72" s="113">
        <v>0</v>
      </c>
      <c r="K72" s="113">
        <v>1067928116</v>
      </c>
      <c r="L72" s="113">
        <f>SUM(I72:K72)</f>
        <v>6161976000</v>
      </c>
      <c r="M72" s="116">
        <f t="shared" si="26"/>
        <v>0</v>
      </c>
    </row>
    <row r="73" spans="1:13" ht="22.5" customHeight="1">
      <c r="A73" s="72"/>
      <c r="B73" s="73"/>
      <c r="C73" s="73"/>
      <c r="D73" s="73">
        <v>3</v>
      </c>
      <c r="E73" s="79" t="s">
        <v>201</v>
      </c>
      <c r="F73" s="113">
        <v>20954734000</v>
      </c>
      <c r="G73" s="113">
        <v>0</v>
      </c>
      <c r="H73" s="114">
        <f t="shared" si="25"/>
        <v>20954734000</v>
      </c>
      <c r="I73" s="115">
        <v>13751465868</v>
      </c>
      <c r="J73" s="113">
        <v>1197714731</v>
      </c>
      <c r="K73" s="113">
        <v>6005553401</v>
      </c>
      <c r="L73" s="113">
        <f>SUM(I73:K73)</f>
        <v>20954734000</v>
      </c>
      <c r="M73" s="116">
        <f t="shared" si="26"/>
        <v>0</v>
      </c>
    </row>
    <row r="74" spans="1:13" ht="22.5" customHeight="1">
      <c r="A74" s="72"/>
      <c r="B74" s="73"/>
      <c r="C74" s="73">
        <v>3</v>
      </c>
      <c r="D74" s="73"/>
      <c r="E74" s="79" t="s">
        <v>202</v>
      </c>
      <c r="F74" s="113">
        <v>17218500000</v>
      </c>
      <c r="G74" s="113">
        <v>0</v>
      </c>
      <c r="H74" s="114">
        <f t="shared" si="25"/>
        <v>17218500000</v>
      </c>
      <c r="I74" s="115">
        <v>8146256713</v>
      </c>
      <c r="J74" s="113">
        <v>52035864</v>
      </c>
      <c r="K74" s="113">
        <v>8456607574</v>
      </c>
      <c r="L74" s="113">
        <f>SUM(I74:K74)</f>
        <v>16654900151</v>
      </c>
      <c r="M74" s="116">
        <f t="shared" si="26"/>
        <v>-563599849</v>
      </c>
    </row>
    <row r="75" spans="1:13" ht="25.5" customHeight="1">
      <c r="A75" s="72"/>
      <c r="B75" s="73">
        <v>2</v>
      </c>
      <c r="C75" s="74"/>
      <c r="D75" s="74"/>
      <c r="E75" s="78" t="s">
        <v>203</v>
      </c>
      <c r="F75" s="109">
        <f aca="true" t="shared" si="31" ref="F75:M77">F76</f>
        <v>3200000000</v>
      </c>
      <c r="G75" s="109">
        <f t="shared" si="31"/>
        <v>0</v>
      </c>
      <c r="H75" s="110">
        <f t="shared" si="31"/>
        <v>3200000000</v>
      </c>
      <c r="I75" s="111">
        <f t="shared" si="31"/>
        <v>3200000000</v>
      </c>
      <c r="J75" s="109">
        <f t="shared" si="31"/>
        <v>0</v>
      </c>
      <c r="K75" s="109">
        <f t="shared" si="31"/>
        <v>0</v>
      </c>
      <c r="L75" s="109">
        <f t="shared" si="31"/>
        <v>3200000000</v>
      </c>
      <c r="M75" s="112">
        <f t="shared" si="31"/>
        <v>0</v>
      </c>
    </row>
    <row r="76" spans="1:13" ht="25.5" customHeight="1">
      <c r="A76" s="72"/>
      <c r="B76" s="73"/>
      <c r="C76" s="74"/>
      <c r="D76" s="74"/>
      <c r="E76" s="75" t="s">
        <v>60</v>
      </c>
      <c r="F76" s="109">
        <f t="shared" si="31"/>
        <v>3200000000</v>
      </c>
      <c r="G76" s="109">
        <f t="shared" si="31"/>
        <v>0</v>
      </c>
      <c r="H76" s="110">
        <f t="shared" si="31"/>
        <v>3200000000</v>
      </c>
      <c r="I76" s="111">
        <f t="shared" si="31"/>
        <v>3200000000</v>
      </c>
      <c r="J76" s="109">
        <f t="shared" si="31"/>
        <v>0</v>
      </c>
      <c r="K76" s="109">
        <f t="shared" si="31"/>
        <v>0</v>
      </c>
      <c r="L76" s="109">
        <f t="shared" si="31"/>
        <v>3200000000</v>
      </c>
      <c r="M76" s="112">
        <f t="shared" si="31"/>
        <v>0</v>
      </c>
    </row>
    <row r="77" spans="1:13" ht="23.25" customHeight="1">
      <c r="A77" s="72"/>
      <c r="B77" s="73"/>
      <c r="C77" s="73">
        <v>1</v>
      </c>
      <c r="D77" s="73"/>
      <c r="E77" s="79" t="s">
        <v>204</v>
      </c>
      <c r="F77" s="113">
        <f t="shared" si="31"/>
        <v>3200000000</v>
      </c>
      <c r="G77" s="113">
        <f t="shared" si="31"/>
        <v>0</v>
      </c>
      <c r="H77" s="114">
        <f t="shared" si="31"/>
        <v>3200000000</v>
      </c>
      <c r="I77" s="115">
        <f t="shared" si="31"/>
        <v>3200000000</v>
      </c>
      <c r="J77" s="113">
        <f t="shared" si="31"/>
        <v>0</v>
      </c>
      <c r="K77" s="113">
        <f t="shared" si="31"/>
        <v>0</v>
      </c>
      <c r="L77" s="114">
        <f t="shared" si="31"/>
        <v>3200000000</v>
      </c>
      <c r="M77" s="116">
        <f t="shared" si="31"/>
        <v>0</v>
      </c>
    </row>
    <row r="78" spans="1:13" ht="22.5" customHeight="1" thickBot="1">
      <c r="A78" s="84"/>
      <c r="B78" s="85"/>
      <c r="C78" s="85"/>
      <c r="D78" s="85">
        <v>1</v>
      </c>
      <c r="E78" s="86" t="s">
        <v>200</v>
      </c>
      <c r="F78" s="118">
        <v>3200000000</v>
      </c>
      <c r="G78" s="118">
        <v>0</v>
      </c>
      <c r="H78" s="118">
        <f t="shared" si="25"/>
        <v>3200000000</v>
      </c>
      <c r="I78" s="119">
        <v>3200000000</v>
      </c>
      <c r="J78" s="118">
        <v>0</v>
      </c>
      <c r="K78" s="118">
        <v>0</v>
      </c>
      <c r="L78" s="118">
        <f>SUM(I78:K78)</f>
        <v>3200000000</v>
      </c>
      <c r="M78" s="120">
        <f t="shared" si="26"/>
        <v>0</v>
      </c>
    </row>
    <row r="79" spans="1:13" ht="27" customHeight="1">
      <c r="A79" s="72">
        <v>6</v>
      </c>
      <c r="B79" s="73"/>
      <c r="C79" s="73"/>
      <c r="D79" s="73"/>
      <c r="E79" s="75" t="s">
        <v>70</v>
      </c>
      <c r="F79" s="109">
        <f>F80</f>
        <v>29900000</v>
      </c>
      <c r="G79" s="109">
        <f aca="true" t="shared" si="32" ref="G79:M81">G80</f>
        <v>0</v>
      </c>
      <c r="H79" s="110">
        <f t="shared" si="32"/>
        <v>29900000</v>
      </c>
      <c r="I79" s="111">
        <f t="shared" si="32"/>
        <v>0</v>
      </c>
      <c r="J79" s="109">
        <f t="shared" si="32"/>
        <v>829224</v>
      </c>
      <c r="K79" s="109">
        <f t="shared" si="32"/>
        <v>29070776</v>
      </c>
      <c r="L79" s="109">
        <f t="shared" si="32"/>
        <v>29900000</v>
      </c>
      <c r="M79" s="112">
        <f t="shared" si="32"/>
        <v>0</v>
      </c>
    </row>
    <row r="80" spans="1:13" ht="27" customHeight="1">
      <c r="A80" s="72"/>
      <c r="B80" s="73">
        <v>1</v>
      </c>
      <c r="C80" s="73"/>
      <c r="D80" s="73"/>
      <c r="E80" s="78" t="s">
        <v>205</v>
      </c>
      <c r="F80" s="109">
        <f>F81</f>
        <v>29900000</v>
      </c>
      <c r="G80" s="109">
        <f t="shared" si="32"/>
        <v>0</v>
      </c>
      <c r="H80" s="110">
        <f t="shared" si="32"/>
        <v>29900000</v>
      </c>
      <c r="I80" s="111">
        <f t="shared" si="32"/>
        <v>0</v>
      </c>
      <c r="J80" s="109">
        <f t="shared" si="32"/>
        <v>829224</v>
      </c>
      <c r="K80" s="109">
        <f t="shared" si="32"/>
        <v>29070776</v>
      </c>
      <c r="L80" s="109">
        <f t="shared" si="32"/>
        <v>29900000</v>
      </c>
      <c r="M80" s="112">
        <f t="shared" si="32"/>
        <v>0</v>
      </c>
    </row>
    <row r="81" spans="1:13" ht="27" customHeight="1">
      <c r="A81" s="72"/>
      <c r="B81" s="73"/>
      <c r="C81" s="73"/>
      <c r="D81" s="73"/>
      <c r="E81" s="75" t="s">
        <v>206</v>
      </c>
      <c r="F81" s="110">
        <f>F82</f>
        <v>29900000</v>
      </c>
      <c r="G81" s="110">
        <f t="shared" si="32"/>
        <v>0</v>
      </c>
      <c r="H81" s="110">
        <f t="shared" si="32"/>
        <v>29900000</v>
      </c>
      <c r="I81" s="111">
        <f t="shared" si="32"/>
        <v>0</v>
      </c>
      <c r="J81" s="110">
        <f t="shared" si="32"/>
        <v>829224</v>
      </c>
      <c r="K81" s="110">
        <f t="shared" si="32"/>
        <v>29070776</v>
      </c>
      <c r="L81" s="110">
        <f t="shared" si="32"/>
        <v>29900000</v>
      </c>
      <c r="M81" s="112">
        <f t="shared" si="32"/>
        <v>0</v>
      </c>
    </row>
    <row r="82" spans="1:13" ht="23.25" customHeight="1">
      <c r="A82" s="72"/>
      <c r="B82" s="73"/>
      <c r="C82" s="100">
        <v>1</v>
      </c>
      <c r="D82" s="100"/>
      <c r="E82" s="101" t="s">
        <v>207</v>
      </c>
      <c r="F82" s="114">
        <v>29900000</v>
      </c>
      <c r="G82" s="114">
        <v>0</v>
      </c>
      <c r="H82" s="114">
        <f>F82+G82</f>
        <v>29900000</v>
      </c>
      <c r="I82" s="115">
        <v>0</v>
      </c>
      <c r="J82" s="114">
        <v>829224</v>
      </c>
      <c r="K82" s="114">
        <v>29070776</v>
      </c>
      <c r="L82" s="114">
        <f>I82+J82+K82</f>
        <v>29900000</v>
      </c>
      <c r="M82" s="116">
        <f>L82-H82</f>
        <v>0</v>
      </c>
    </row>
    <row r="83" spans="1:13" ht="27" customHeight="1">
      <c r="A83" s="72">
        <v>7</v>
      </c>
      <c r="B83" s="73"/>
      <c r="C83" s="100"/>
      <c r="D83" s="100"/>
      <c r="E83" s="75" t="s">
        <v>73</v>
      </c>
      <c r="F83" s="109">
        <f>F84</f>
        <v>1913300000</v>
      </c>
      <c r="G83" s="109">
        <f aca="true" t="shared" si="33" ref="G83:M86">G84</f>
        <v>702000000</v>
      </c>
      <c r="H83" s="110">
        <f t="shared" si="33"/>
        <v>2615300000</v>
      </c>
      <c r="I83" s="111">
        <f t="shared" si="33"/>
        <v>1931889843</v>
      </c>
      <c r="J83" s="109">
        <f t="shared" si="33"/>
        <v>17696588</v>
      </c>
      <c r="K83" s="109">
        <f t="shared" si="33"/>
        <v>664734739</v>
      </c>
      <c r="L83" s="109">
        <f t="shared" si="33"/>
        <v>2614321170</v>
      </c>
      <c r="M83" s="112">
        <f t="shared" si="33"/>
        <v>-978830</v>
      </c>
    </row>
    <row r="84" spans="1:13" ht="27" customHeight="1">
      <c r="A84" s="72"/>
      <c r="B84" s="73">
        <v>1</v>
      </c>
      <c r="C84" s="100"/>
      <c r="D84" s="100"/>
      <c r="E84" s="78" t="s">
        <v>208</v>
      </c>
      <c r="F84" s="109">
        <f>F85</f>
        <v>1913300000</v>
      </c>
      <c r="G84" s="109">
        <f t="shared" si="33"/>
        <v>702000000</v>
      </c>
      <c r="H84" s="110">
        <f t="shared" si="33"/>
        <v>2615300000</v>
      </c>
      <c r="I84" s="111">
        <f t="shared" si="33"/>
        <v>1931889843</v>
      </c>
      <c r="J84" s="109">
        <f t="shared" si="33"/>
        <v>17696588</v>
      </c>
      <c r="K84" s="109">
        <f t="shared" si="33"/>
        <v>664734739</v>
      </c>
      <c r="L84" s="109">
        <f t="shared" si="33"/>
        <v>2614321170</v>
      </c>
      <c r="M84" s="112">
        <f t="shared" si="33"/>
        <v>-978830</v>
      </c>
    </row>
    <row r="85" spans="1:13" ht="27" customHeight="1">
      <c r="A85" s="72"/>
      <c r="B85" s="73"/>
      <c r="C85" s="100"/>
      <c r="D85" s="100"/>
      <c r="E85" s="75" t="s">
        <v>191</v>
      </c>
      <c r="F85" s="109">
        <f>F86</f>
        <v>1913300000</v>
      </c>
      <c r="G85" s="109">
        <f t="shared" si="33"/>
        <v>702000000</v>
      </c>
      <c r="H85" s="110">
        <f t="shared" si="33"/>
        <v>2615300000</v>
      </c>
      <c r="I85" s="111">
        <f t="shared" si="33"/>
        <v>1931889843</v>
      </c>
      <c r="J85" s="109">
        <f t="shared" si="33"/>
        <v>17696588</v>
      </c>
      <c r="K85" s="109">
        <f t="shared" si="33"/>
        <v>664734739</v>
      </c>
      <c r="L85" s="109">
        <f t="shared" si="33"/>
        <v>2614321170</v>
      </c>
      <c r="M85" s="112">
        <f t="shared" si="33"/>
        <v>-978830</v>
      </c>
    </row>
    <row r="86" spans="1:13" ht="24" customHeight="1">
      <c r="A86" s="72"/>
      <c r="B86" s="73"/>
      <c r="C86" s="100">
        <v>1</v>
      </c>
      <c r="D86" s="100"/>
      <c r="E86" s="101" t="s">
        <v>209</v>
      </c>
      <c r="F86" s="114">
        <f>F87</f>
        <v>1913300000</v>
      </c>
      <c r="G86" s="114">
        <f t="shared" si="33"/>
        <v>702000000</v>
      </c>
      <c r="H86" s="114">
        <f t="shared" si="33"/>
        <v>2615300000</v>
      </c>
      <c r="I86" s="115">
        <f>I87</f>
        <v>1931889843</v>
      </c>
      <c r="J86" s="114">
        <f t="shared" si="33"/>
        <v>17696588</v>
      </c>
      <c r="K86" s="114">
        <f t="shared" si="33"/>
        <v>664734739</v>
      </c>
      <c r="L86" s="114">
        <f t="shared" si="33"/>
        <v>2614321170</v>
      </c>
      <c r="M86" s="116">
        <f t="shared" si="33"/>
        <v>-978830</v>
      </c>
    </row>
    <row r="87" spans="1:13" ht="24" customHeight="1">
      <c r="A87" s="72"/>
      <c r="B87" s="73"/>
      <c r="C87" s="100"/>
      <c r="D87" s="100">
        <v>1</v>
      </c>
      <c r="E87" s="101" t="s">
        <v>210</v>
      </c>
      <c r="F87" s="114">
        <v>1913300000</v>
      </c>
      <c r="G87" s="114">
        <v>702000000</v>
      </c>
      <c r="H87" s="114">
        <f>F87+G87</f>
        <v>2615300000</v>
      </c>
      <c r="I87" s="115">
        <v>1931889843</v>
      </c>
      <c r="J87" s="114">
        <v>17696588</v>
      </c>
      <c r="K87" s="114">
        <v>664734739</v>
      </c>
      <c r="L87" s="114">
        <f>I87+J87+K87</f>
        <v>2614321170</v>
      </c>
      <c r="M87" s="116">
        <f>L87-H87</f>
        <v>-978830</v>
      </c>
    </row>
    <row r="88" spans="1:13" ht="27" customHeight="1">
      <c r="A88" s="72">
        <v>8</v>
      </c>
      <c r="B88" s="73"/>
      <c r="C88" s="100"/>
      <c r="D88" s="100"/>
      <c r="E88" s="75" t="s">
        <v>77</v>
      </c>
      <c r="F88" s="109">
        <f>F89</f>
        <v>26267000</v>
      </c>
      <c r="G88" s="109">
        <f aca="true" t="shared" si="34" ref="G88:M91">G89</f>
        <v>9160738</v>
      </c>
      <c r="H88" s="110">
        <f t="shared" si="34"/>
        <v>35427738</v>
      </c>
      <c r="I88" s="111">
        <f t="shared" si="34"/>
        <v>16212713</v>
      </c>
      <c r="J88" s="109">
        <f t="shared" si="34"/>
        <v>0</v>
      </c>
      <c r="K88" s="109">
        <f t="shared" si="34"/>
        <v>18419081</v>
      </c>
      <c r="L88" s="109">
        <f t="shared" si="34"/>
        <v>34631794</v>
      </c>
      <c r="M88" s="112">
        <f t="shared" si="34"/>
        <v>-795944</v>
      </c>
    </row>
    <row r="89" spans="1:13" ht="27" customHeight="1">
      <c r="A89" s="72"/>
      <c r="B89" s="73">
        <v>1</v>
      </c>
      <c r="C89" s="100"/>
      <c r="D89" s="100"/>
      <c r="E89" s="78" t="s">
        <v>211</v>
      </c>
      <c r="F89" s="109">
        <f>F90</f>
        <v>26267000</v>
      </c>
      <c r="G89" s="109">
        <f t="shared" si="34"/>
        <v>9160738</v>
      </c>
      <c r="H89" s="110">
        <f t="shared" si="34"/>
        <v>35427738</v>
      </c>
      <c r="I89" s="111">
        <f t="shared" si="34"/>
        <v>16212713</v>
      </c>
      <c r="J89" s="109">
        <f t="shared" si="34"/>
        <v>0</v>
      </c>
      <c r="K89" s="109">
        <f t="shared" si="34"/>
        <v>18419081</v>
      </c>
      <c r="L89" s="109">
        <f t="shared" si="34"/>
        <v>34631794</v>
      </c>
      <c r="M89" s="112">
        <f t="shared" si="34"/>
        <v>-795944</v>
      </c>
    </row>
    <row r="90" spans="1:13" ht="25.5" customHeight="1">
      <c r="A90" s="72"/>
      <c r="B90" s="73"/>
      <c r="C90" s="100"/>
      <c r="D90" s="100"/>
      <c r="E90" s="75" t="s">
        <v>212</v>
      </c>
      <c r="F90" s="109">
        <f>F91</f>
        <v>26267000</v>
      </c>
      <c r="G90" s="109">
        <f t="shared" si="34"/>
        <v>9160738</v>
      </c>
      <c r="H90" s="110">
        <f t="shared" si="34"/>
        <v>35427738</v>
      </c>
      <c r="I90" s="111">
        <f t="shared" si="34"/>
        <v>16212713</v>
      </c>
      <c r="J90" s="109">
        <f t="shared" si="34"/>
        <v>0</v>
      </c>
      <c r="K90" s="109">
        <f t="shared" si="34"/>
        <v>18419081</v>
      </c>
      <c r="L90" s="109">
        <f t="shared" si="34"/>
        <v>34631794</v>
      </c>
      <c r="M90" s="112">
        <f t="shared" si="34"/>
        <v>-795944</v>
      </c>
    </row>
    <row r="91" spans="1:13" ht="24" customHeight="1">
      <c r="A91" s="72"/>
      <c r="B91" s="73"/>
      <c r="C91" s="100">
        <v>1</v>
      </c>
      <c r="D91" s="100"/>
      <c r="E91" s="101" t="s">
        <v>213</v>
      </c>
      <c r="F91" s="114">
        <f>F92</f>
        <v>26267000</v>
      </c>
      <c r="G91" s="114">
        <f t="shared" si="34"/>
        <v>9160738</v>
      </c>
      <c r="H91" s="114">
        <f t="shared" si="34"/>
        <v>35427738</v>
      </c>
      <c r="I91" s="115">
        <f t="shared" si="34"/>
        <v>16212713</v>
      </c>
      <c r="J91" s="114">
        <f t="shared" si="34"/>
        <v>0</v>
      </c>
      <c r="K91" s="114">
        <f t="shared" si="34"/>
        <v>18419081</v>
      </c>
      <c r="L91" s="114">
        <f t="shared" si="34"/>
        <v>34631794</v>
      </c>
      <c r="M91" s="116">
        <f t="shared" si="34"/>
        <v>-795944</v>
      </c>
    </row>
    <row r="92" spans="1:13" ht="24" customHeight="1">
      <c r="A92" s="72"/>
      <c r="B92" s="73"/>
      <c r="C92" s="100"/>
      <c r="D92" s="100">
        <v>1</v>
      </c>
      <c r="E92" s="101" t="s">
        <v>214</v>
      </c>
      <c r="F92" s="114">
        <v>26267000</v>
      </c>
      <c r="G92" s="114">
        <v>9160738</v>
      </c>
      <c r="H92" s="114">
        <f>F92+G92</f>
        <v>35427738</v>
      </c>
      <c r="I92" s="115">
        <v>16212713</v>
      </c>
      <c r="J92" s="114">
        <v>0</v>
      </c>
      <c r="K92" s="114">
        <v>18419081</v>
      </c>
      <c r="L92" s="114">
        <f>I92+J92+K92</f>
        <v>34631794</v>
      </c>
      <c r="M92" s="116">
        <f>L92-H92</f>
        <v>-795944</v>
      </c>
    </row>
    <row r="93" spans="1:13" ht="25.5" customHeight="1">
      <c r="A93" s="72">
        <v>9</v>
      </c>
      <c r="B93" s="73"/>
      <c r="C93" s="100"/>
      <c r="D93" s="100"/>
      <c r="E93" s="75" t="s">
        <v>81</v>
      </c>
      <c r="F93" s="109">
        <f>F94</f>
        <v>59900000</v>
      </c>
      <c r="G93" s="109">
        <f aca="true" t="shared" si="35" ref="G93:M95">G94</f>
        <v>600000</v>
      </c>
      <c r="H93" s="110">
        <f t="shared" si="35"/>
        <v>60500000</v>
      </c>
      <c r="I93" s="111">
        <f t="shared" si="35"/>
        <v>24689024</v>
      </c>
      <c r="J93" s="109">
        <f t="shared" si="35"/>
        <v>0</v>
      </c>
      <c r="K93" s="109">
        <f t="shared" si="35"/>
        <v>35163910</v>
      </c>
      <c r="L93" s="109">
        <f t="shared" si="35"/>
        <v>59852934</v>
      </c>
      <c r="M93" s="112">
        <f t="shared" si="35"/>
        <v>-647066</v>
      </c>
    </row>
    <row r="94" spans="1:13" ht="25.5" customHeight="1">
      <c r="A94" s="72"/>
      <c r="B94" s="73"/>
      <c r="C94" s="100"/>
      <c r="D94" s="100"/>
      <c r="E94" s="78" t="s">
        <v>215</v>
      </c>
      <c r="F94" s="109">
        <f>F95</f>
        <v>59900000</v>
      </c>
      <c r="G94" s="109">
        <f t="shared" si="35"/>
        <v>600000</v>
      </c>
      <c r="H94" s="110">
        <f t="shared" si="35"/>
        <v>60500000</v>
      </c>
      <c r="I94" s="111">
        <f t="shared" si="35"/>
        <v>24689024</v>
      </c>
      <c r="J94" s="109">
        <f t="shared" si="35"/>
        <v>0</v>
      </c>
      <c r="K94" s="109">
        <f t="shared" si="35"/>
        <v>35163910</v>
      </c>
      <c r="L94" s="109">
        <f t="shared" si="35"/>
        <v>59852934</v>
      </c>
      <c r="M94" s="112">
        <f t="shared" si="35"/>
        <v>-647066</v>
      </c>
    </row>
    <row r="95" spans="1:13" ht="25.5" customHeight="1">
      <c r="A95" s="72"/>
      <c r="B95" s="73"/>
      <c r="C95" s="100"/>
      <c r="D95" s="100"/>
      <c r="E95" s="75" t="s">
        <v>216</v>
      </c>
      <c r="F95" s="109">
        <f>F96</f>
        <v>59900000</v>
      </c>
      <c r="G95" s="109">
        <f t="shared" si="35"/>
        <v>600000</v>
      </c>
      <c r="H95" s="110">
        <f t="shared" si="35"/>
        <v>60500000</v>
      </c>
      <c r="I95" s="111">
        <f t="shared" si="35"/>
        <v>24689024</v>
      </c>
      <c r="J95" s="109">
        <f t="shared" si="35"/>
        <v>0</v>
      </c>
      <c r="K95" s="109">
        <f t="shared" si="35"/>
        <v>35163910</v>
      </c>
      <c r="L95" s="109">
        <f t="shared" si="35"/>
        <v>59852934</v>
      </c>
      <c r="M95" s="112">
        <f t="shared" si="35"/>
        <v>-647066</v>
      </c>
    </row>
    <row r="96" spans="1:13" ht="23.25" customHeight="1">
      <c r="A96" s="72"/>
      <c r="B96" s="73"/>
      <c r="C96" s="100">
        <v>1</v>
      </c>
      <c r="D96" s="100"/>
      <c r="E96" s="101" t="s">
        <v>217</v>
      </c>
      <c r="F96" s="114">
        <v>59900000</v>
      </c>
      <c r="G96" s="114">
        <v>600000</v>
      </c>
      <c r="H96" s="114">
        <f>F96+G96</f>
        <v>60500000</v>
      </c>
      <c r="I96" s="115">
        <v>24689024</v>
      </c>
      <c r="J96" s="114">
        <v>0</v>
      </c>
      <c r="K96" s="114">
        <v>35163910</v>
      </c>
      <c r="L96" s="114">
        <f>I96+J96+K96</f>
        <v>59852934</v>
      </c>
      <c r="M96" s="116">
        <f>L96-H96</f>
        <v>-647066</v>
      </c>
    </row>
    <row r="97" spans="1:13" ht="27" customHeight="1">
      <c r="A97" s="72">
        <v>10</v>
      </c>
      <c r="B97" s="73"/>
      <c r="C97" s="100"/>
      <c r="D97" s="100"/>
      <c r="E97" s="75" t="s">
        <v>84</v>
      </c>
      <c r="F97" s="109">
        <f>F98</f>
        <v>952100000</v>
      </c>
      <c r="G97" s="109">
        <f aca="true" t="shared" si="36" ref="G97:M100">G98</f>
        <v>214073000</v>
      </c>
      <c r="H97" s="110">
        <f t="shared" si="36"/>
        <v>1166173000</v>
      </c>
      <c r="I97" s="111">
        <f t="shared" si="36"/>
        <v>903485050</v>
      </c>
      <c r="J97" s="109">
        <f t="shared" si="36"/>
        <v>0</v>
      </c>
      <c r="K97" s="109">
        <f t="shared" si="36"/>
        <v>194117593</v>
      </c>
      <c r="L97" s="109">
        <f t="shared" si="36"/>
        <v>1097602643</v>
      </c>
      <c r="M97" s="112">
        <f t="shared" si="36"/>
        <v>-68570357</v>
      </c>
    </row>
    <row r="98" spans="1:13" ht="27" customHeight="1">
      <c r="A98" s="72"/>
      <c r="B98" s="73">
        <v>1</v>
      </c>
      <c r="C98" s="100"/>
      <c r="D98" s="100"/>
      <c r="E98" s="78" t="s">
        <v>218</v>
      </c>
      <c r="F98" s="109">
        <f>F99</f>
        <v>952100000</v>
      </c>
      <c r="G98" s="109">
        <f t="shared" si="36"/>
        <v>214073000</v>
      </c>
      <c r="H98" s="110">
        <f t="shared" si="36"/>
        <v>1166173000</v>
      </c>
      <c r="I98" s="111">
        <f t="shared" si="36"/>
        <v>903485050</v>
      </c>
      <c r="J98" s="109">
        <f t="shared" si="36"/>
        <v>0</v>
      </c>
      <c r="K98" s="109">
        <f t="shared" si="36"/>
        <v>194117593</v>
      </c>
      <c r="L98" s="109">
        <f t="shared" si="36"/>
        <v>1097602643</v>
      </c>
      <c r="M98" s="112">
        <f t="shared" si="36"/>
        <v>-68570357</v>
      </c>
    </row>
    <row r="99" spans="1:13" ht="27" customHeight="1">
      <c r="A99" s="72"/>
      <c r="B99" s="73"/>
      <c r="C99" s="100"/>
      <c r="D99" s="100"/>
      <c r="E99" s="75" t="s">
        <v>219</v>
      </c>
      <c r="F99" s="109">
        <f>F100</f>
        <v>952100000</v>
      </c>
      <c r="G99" s="109">
        <f t="shared" si="36"/>
        <v>214073000</v>
      </c>
      <c r="H99" s="110">
        <f t="shared" si="36"/>
        <v>1166173000</v>
      </c>
      <c r="I99" s="111">
        <f t="shared" si="36"/>
        <v>903485050</v>
      </c>
      <c r="J99" s="109">
        <f t="shared" si="36"/>
        <v>0</v>
      </c>
      <c r="K99" s="109">
        <f t="shared" si="36"/>
        <v>194117593</v>
      </c>
      <c r="L99" s="109">
        <f t="shared" si="36"/>
        <v>1097602643</v>
      </c>
      <c r="M99" s="112">
        <f t="shared" si="36"/>
        <v>-68570357</v>
      </c>
    </row>
    <row r="100" spans="1:13" ht="24" customHeight="1">
      <c r="A100" s="72"/>
      <c r="B100" s="73"/>
      <c r="C100" s="100">
        <v>1</v>
      </c>
      <c r="D100" s="100"/>
      <c r="E100" s="101" t="s">
        <v>220</v>
      </c>
      <c r="F100" s="114">
        <f>F101</f>
        <v>952100000</v>
      </c>
      <c r="G100" s="114">
        <f t="shared" si="36"/>
        <v>214073000</v>
      </c>
      <c r="H100" s="114">
        <f t="shared" si="36"/>
        <v>1166173000</v>
      </c>
      <c r="I100" s="115">
        <f t="shared" si="36"/>
        <v>903485050</v>
      </c>
      <c r="J100" s="114">
        <f t="shared" si="36"/>
        <v>0</v>
      </c>
      <c r="K100" s="114">
        <f t="shared" si="36"/>
        <v>194117593</v>
      </c>
      <c r="L100" s="114">
        <f t="shared" si="36"/>
        <v>1097602643</v>
      </c>
      <c r="M100" s="116">
        <f t="shared" si="36"/>
        <v>-68570357</v>
      </c>
    </row>
    <row r="101" spans="1:13" ht="24" customHeight="1">
      <c r="A101" s="72"/>
      <c r="B101" s="73"/>
      <c r="C101" s="100"/>
      <c r="D101" s="100">
        <v>1</v>
      </c>
      <c r="E101" s="101" t="s">
        <v>221</v>
      </c>
      <c r="F101" s="114">
        <v>952100000</v>
      </c>
      <c r="G101" s="114">
        <v>214073000</v>
      </c>
      <c r="H101" s="114">
        <f>F101+G101</f>
        <v>1166173000</v>
      </c>
      <c r="I101" s="115">
        <v>903485050</v>
      </c>
      <c r="J101" s="114">
        <v>0</v>
      </c>
      <c r="K101" s="114">
        <v>194117593</v>
      </c>
      <c r="L101" s="114">
        <f>I101+J101+K101</f>
        <v>1097602643</v>
      </c>
      <c r="M101" s="116">
        <f>L101-H101</f>
        <v>-68570357</v>
      </c>
    </row>
    <row r="102" spans="1:13" ht="36.75" customHeight="1" thickBot="1">
      <c r="A102" s="84"/>
      <c r="B102" s="85"/>
      <c r="C102" s="102"/>
      <c r="D102" s="102"/>
      <c r="E102" s="103"/>
      <c r="F102" s="130"/>
      <c r="G102" s="130"/>
      <c r="H102" s="130"/>
      <c r="I102" s="130"/>
      <c r="J102" s="130"/>
      <c r="K102" s="130"/>
      <c r="L102" s="130"/>
      <c r="M102" s="131"/>
    </row>
  </sheetData>
  <mergeCells count="3">
    <mergeCell ref="M5:M6"/>
    <mergeCell ref="A5:E5"/>
    <mergeCell ref="A4:E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2009-04-29T04:57:25Z</cp:lastPrinted>
  <dcterms:created xsi:type="dcterms:W3CDTF">2006-04-26T07:18:27Z</dcterms:created>
  <dcterms:modified xsi:type="dcterms:W3CDTF">2009-04-29T07:46:00Z</dcterms:modified>
  <cp:category/>
  <cp:version/>
  <cp:contentType/>
  <cp:contentStatus/>
</cp:coreProperties>
</file>