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345" activeTab="0"/>
  </bookViews>
  <sheets>
    <sheet name="表6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'表6'!$A$1:$E$88</definedName>
    <definedName name="Print_Area_MI">#REF!</definedName>
    <definedName name="_xlnm.Print_Titles" localSheetId="0">'表6'!$1:$4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<sst xmlns="http://schemas.openxmlformats.org/spreadsheetml/2006/main" count="115" uniqueCount="85">
  <si>
    <t>單位：百萬元</t>
  </si>
  <si>
    <t>主管機關及基金名稱</t>
  </si>
  <si>
    <t>作業基金</t>
  </si>
  <si>
    <t>行政院主管</t>
  </si>
  <si>
    <t>內政部主管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</si>
  <si>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</si>
  <si>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</si>
  <si>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</si>
  <si>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</si>
  <si>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</si>
  <si>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</si>
  <si>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</si>
  <si>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</si>
  <si>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</si>
  <si>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</si>
  <si>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國立故宮博物院主管</t>
  </si>
  <si>
    <t>原住民族委員會主管</t>
  </si>
  <si>
    <t>債務基金</t>
  </si>
  <si>
    <t>1.中央政府債務基金</t>
  </si>
  <si>
    <t>特別收入基金</t>
  </si>
  <si>
    <t>1.行政院國家科學技術發展基金</t>
  </si>
  <si>
    <t>勞工委員會主管</t>
  </si>
  <si>
    <t>環境保護署主管</t>
  </si>
  <si>
    <t>大陸委員會主管</t>
  </si>
  <si>
    <t>1.國軍老舊營舍改建基金</t>
  </si>
  <si>
    <t>合          計</t>
  </si>
  <si>
    <t>97年度營業基金以外之其他特種基金截至97年12月底實際餘絀與預算比較表</t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</si>
  <si>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</si>
  <si>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r>
      <t xml:space="preserve">實際數
</t>
    </r>
    <r>
      <rPr>
        <sz val="12"/>
        <color indexed="8"/>
        <rFont val="Times New Roman"/>
        <family val="1"/>
      </rPr>
      <t>(2)</t>
    </r>
  </si>
  <si>
    <r>
      <t xml:space="preserve">增減數
</t>
    </r>
    <r>
      <rPr>
        <sz val="12"/>
        <color indexed="8"/>
        <rFont val="Times New Roman"/>
        <family val="1"/>
      </rPr>
      <t>(3)=(2)-(1)</t>
    </r>
  </si>
  <si>
    <r>
      <t>增減比率％</t>
    </r>
    <r>
      <rPr>
        <sz val="14"/>
        <rFont val="Times New Roman"/>
        <family val="1"/>
      </rPr>
      <t xml:space="preserve"> 
</t>
    </r>
    <r>
      <rPr>
        <sz val="12"/>
        <rFont val="Times New Roman"/>
        <family val="1"/>
      </rPr>
      <t>(4)=(3)/(1)</t>
    </r>
  </si>
  <si>
    <t>1.行政院國家發展基金</t>
  </si>
  <si>
    <t>2.營建建設基金</t>
  </si>
  <si>
    <r>
      <t>3.國民年金保險基金</t>
    </r>
    <r>
      <rPr>
        <sz val="10"/>
        <color indexed="8"/>
        <rFont val="標楷體"/>
        <family val="4"/>
      </rPr>
      <t>〈註〉</t>
    </r>
  </si>
  <si>
    <t>4.國軍生產及服務作業基金</t>
  </si>
  <si>
    <t>5.國軍老舊眷村改建基金</t>
  </si>
  <si>
    <t>6.地方建設基金</t>
  </si>
  <si>
    <t>轉餘為絀</t>
  </si>
  <si>
    <r>
      <t>7.國立大學校院校務基金</t>
    </r>
    <r>
      <rPr>
        <sz val="10"/>
        <rFont val="標楷體"/>
        <family val="4"/>
      </rPr>
      <t>(54單位彙總數)</t>
    </r>
  </si>
  <si>
    <t>8.國立臺灣大學附設醫院作業基金</t>
  </si>
  <si>
    <t>9.國立成功大學附設醫院作業基金</t>
  </si>
  <si>
    <t>10.國立陽明大學附設醫院作業基金</t>
  </si>
  <si>
    <t>11.國立社教機構作業基金</t>
  </si>
  <si>
    <t>12.國立高級中等學校校務基金</t>
  </si>
  <si>
    <t>13.法務部監所作業基金</t>
  </si>
  <si>
    <t>14.經濟作業基金</t>
  </si>
  <si>
    <t>15.水資源作業基金</t>
  </si>
  <si>
    <t>16.交通作業基金</t>
  </si>
  <si>
    <t>17.國軍退除役官兵安置基金</t>
  </si>
  <si>
    <t>18.榮民醫療作業基金</t>
  </si>
  <si>
    <t>19.科學工業園區管理局作業基金</t>
  </si>
  <si>
    <t>20.農業作業基金</t>
  </si>
  <si>
    <t>21.醫療藥品基金</t>
  </si>
  <si>
    <t>22.管制藥品管理局製藥工廠作業基金</t>
  </si>
  <si>
    <t>23.故宮文物藝術發展基金</t>
  </si>
  <si>
    <t>24.原住民族綜合發展基金</t>
  </si>
  <si>
    <t>反絀為餘</t>
  </si>
  <si>
    <t>2.離島建設基金</t>
  </si>
  <si>
    <t>3.行政院公營事業民營化基金</t>
  </si>
  <si>
    <t>4.社會福利基金</t>
  </si>
  <si>
    <t>5.外籍配偶照顧輔導基金</t>
  </si>
  <si>
    <t>6.研發替代役基金</t>
  </si>
  <si>
    <t>7.警察消防海巡空勤人員及協勤民力安全基金</t>
  </si>
  <si>
    <t>8.學產基金</t>
  </si>
  <si>
    <t>9.經濟特別收入基金</t>
  </si>
  <si>
    <t>10.核能發電後端營運基金</t>
  </si>
  <si>
    <t>已達成</t>
  </si>
  <si>
    <t>11.航港建設基金</t>
  </si>
  <si>
    <t>原子能委員會主管</t>
  </si>
  <si>
    <t>12.核子事故緊急應變基金</t>
  </si>
  <si>
    <t>13.農業特別收入基金</t>
  </si>
  <si>
    <t>14.就業安定基金</t>
  </si>
  <si>
    <t>15.健康照護基金</t>
  </si>
  <si>
    <t>16.環境保護基金</t>
  </si>
  <si>
    <t>17.中華發展基金</t>
  </si>
  <si>
    <t>新聞局主管</t>
  </si>
  <si>
    <t>18.有線廣播電視事業發展基金</t>
  </si>
  <si>
    <t>金融監督管理委員會主管</t>
  </si>
  <si>
    <t>19.金融監督管理基金</t>
  </si>
  <si>
    <t>20.行政院金融重建基金</t>
  </si>
  <si>
    <t>國家通訊傳播管理委員會主管</t>
  </si>
  <si>
    <t>21.通訊傳播監督管理基金</t>
  </si>
  <si>
    <t>資本計畫基金</t>
  </si>
  <si>
    <t>註：國民年金保險基金於97年10月1日開辦，依國民年金法等規定，以收支結餘（短絀）悉數分別列入提存（收回）責任準備及提存（收回）安全準備，</t>
  </si>
  <si>
    <t xml:space="preserve">    故無列數。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</si>
</sst>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  <numFmt numFmtId="194" formatCode="_(* #,##0,,_);_(* &quot;–&quot;\ #,##0,,_);_(* &quot;&quot;_);_(@_)"/>
    <numFmt numFmtId="195" formatCode="#,##0.0_);\(#,##0.0\)"/>
    <numFmt numFmtId="196" formatCode="_-* #,##0.0_-;\-* #,##0.0_-;_-* &quot;-&quot;??_-;_-@_-"/>
    <numFmt numFmtId="197" formatCode="_-* #,##0_-;\-* #,##0_-;_-* &quot;-&quot;??_-;_-@_-"/>
    <numFmt numFmtId="198" formatCode="_-* #,##0_-;\-* #,##0_-;_-* &quot; &quot;_-;_-@_-"/>
    <numFmt numFmtId="199" formatCode="_-* #,##0.000_-;\-* #,##0.000_-;_-* &quot;-&quot;??_-;_-@_-"/>
    <numFmt numFmtId="200" formatCode="_(* #,##0.0_);_(* \(#,##0.0\);_(* &quot;-&quot;_);_(@_)"/>
    <numFmt numFmtId="201" formatCode="_-* #,##0_-;\-* #,##0_-;_-* &quot;     -&quot;??_-;_-@_-"/>
    <numFmt numFmtId="202" formatCode="\(#,##0\)"/>
    <numFmt numFmtId="203" formatCode="#,##0\ \ \ \ \ \ \ \ \ \ \ \ \ "/>
    <numFmt numFmtId="204" formatCode="#,##0.0"/>
    <numFmt numFmtId="205" formatCode="_-* #,##0.0000_-;\-* #,##0.0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_(* #,##0.00_);_(* \(#,##0.00\);_(* &quot;-&quot;_);_(@_)"/>
    <numFmt numFmtId="214" formatCode="_(* #,##0,,_);_(&quot;–&quot;* #,##0,,_);_(* &quot;&quot;_);_(@_)"/>
    <numFmt numFmtId="215" formatCode="_-* #,###_-;\-* #,###_-;_-* &quot;-&quot;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;\-#,##0.0"/>
    <numFmt numFmtId="220" formatCode="_-* #,##0\ \ \ \ \ \ _-;\-* #,##0_-;_-* &quot;-      &quot;_-;_-@_-"/>
    <numFmt numFmtId="221" formatCode="_-* #,##0\ \ \ \ _-;\-* #,##0_-;_-* &quot;-&quot;\ \ \ \ _-;_-@_-"/>
    <numFmt numFmtId="222" formatCode="0.00_ "/>
    <numFmt numFmtId="223" formatCode="\+\ #,##0.00"/>
    <numFmt numFmtId="224" formatCode="\+\ #,##0.0"/>
    <numFmt numFmtId="225" formatCode="\+\ #,##0"/>
    <numFmt numFmtId="226" formatCode="_-* #,##0.00_-;\-* #,##0.00_-;_-* &quot; &quot;??_-;_-@_-"/>
  </numFmts>
  <fonts count="28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1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2" fillId="0" borderId="0" xfId="19" applyFont="1">
      <alignment vertical="top"/>
      <protection/>
    </xf>
    <xf numFmtId="0" fontId="13" fillId="0" borderId="0" xfId="19" applyFont="1" applyAlignment="1">
      <alignment horizontal="right"/>
      <protection/>
    </xf>
    <xf numFmtId="0" fontId="14" fillId="0" borderId="2" xfId="19" applyFont="1" applyBorder="1" applyAlignment="1">
      <alignment horizontal="center" vertical="center"/>
      <protection/>
    </xf>
    <xf numFmtId="0" fontId="14" fillId="0" borderId="2" xfId="19" applyFont="1" applyBorder="1" applyAlignment="1">
      <alignment horizontal="center" vertical="center" wrapText="1"/>
      <protection/>
    </xf>
    <xf numFmtId="0" fontId="15" fillId="0" borderId="0" xfId="19" applyFont="1" applyBorder="1">
      <alignment vertical="top"/>
      <protection/>
    </xf>
    <xf numFmtId="0" fontId="15" fillId="0" borderId="0" xfId="19" applyFont="1">
      <alignment vertical="top"/>
      <protection/>
    </xf>
    <xf numFmtId="0" fontId="14" fillId="0" borderId="3" xfId="19" applyFont="1" applyBorder="1" applyAlignment="1">
      <alignment horizontal="center" vertical="center"/>
      <protection/>
    </xf>
    <xf numFmtId="0" fontId="14" fillId="0" borderId="3" xfId="19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vertical="top" wrapText="1"/>
      <protection/>
    </xf>
    <xf numFmtId="3" fontId="18" fillId="0" borderId="1" xfId="19" applyNumberFormat="1" applyFont="1" applyBorder="1">
      <alignment vertical="top"/>
      <protection/>
    </xf>
    <xf numFmtId="184" fontId="18" fillId="0" borderId="1" xfId="19" applyNumberFormat="1" applyFont="1" applyBorder="1">
      <alignment vertical="top"/>
      <protection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17" fillId="0" borderId="1" xfId="19" applyFont="1" applyBorder="1" applyAlignment="1">
      <alignment horizontal="left" vertical="top" wrapText="1" indent="1"/>
      <protection/>
    </xf>
    <xf numFmtId="0" fontId="14" fillId="0" borderId="1" xfId="19" applyFont="1" applyBorder="1" applyAlignment="1">
      <alignment horizontal="left" vertical="top" wrapText="1" indent="1"/>
      <protection/>
    </xf>
    <xf numFmtId="3" fontId="20" fillId="0" borderId="1" xfId="19" applyNumberFormat="1" applyFont="1" applyBorder="1">
      <alignment vertical="top"/>
      <protection/>
    </xf>
    <xf numFmtId="184" fontId="20" fillId="0" borderId="1" xfId="19" applyNumberFormat="1" applyFont="1" applyBorder="1">
      <alignment vertical="top"/>
      <protection/>
    </xf>
    <xf numFmtId="0" fontId="12" fillId="0" borderId="0" xfId="19" applyFont="1" applyBorder="1">
      <alignment vertical="top"/>
      <protection/>
    </xf>
    <xf numFmtId="182" fontId="20" fillId="0" borderId="1" xfId="19" applyNumberFormat="1" applyFont="1" applyBorder="1">
      <alignment vertical="top"/>
      <protection/>
    </xf>
    <xf numFmtId="184" fontId="14" fillId="0" borderId="1" xfId="19" applyNumberFormat="1" applyFont="1" applyBorder="1" applyAlignment="1">
      <alignment horizontal="right" vertical="top"/>
      <protection/>
    </xf>
    <xf numFmtId="184" fontId="17" fillId="0" borderId="1" xfId="19" applyNumberFormat="1" applyFont="1" applyBorder="1" applyAlignment="1">
      <alignment horizontal="right" vertical="top"/>
      <protection/>
    </xf>
    <xf numFmtId="0" fontId="22" fillId="0" borderId="1" xfId="19" applyFont="1" applyBorder="1" applyAlignment="1">
      <alignment horizontal="left" vertical="top" wrapText="1" indent="1"/>
      <protection/>
    </xf>
    <xf numFmtId="3" fontId="16" fillId="0" borderId="1" xfId="19" applyNumberFormat="1" applyFont="1" applyBorder="1">
      <alignment vertical="top"/>
      <protection/>
    </xf>
    <xf numFmtId="0" fontId="24" fillId="0" borderId="0" xfId="19" applyFont="1" applyBorder="1">
      <alignment vertical="top"/>
      <protection/>
    </xf>
    <xf numFmtId="0" fontId="24" fillId="0" borderId="0" xfId="19" applyFont="1">
      <alignment vertical="top"/>
      <protection/>
    </xf>
    <xf numFmtId="0" fontId="25" fillId="0" borderId="0" xfId="19" applyFont="1" applyBorder="1">
      <alignment vertical="top"/>
      <protection/>
    </xf>
    <xf numFmtId="0" fontId="25" fillId="0" borderId="0" xfId="19" applyFont="1">
      <alignment vertical="top"/>
      <protection/>
    </xf>
    <xf numFmtId="0" fontId="12" fillId="0" borderId="0" xfId="19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182" fontId="18" fillId="0" borderId="1" xfId="19" applyNumberFormat="1" applyFont="1" applyBorder="1">
      <alignment vertical="top"/>
      <protection/>
    </xf>
    <xf numFmtId="41" fontId="18" fillId="0" borderId="1" xfId="19" applyNumberFormat="1" applyFont="1" applyBorder="1" applyAlignment="1">
      <alignment horizontal="right" vertical="top"/>
      <protection/>
    </xf>
    <xf numFmtId="41" fontId="20" fillId="0" borderId="1" xfId="19" applyNumberFormat="1" applyFont="1" applyBorder="1" applyAlignment="1">
      <alignment horizontal="right" vertical="top"/>
      <protection/>
    </xf>
    <xf numFmtId="0" fontId="14" fillId="0" borderId="1" xfId="19" applyFont="1" applyFill="1" applyBorder="1" applyAlignment="1">
      <alignment horizontal="left" vertical="top" wrapText="1" indent="1"/>
      <protection/>
    </xf>
    <xf numFmtId="3" fontId="20" fillId="0" borderId="1" xfId="19" applyNumberFormat="1" applyFont="1" applyFill="1" applyBorder="1">
      <alignment vertical="top"/>
      <protection/>
    </xf>
    <xf numFmtId="3" fontId="16" fillId="0" borderId="1" xfId="19" applyNumberFormat="1" applyFont="1" applyFill="1" applyBorder="1">
      <alignment vertical="top"/>
      <protection/>
    </xf>
    <xf numFmtId="0" fontId="12" fillId="0" borderId="0" xfId="19" applyFont="1" applyFill="1" applyBorder="1">
      <alignment vertical="top"/>
      <protection/>
    </xf>
    <xf numFmtId="0" fontId="12" fillId="0" borderId="0" xfId="19" applyFont="1" applyFill="1">
      <alignment vertical="top"/>
      <protection/>
    </xf>
    <xf numFmtId="184" fontId="20" fillId="0" borderId="1" xfId="19" applyNumberFormat="1" applyFont="1" applyBorder="1" applyAlignment="1">
      <alignment horizontal="right" vertical="top"/>
      <protection/>
    </xf>
    <xf numFmtId="0" fontId="17" fillId="0" borderId="1" xfId="19" applyFont="1" applyBorder="1" applyAlignment="1">
      <alignment horizontal="center" vertical="top" wrapText="1"/>
      <protection/>
    </xf>
    <xf numFmtId="0" fontId="26" fillId="0" borderId="4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12" fillId="0" borderId="0" xfId="19" applyFont="1" applyAlignment="1">
      <alignment horizontal="right" vertical="top"/>
      <protection/>
    </xf>
    <xf numFmtId="41" fontId="12" fillId="0" borderId="0" xfId="19" applyNumberFormat="1" applyFont="1">
      <alignment vertical="top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Percent" xfId="22"/>
    <cellStyle name="Currency" xfId="23"/>
    <cellStyle name="Currency [0]" xfId="24"/>
    <cellStyle name="貨幣[0]_A-DET07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selection activeCell="A89" sqref="A89"/>
    </sheetView>
  </sheetViews>
  <sheetFormatPr defaultColWidth="9.00390625" defaultRowHeight="16.5"/>
  <cols>
    <col min="1" max="1" width="54.00390625" style="4" customWidth="1"/>
    <col min="2" max="4" width="20.625" style="4" customWidth="1"/>
    <col min="5" max="5" width="20.625" style="48" customWidth="1"/>
    <col min="6" max="6" width="2.25390625" style="4" customWidth="1"/>
    <col min="7" max="16384" width="5.875" style="4" customWidth="1"/>
  </cols>
  <sheetData>
    <row r="1" spans="1:5" ht="27.75" customHeight="1">
      <c r="A1" s="1" t="s">
        <v>26</v>
      </c>
      <c r="B1" s="2"/>
      <c r="C1" s="2"/>
      <c r="D1" s="2"/>
      <c r="E1" s="3"/>
    </row>
    <row r="2" ht="13.5" customHeight="1">
      <c r="E2" s="5" t="s">
        <v>0</v>
      </c>
    </row>
    <row r="3" spans="1:6" s="9" customFormat="1" ht="20.25" customHeight="1">
      <c r="A3" s="6" t="s">
        <v>1</v>
      </c>
      <c r="B3" s="7" t="s">
        <v>27</v>
      </c>
      <c r="C3" s="7" t="s">
        <v>28</v>
      </c>
      <c r="D3" s="7" t="s">
        <v>29</v>
      </c>
      <c r="E3" s="7" t="s">
        <v>30</v>
      </c>
      <c r="F3" s="8"/>
    </row>
    <row r="4" spans="1:6" s="9" customFormat="1" ht="29.25" customHeight="1">
      <c r="A4" s="10"/>
      <c r="B4" s="11"/>
      <c r="C4" s="11"/>
      <c r="D4" s="11"/>
      <c r="E4" s="11"/>
      <c r="F4" s="8"/>
    </row>
    <row r="5" spans="1:6" s="16" customFormat="1" ht="22.5" customHeight="1">
      <c r="A5" s="12" t="s">
        <v>2</v>
      </c>
      <c r="B5" s="13">
        <f>B6+B8+B11+B14+B16+B23+B25+B28+B30+B33+B35+B37+B40+B42</f>
        <v>40643</v>
      </c>
      <c r="C5" s="13">
        <f>C6+C8+C11+C14+C16+C23+C25+C28+C30+C33+C35+C37+C40+C42</f>
        <v>30717</v>
      </c>
      <c r="D5" s="13">
        <f>C5-B5</f>
        <v>-9926</v>
      </c>
      <c r="E5" s="14">
        <f>ABS(D5*100/B5)</f>
        <v>24.42240976305883</v>
      </c>
      <c r="F5" s="15"/>
    </row>
    <row r="6" spans="1:6" s="16" customFormat="1" ht="22.5" customHeight="1">
      <c r="A6" s="17" t="s">
        <v>3</v>
      </c>
      <c r="B6" s="13">
        <f>SUM(B7:B7)</f>
        <v>11796</v>
      </c>
      <c r="C6" s="13">
        <f>SUM(C7:C7)</f>
        <v>5588</v>
      </c>
      <c r="D6" s="13">
        <f>C6-B6</f>
        <v>-6208</v>
      </c>
      <c r="E6" s="14">
        <f>ABS(D6*100/B6)</f>
        <v>52.62800949474398</v>
      </c>
      <c r="F6" s="15"/>
    </row>
    <row r="7" spans="1:6" ht="22.5" customHeight="1">
      <c r="A7" s="18" t="s">
        <v>31</v>
      </c>
      <c r="B7" s="19">
        <v>11796</v>
      </c>
      <c r="C7" s="19">
        <v>5588</v>
      </c>
      <c r="D7" s="19">
        <f>C7-B7</f>
        <v>-6208</v>
      </c>
      <c r="E7" s="20">
        <f>ABS(D7*100/B7)</f>
        <v>52.62800949474398</v>
      </c>
      <c r="F7" s="21"/>
    </row>
    <row r="8" spans="1:6" s="16" customFormat="1" ht="22.5" customHeight="1">
      <c r="A8" s="17" t="s">
        <v>4</v>
      </c>
      <c r="B8" s="13">
        <f>SUM(B9:B10)</f>
        <v>2491</v>
      </c>
      <c r="C8" s="13">
        <f>SUM(C9:C10)</f>
        <v>3464</v>
      </c>
      <c r="D8" s="13">
        <f>C8-B8</f>
        <v>973</v>
      </c>
      <c r="E8" s="14">
        <f>ABS(D8*100/B8)</f>
        <v>39.0606182256122</v>
      </c>
      <c r="F8" s="15"/>
    </row>
    <row r="9" spans="1:6" ht="22.5" customHeight="1">
      <c r="A9" s="18" t="s">
        <v>32</v>
      </c>
      <c r="B9" s="19">
        <v>2491</v>
      </c>
      <c r="C9" s="19">
        <v>3464</v>
      </c>
      <c r="D9" s="19">
        <f>C9-B9</f>
        <v>973</v>
      </c>
      <c r="E9" s="20">
        <f>ABS(D9*100/B9)</f>
        <v>39.0606182256122</v>
      </c>
      <c r="F9" s="21"/>
    </row>
    <row r="10" spans="1:6" ht="22.5" customHeight="1">
      <c r="A10" s="18" t="s">
        <v>33</v>
      </c>
      <c r="B10" s="22">
        <v>0</v>
      </c>
      <c r="C10" s="22">
        <v>0</v>
      </c>
      <c r="D10" s="19"/>
      <c r="E10" s="23"/>
      <c r="F10" s="21"/>
    </row>
    <row r="11" spans="1:6" s="16" customFormat="1" ht="22.5" customHeight="1">
      <c r="A11" s="17" t="s">
        <v>5</v>
      </c>
      <c r="B11" s="13">
        <f>SUM(B12:B13)</f>
        <v>-2070</v>
      </c>
      <c r="C11" s="13">
        <f>SUM(C12:C13)</f>
        <v>1264</v>
      </c>
      <c r="D11" s="13">
        <f aca="true" t="shared" si="0" ref="D11:D42">C11-B11</f>
        <v>3334</v>
      </c>
      <c r="E11" s="14">
        <f>ABS(D11*100/B11)</f>
        <v>161.06280193236714</v>
      </c>
      <c r="F11" s="15"/>
    </row>
    <row r="12" spans="1:6" ht="22.5" customHeight="1">
      <c r="A12" s="18" t="s">
        <v>34</v>
      </c>
      <c r="B12" s="19">
        <v>1002</v>
      </c>
      <c r="C12" s="19">
        <v>7418</v>
      </c>
      <c r="D12" s="19">
        <f t="shared" si="0"/>
        <v>6416</v>
      </c>
      <c r="E12" s="20">
        <f>ABS(D12*100/B12)</f>
        <v>640.3193612774451</v>
      </c>
      <c r="F12" s="21"/>
    </row>
    <row r="13" spans="1:6" ht="22.5" customHeight="1">
      <c r="A13" s="18" t="s">
        <v>35</v>
      </c>
      <c r="B13" s="19">
        <v>-3072</v>
      </c>
      <c r="C13" s="19">
        <v>-6154</v>
      </c>
      <c r="D13" s="19">
        <f t="shared" si="0"/>
        <v>-3082</v>
      </c>
      <c r="E13" s="20">
        <f>ABS(D13*100/B13)</f>
        <v>100.32552083333333</v>
      </c>
      <c r="F13" s="21"/>
    </row>
    <row r="14" spans="1:6" s="16" customFormat="1" ht="22.5" customHeight="1">
      <c r="A14" s="17" t="s">
        <v>6</v>
      </c>
      <c r="B14" s="13">
        <f>SUM(B15)</f>
        <v>437</v>
      </c>
      <c r="C14" s="13">
        <f>SUM(C15)</f>
        <v>500</v>
      </c>
      <c r="D14" s="13">
        <f t="shared" si="0"/>
        <v>63</v>
      </c>
      <c r="E14" s="14">
        <f>ABS(D14*100/B14)</f>
        <v>14.416475972540045</v>
      </c>
      <c r="F14" s="15"/>
    </row>
    <row r="15" spans="1:6" ht="22.5" customHeight="1">
      <c r="A15" s="18" t="s">
        <v>36</v>
      </c>
      <c r="B15" s="19">
        <v>437</v>
      </c>
      <c r="C15" s="19">
        <v>500</v>
      </c>
      <c r="D15" s="19">
        <f t="shared" si="0"/>
        <v>63</v>
      </c>
      <c r="E15" s="20">
        <f>ABS(D15*100/B15)</f>
        <v>14.416475972540045</v>
      </c>
      <c r="F15" s="21"/>
    </row>
    <row r="16" spans="1:6" s="16" customFormat="1" ht="22.5" customHeight="1">
      <c r="A16" s="17" t="s">
        <v>7</v>
      </c>
      <c r="B16" s="13">
        <f>SUM(B17:B22)</f>
        <v>1436</v>
      </c>
      <c r="C16" s="13">
        <f>SUM(C17:C22)</f>
        <v>-4280</v>
      </c>
      <c r="D16" s="13">
        <f t="shared" si="0"/>
        <v>-5716</v>
      </c>
      <c r="E16" s="24" t="s">
        <v>37</v>
      </c>
      <c r="F16" s="15"/>
    </row>
    <row r="17" spans="1:6" s="28" customFormat="1" ht="22.5" customHeight="1">
      <c r="A17" s="25" t="s">
        <v>38</v>
      </c>
      <c r="B17" s="26">
        <v>43</v>
      </c>
      <c r="C17" s="26">
        <v>-6180</v>
      </c>
      <c r="D17" s="19">
        <f t="shared" si="0"/>
        <v>-6223</v>
      </c>
      <c r="E17" s="23" t="s">
        <v>37</v>
      </c>
      <c r="F17" s="27"/>
    </row>
    <row r="18" spans="1:6" s="30" customFormat="1" ht="22.5" customHeight="1">
      <c r="A18" s="25" t="s">
        <v>39</v>
      </c>
      <c r="B18" s="26">
        <v>999</v>
      </c>
      <c r="C18" s="26">
        <v>1836</v>
      </c>
      <c r="D18" s="19">
        <f t="shared" si="0"/>
        <v>837</v>
      </c>
      <c r="E18" s="20">
        <f>ABS(D18*100/B18)</f>
        <v>83.78378378378379</v>
      </c>
      <c r="F18" s="29"/>
    </row>
    <row r="19" spans="1:6" s="30" customFormat="1" ht="22.5" customHeight="1">
      <c r="A19" s="25" t="s">
        <v>40</v>
      </c>
      <c r="B19" s="26">
        <v>87</v>
      </c>
      <c r="C19" s="26">
        <v>427</v>
      </c>
      <c r="D19" s="19">
        <f t="shared" si="0"/>
        <v>340</v>
      </c>
      <c r="E19" s="20">
        <f>ABS(D19*100/B19)</f>
        <v>390.8045977011494</v>
      </c>
      <c r="F19" s="29"/>
    </row>
    <row r="20" spans="1:6" s="30" customFormat="1" ht="22.5" customHeight="1">
      <c r="A20" s="25" t="s">
        <v>41</v>
      </c>
      <c r="B20" s="26">
        <v>7</v>
      </c>
      <c r="C20" s="26">
        <v>20</v>
      </c>
      <c r="D20" s="19">
        <f t="shared" si="0"/>
        <v>13</v>
      </c>
      <c r="E20" s="20">
        <f>ABS(D20*100/B20)</f>
        <v>185.71428571428572</v>
      </c>
      <c r="F20" s="29"/>
    </row>
    <row r="21" spans="1:6" s="30" customFormat="1" ht="22.5" customHeight="1">
      <c r="A21" s="25" t="s">
        <v>42</v>
      </c>
      <c r="B21" s="26">
        <v>289</v>
      </c>
      <c r="C21" s="26">
        <v>-107</v>
      </c>
      <c r="D21" s="19">
        <f t="shared" si="0"/>
        <v>-396</v>
      </c>
      <c r="E21" s="23" t="s">
        <v>37</v>
      </c>
      <c r="F21" s="29"/>
    </row>
    <row r="22" spans="1:6" s="30" customFormat="1" ht="22.5" customHeight="1">
      <c r="A22" s="25" t="s">
        <v>43</v>
      </c>
      <c r="B22" s="26">
        <v>11</v>
      </c>
      <c r="C22" s="26">
        <v>-276</v>
      </c>
      <c r="D22" s="19">
        <f t="shared" si="0"/>
        <v>-287</v>
      </c>
      <c r="E22" s="23" t="s">
        <v>37</v>
      </c>
      <c r="F22" s="29"/>
    </row>
    <row r="23" spans="1:6" s="16" customFormat="1" ht="22.5" customHeight="1">
      <c r="A23" s="17" t="s">
        <v>8</v>
      </c>
      <c r="B23" s="13">
        <f>SUM(B24)</f>
        <v>50</v>
      </c>
      <c r="C23" s="13">
        <f>SUM(C24)</f>
        <v>61</v>
      </c>
      <c r="D23" s="13">
        <f t="shared" si="0"/>
        <v>11</v>
      </c>
      <c r="E23" s="14">
        <f>ABS(D23*100/B23)</f>
        <v>22</v>
      </c>
      <c r="F23" s="15"/>
    </row>
    <row r="24" spans="1:6" ht="22.5" customHeight="1">
      <c r="A24" s="18" t="s">
        <v>44</v>
      </c>
      <c r="B24" s="19">
        <v>50</v>
      </c>
      <c r="C24" s="19">
        <v>61</v>
      </c>
      <c r="D24" s="19">
        <f t="shared" si="0"/>
        <v>11</v>
      </c>
      <c r="E24" s="20">
        <f>ABS(D24*100/B24)</f>
        <v>22</v>
      </c>
      <c r="F24" s="21"/>
    </row>
    <row r="25" spans="1:6" s="16" customFormat="1" ht="22.5" customHeight="1">
      <c r="A25" s="17" t="s">
        <v>9</v>
      </c>
      <c r="B25" s="13">
        <f>SUM(B26:B27)</f>
        <v>300</v>
      </c>
      <c r="C25" s="13">
        <f>SUM(C26:C27)</f>
        <v>1407</v>
      </c>
      <c r="D25" s="13">
        <f t="shared" si="0"/>
        <v>1107</v>
      </c>
      <c r="E25" s="14">
        <f>ABS(D25*100/B25)</f>
        <v>369</v>
      </c>
      <c r="F25" s="15"/>
    </row>
    <row r="26" spans="1:6" ht="22.5" customHeight="1">
      <c r="A26" s="18" t="s">
        <v>45</v>
      </c>
      <c r="B26" s="19">
        <v>2</v>
      </c>
      <c r="C26" s="19">
        <v>-509</v>
      </c>
      <c r="D26" s="19">
        <f t="shared" si="0"/>
        <v>-511</v>
      </c>
      <c r="E26" s="23" t="s">
        <v>37</v>
      </c>
      <c r="F26" s="21"/>
    </row>
    <row r="27" spans="1:6" ht="22.5" customHeight="1">
      <c r="A27" s="18" t="s">
        <v>46</v>
      </c>
      <c r="B27" s="19">
        <v>298</v>
      </c>
      <c r="C27" s="19">
        <v>1916</v>
      </c>
      <c r="D27" s="19">
        <f t="shared" si="0"/>
        <v>1618</v>
      </c>
      <c r="E27" s="20">
        <f aca="true" t="shared" si="1" ref="E27:E48">ABS(D27*100/B27)</f>
        <v>542.9530201342282</v>
      </c>
      <c r="F27" s="21"/>
    </row>
    <row r="28" spans="1:6" s="16" customFormat="1" ht="22.5" customHeight="1">
      <c r="A28" s="17" t="s">
        <v>10</v>
      </c>
      <c r="B28" s="13">
        <f>SUM(B29)</f>
        <v>22565</v>
      </c>
      <c r="C28" s="13">
        <f>SUM(C29)</f>
        <v>17688</v>
      </c>
      <c r="D28" s="13">
        <f t="shared" si="0"/>
        <v>-4877</v>
      </c>
      <c r="E28" s="14">
        <f t="shared" si="1"/>
        <v>21.613117660093064</v>
      </c>
      <c r="F28" s="15"/>
    </row>
    <row r="29" spans="1:6" ht="22.5" customHeight="1">
      <c r="A29" s="18" t="s">
        <v>47</v>
      </c>
      <c r="B29" s="19">
        <v>22565</v>
      </c>
      <c r="C29" s="19">
        <v>17688</v>
      </c>
      <c r="D29" s="19">
        <f t="shared" si="0"/>
        <v>-4877</v>
      </c>
      <c r="E29" s="20">
        <f t="shared" si="1"/>
        <v>21.613117660093064</v>
      </c>
      <c r="F29" s="21"/>
    </row>
    <row r="30" spans="1:6" s="16" customFormat="1" ht="22.5" customHeight="1">
      <c r="A30" s="17" t="s">
        <v>11</v>
      </c>
      <c r="B30" s="13">
        <f>SUM(B31:B32)</f>
        <v>458</v>
      </c>
      <c r="C30" s="13">
        <f>SUM(C31:C32)</f>
        <v>1256</v>
      </c>
      <c r="D30" s="13">
        <f t="shared" si="0"/>
        <v>798</v>
      </c>
      <c r="E30" s="14">
        <f t="shared" si="1"/>
        <v>174.235807860262</v>
      </c>
      <c r="F30" s="15"/>
    </row>
    <row r="31" spans="1:6" ht="22.5" customHeight="1">
      <c r="A31" s="18" t="s">
        <v>48</v>
      </c>
      <c r="B31" s="19">
        <v>36</v>
      </c>
      <c r="C31" s="19">
        <v>663</v>
      </c>
      <c r="D31" s="19">
        <f t="shared" si="0"/>
        <v>627</v>
      </c>
      <c r="E31" s="20">
        <f t="shared" si="1"/>
        <v>1741.6666666666667</v>
      </c>
      <c r="F31" s="21"/>
    </row>
    <row r="32" spans="1:6" ht="22.5" customHeight="1">
      <c r="A32" s="18" t="s">
        <v>49</v>
      </c>
      <c r="B32" s="19">
        <v>422</v>
      </c>
      <c r="C32" s="19">
        <v>593</v>
      </c>
      <c r="D32" s="19">
        <f t="shared" si="0"/>
        <v>171</v>
      </c>
      <c r="E32" s="20">
        <f t="shared" si="1"/>
        <v>40.52132701421801</v>
      </c>
      <c r="F32" s="21"/>
    </row>
    <row r="33" spans="1:6" s="16" customFormat="1" ht="22.5" customHeight="1">
      <c r="A33" s="17" t="s">
        <v>12</v>
      </c>
      <c r="B33" s="13">
        <f>SUM(B34)</f>
        <v>2377</v>
      </c>
      <c r="C33" s="13">
        <f>SUM(C34)</f>
        <v>2523</v>
      </c>
      <c r="D33" s="13">
        <f t="shared" si="0"/>
        <v>146</v>
      </c>
      <c r="E33" s="14">
        <f t="shared" si="1"/>
        <v>6.142196045435423</v>
      </c>
      <c r="F33" s="15"/>
    </row>
    <row r="34" spans="1:6" ht="22.5" customHeight="1">
      <c r="A34" s="18" t="s">
        <v>50</v>
      </c>
      <c r="B34" s="19">
        <v>2377</v>
      </c>
      <c r="C34" s="19">
        <v>2523</v>
      </c>
      <c r="D34" s="19">
        <f t="shared" si="0"/>
        <v>146</v>
      </c>
      <c r="E34" s="20">
        <f t="shared" si="1"/>
        <v>6.142196045435423</v>
      </c>
      <c r="F34" s="21"/>
    </row>
    <row r="35" spans="1:6" s="16" customFormat="1" ht="22.5" customHeight="1">
      <c r="A35" s="17" t="s">
        <v>13</v>
      </c>
      <c r="B35" s="13">
        <f>SUM(B36)</f>
        <v>16</v>
      </c>
      <c r="C35" s="13">
        <f>SUM(C36)</f>
        <v>26</v>
      </c>
      <c r="D35" s="13">
        <f t="shared" si="0"/>
        <v>10</v>
      </c>
      <c r="E35" s="14">
        <f t="shared" si="1"/>
        <v>62.5</v>
      </c>
      <c r="F35" s="15"/>
    </row>
    <row r="36" spans="1:6" ht="22.5" customHeight="1">
      <c r="A36" s="18" t="s">
        <v>51</v>
      </c>
      <c r="B36" s="19">
        <v>16</v>
      </c>
      <c r="C36" s="19">
        <v>26</v>
      </c>
      <c r="D36" s="19">
        <f t="shared" si="0"/>
        <v>10</v>
      </c>
      <c r="E36" s="20">
        <f t="shared" si="1"/>
        <v>62.5</v>
      </c>
      <c r="F36" s="21"/>
    </row>
    <row r="37" spans="1:6" s="16" customFormat="1" ht="22.5" customHeight="1">
      <c r="A37" s="17" t="s">
        <v>14</v>
      </c>
      <c r="B37" s="13">
        <f>SUM(B38:B39)</f>
        <v>738</v>
      </c>
      <c r="C37" s="13">
        <f>SUM(C38:C39)</f>
        <v>953</v>
      </c>
      <c r="D37" s="13">
        <f t="shared" si="0"/>
        <v>215</v>
      </c>
      <c r="E37" s="14">
        <f t="shared" si="1"/>
        <v>29.132791327913278</v>
      </c>
      <c r="F37" s="15"/>
    </row>
    <row r="38" spans="1:6" ht="22.5" customHeight="1">
      <c r="A38" s="18" t="s">
        <v>52</v>
      </c>
      <c r="B38" s="19">
        <v>607</v>
      </c>
      <c r="C38" s="19">
        <v>824</v>
      </c>
      <c r="D38" s="19">
        <f t="shared" si="0"/>
        <v>217</v>
      </c>
      <c r="E38" s="20">
        <f t="shared" si="1"/>
        <v>35.749588138385505</v>
      </c>
      <c r="F38" s="21"/>
    </row>
    <row r="39" spans="1:6" ht="22.5" customHeight="1">
      <c r="A39" s="18" t="s">
        <v>53</v>
      </c>
      <c r="B39" s="19">
        <v>131</v>
      </c>
      <c r="C39" s="19">
        <v>129</v>
      </c>
      <c r="D39" s="19">
        <f t="shared" si="0"/>
        <v>-2</v>
      </c>
      <c r="E39" s="20">
        <f t="shared" si="1"/>
        <v>1.5267175572519085</v>
      </c>
      <c r="F39" s="21"/>
    </row>
    <row r="40" spans="1:6" s="16" customFormat="1" ht="22.5" customHeight="1">
      <c r="A40" s="17" t="s">
        <v>15</v>
      </c>
      <c r="B40" s="13">
        <f>SUM(B41)</f>
        <v>44</v>
      </c>
      <c r="C40" s="13">
        <f>SUM(C41)</f>
        <v>30</v>
      </c>
      <c r="D40" s="13">
        <f t="shared" si="0"/>
        <v>-14</v>
      </c>
      <c r="E40" s="14">
        <f t="shared" si="1"/>
        <v>31.818181818181817</v>
      </c>
      <c r="F40" s="15"/>
    </row>
    <row r="41" spans="1:6" ht="22.5" customHeight="1">
      <c r="A41" s="18" t="s">
        <v>54</v>
      </c>
      <c r="B41" s="19">
        <v>44</v>
      </c>
      <c r="C41" s="19">
        <v>30</v>
      </c>
      <c r="D41" s="19">
        <f t="shared" si="0"/>
        <v>-14</v>
      </c>
      <c r="E41" s="20">
        <f t="shared" si="1"/>
        <v>31.818181818181817</v>
      </c>
      <c r="F41" s="21"/>
    </row>
    <row r="42" spans="1:6" s="16" customFormat="1" ht="22.5" customHeight="1">
      <c r="A42" s="17" t="s">
        <v>16</v>
      </c>
      <c r="B42" s="13">
        <f>SUM(B43)</f>
        <v>5</v>
      </c>
      <c r="C42" s="13">
        <f>SUM(C43)</f>
        <v>237</v>
      </c>
      <c r="D42" s="13">
        <f t="shared" si="0"/>
        <v>232</v>
      </c>
      <c r="E42" s="14">
        <f t="shared" si="1"/>
        <v>4640</v>
      </c>
      <c r="F42" s="15"/>
    </row>
    <row r="43" spans="1:6" s="32" customFormat="1" ht="22.5" customHeight="1">
      <c r="A43" s="18" t="s">
        <v>55</v>
      </c>
      <c r="B43" s="19">
        <v>5</v>
      </c>
      <c r="C43" s="19">
        <v>237</v>
      </c>
      <c r="D43" s="19">
        <f aca="true" t="shared" si="2" ref="D43:D74">C43-B43</f>
        <v>232</v>
      </c>
      <c r="E43" s="20">
        <f t="shared" si="1"/>
        <v>4640</v>
      </c>
      <c r="F43" s="31"/>
    </row>
    <row r="44" spans="1:6" s="16" customFormat="1" ht="22.5" customHeight="1">
      <c r="A44" s="12" t="s">
        <v>17</v>
      </c>
      <c r="B44" s="33">
        <f>SUM(B46)</f>
        <v>6</v>
      </c>
      <c r="C44" s="33">
        <f>SUM(C46)</f>
        <v>17</v>
      </c>
      <c r="D44" s="33">
        <f t="shared" si="2"/>
        <v>11</v>
      </c>
      <c r="E44" s="14">
        <f t="shared" si="1"/>
        <v>183.33333333333334</v>
      </c>
      <c r="F44" s="15"/>
    </row>
    <row r="45" spans="1:6" s="16" customFormat="1" ht="22.5" customHeight="1">
      <c r="A45" s="17" t="s">
        <v>6</v>
      </c>
      <c r="B45" s="33">
        <f>SUM(B46)</f>
        <v>6</v>
      </c>
      <c r="C45" s="33">
        <f>SUM(C46)</f>
        <v>17</v>
      </c>
      <c r="D45" s="33">
        <f t="shared" si="2"/>
        <v>11</v>
      </c>
      <c r="E45" s="14">
        <f t="shared" si="1"/>
        <v>183.33333333333334</v>
      </c>
      <c r="F45" s="15"/>
    </row>
    <row r="46" spans="1:6" s="32" customFormat="1" ht="22.5" customHeight="1">
      <c r="A46" s="18" t="s">
        <v>18</v>
      </c>
      <c r="B46" s="22">
        <v>6</v>
      </c>
      <c r="C46" s="22">
        <v>17</v>
      </c>
      <c r="D46" s="22">
        <f t="shared" si="2"/>
        <v>11</v>
      </c>
      <c r="E46" s="20">
        <f t="shared" si="1"/>
        <v>183.33333333333334</v>
      </c>
      <c r="F46" s="31"/>
    </row>
    <row r="47" spans="1:6" s="16" customFormat="1" ht="22.5" customHeight="1">
      <c r="A47" s="12" t="s">
        <v>19</v>
      </c>
      <c r="B47" s="13">
        <f>B48+B52+B57+B59+B62+B64+B66+B68+B70+B72+B74+B76+B78+B81</f>
        <v>-4446</v>
      </c>
      <c r="C47" s="13">
        <f>C48+C52+C57+C59+C62+C64+C66+C68+C70+C72+C74+C76+C78+C81</f>
        <v>-6552</v>
      </c>
      <c r="D47" s="13">
        <f t="shared" si="2"/>
        <v>-2106</v>
      </c>
      <c r="E47" s="14">
        <f t="shared" si="1"/>
        <v>47.36842105263158</v>
      </c>
      <c r="F47" s="15"/>
    </row>
    <row r="48" spans="1:6" s="16" customFormat="1" ht="22.5" customHeight="1">
      <c r="A48" s="17" t="s">
        <v>3</v>
      </c>
      <c r="B48" s="13">
        <f>SUM(B49:B51)</f>
        <v>3501</v>
      </c>
      <c r="C48" s="13">
        <f>SUM(C49:C51)</f>
        <v>1144</v>
      </c>
      <c r="D48" s="13">
        <f t="shared" si="2"/>
        <v>-2357</v>
      </c>
      <c r="E48" s="14">
        <f t="shared" si="1"/>
        <v>67.32362182233648</v>
      </c>
      <c r="F48" s="15"/>
    </row>
    <row r="49" spans="1:6" ht="22.5" customHeight="1">
      <c r="A49" s="18" t="s">
        <v>20</v>
      </c>
      <c r="B49" s="19">
        <v>-1436</v>
      </c>
      <c r="C49" s="19">
        <v>1673</v>
      </c>
      <c r="D49" s="19">
        <f t="shared" si="2"/>
        <v>3109</v>
      </c>
      <c r="E49" s="23" t="s">
        <v>56</v>
      </c>
      <c r="F49" s="21"/>
    </row>
    <row r="50" spans="1:6" ht="22.5" customHeight="1">
      <c r="A50" s="18" t="s">
        <v>57</v>
      </c>
      <c r="B50" s="19">
        <v>1758</v>
      </c>
      <c r="C50" s="19">
        <v>2224</v>
      </c>
      <c r="D50" s="19">
        <f t="shared" si="2"/>
        <v>466</v>
      </c>
      <c r="E50" s="20">
        <f>ABS(D50*100/B50)</f>
        <v>26.507394766780433</v>
      </c>
      <c r="F50" s="21"/>
    </row>
    <row r="51" spans="1:6" ht="22.5" customHeight="1">
      <c r="A51" s="18" t="s">
        <v>58</v>
      </c>
      <c r="B51" s="19">
        <v>3179</v>
      </c>
      <c r="C51" s="19">
        <v>-2753</v>
      </c>
      <c r="D51" s="19">
        <f t="shared" si="2"/>
        <v>-5932</v>
      </c>
      <c r="E51" s="23" t="s">
        <v>37</v>
      </c>
      <c r="F51" s="21"/>
    </row>
    <row r="52" spans="1:6" s="16" customFormat="1" ht="22.5" customHeight="1">
      <c r="A52" s="17" t="s">
        <v>4</v>
      </c>
      <c r="B52" s="13">
        <f>SUM(B53:B56)</f>
        <v>-118</v>
      </c>
      <c r="C52" s="13">
        <f>SUM(C53:C56)</f>
        <v>716</v>
      </c>
      <c r="D52" s="13">
        <f t="shared" si="2"/>
        <v>834</v>
      </c>
      <c r="E52" s="24" t="s">
        <v>56</v>
      </c>
      <c r="F52" s="15"/>
    </row>
    <row r="53" spans="1:6" ht="22.5" customHeight="1">
      <c r="A53" s="18" t="s">
        <v>59</v>
      </c>
      <c r="B53" s="19">
        <v>-312</v>
      </c>
      <c r="C53" s="19">
        <v>349</v>
      </c>
      <c r="D53" s="19">
        <f t="shared" si="2"/>
        <v>661</v>
      </c>
      <c r="E53" s="23" t="s">
        <v>56</v>
      </c>
      <c r="F53" s="21"/>
    </row>
    <row r="54" spans="1:6" ht="22.5" customHeight="1">
      <c r="A54" s="18" t="s">
        <v>60</v>
      </c>
      <c r="B54" s="19">
        <v>11</v>
      </c>
      <c r="C54" s="19">
        <v>53</v>
      </c>
      <c r="D54" s="19">
        <f t="shared" si="2"/>
        <v>42</v>
      </c>
      <c r="E54" s="20">
        <f aca="true" t="shared" si="3" ref="E54:E61">ABS(D54*100/B54)</f>
        <v>381.8181818181818</v>
      </c>
      <c r="F54" s="21"/>
    </row>
    <row r="55" spans="1:6" ht="22.5" customHeight="1">
      <c r="A55" s="18" t="s">
        <v>61</v>
      </c>
      <c r="B55" s="19">
        <v>17</v>
      </c>
      <c r="C55" s="19">
        <v>114</v>
      </c>
      <c r="D55" s="19">
        <f t="shared" si="2"/>
        <v>97</v>
      </c>
      <c r="E55" s="20">
        <f t="shared" si="3"/>
        <v>570.5882352941177</v>
      </c>
      <c r="F55" s="21"/>
    </row>
    <row r="56" spans="1:6" ht="22.5" customHeight="1">
      <c r="A56" s="18" t="s">
        <v>62</v>
      </c>
      <c r="B56" s="19">
        <v>166</v>
      </c>
      <c r="C56" s="19">
        <v>200</v>
      </c>
      <c r="D56" s="19">
        <f t="shared" si="2"/>
        <v>34</v>
      </c>
      <c r="E56" s="20">
        <f t="shared" si="3"/>
        <v>20.481927710843372</v>
      </c>
      <c r="F56" s="21"/>
    </row>
    <row r="57" spans="1:6" s="16" customFormat="1" ht="22.5" customHeight="1">
      <c r="A57" s="17" t="s">
        <v>7</v>
      </c>
      <c r="B57" s="34">
        <f>B58</f>
        <v>57</v>
      </c>
      <c r="C57" s="13">
        <f>SUM(C58)</f>
        <v>1253</v>
      </c>
      <c r="D57" s="13">
        <f t="shared" si="2"/>
        <v>1196</v>
      </c>
      <c r="E57" s="14">
        <f t="shared" si="3"/>
        <v>2098.245614035088</v>
      </c>
      <c r="F57" s="15"/>
    </row>
    <row r="58" spans="1:6" ht="22.5" customHeight="1">
      <c r="A58" s="18" t="s">
        <v>63</v>
      </c>
      <c r="B58" s="35">
        <v>57</v>
      </c>
      <c r="C58" s="19">
        <v>1253</v>
      </c>
      <c r="D58" s="19">
        <f t="shared" si="2"/>
        <v>1196</v>
      </c>
      <c r="E58" s="20">
        <f t="shared" si="3"/>
        <v>2098.245614035088</v>
      </c>
      <c r="F58" s="21"/>
    </row>
    <row r="59" spans="1:6" s="16" customFormat="1" ht="22.5" customHeight="1">
      <c r="A59" s="17" t="s">
        <v>9</v>
      </c>
      <c r="B59" s="13">
        <f>SUM(B60:B61)</f>
        <v>11747</v>
      </c>
      <c r="C59" s="13">
        <f>SUM(C60:C61)</f>
        <v>14181</v>
      </c>
      <c r="D59" s="13">
        <f t="shared" si="2"/>
        <v>2434</v>
      </c>
      <c r="E59" s="14">
        <f t="shared" si="3"/>
        <v>20.720183876734485</v>
      </c>
      <c r="F59" s="15"/>
    </row>
    <row r="60" spans="1:6" s="32" customFormat="1" ht="22.5" customHeight="1">
      <c r="A60" s="18" t="s">
        <v>64</v>
      </c>
      <c r="B60" s="19">
        <v>1777</v>
      </c>
      <c r="C60" s="19">
        <v>3135</v>
      </c>
      <c r="D60" s="19">
        <f t="shared" si="2"/>
        <v>1358</v>
      </c>
      <c r="E60" s="20">
        <f t="shared" si="3"/>
        <v>76.42093415869442</v>
      </c>
      <c r="F60" s="31"/>
    </row>
    <row r="61" spans="1:6" ht="22.5" customHeight="1">
      <c r="A61" s="18" t="s">
        <v>65</v>
      </c>
      <c r="B61" s="19">
        <v>9970</v>
      </c>
      <c r="C61" s="19">
        <v>11046</v>
      </c>
      <c r="D61" s="19">
        <f t="shared" si="2"/>
        <v>1076</v>
      </c>
      <c r="E61" s="20">
        <f t="shared" si="3"/>
        <v>10.792377131394183</v>
      </c>
      <c r="F61" s="21"/>
    </row>
    <row r="62" spans="1:6" s="16" customFormat="1" ht="22.5" customHeight="1">
      <c r="A62" s="17" t="s">
        <v>10</v>
      </c>
      <c r="B62" s="13">
        <f>SUM(B63)</f>
        <v>-3331</v>
      </c>
      <c r="C62" s="13">
        <f>SUM(C63)</f>
        <v>-2890</v>
      </c>
      <c r="D62" s="13">
        <f t="shared" si="2"/>
        <v>441</v>
      </c>
      <c r="E62" s="24" t="s">
        <v>66</v>
      </c>
      <c r="F62" s="15"/>
    </row>
    <row r="63" spans="1:6" ht="22.5" customHeight="1">
      <c r="A63" s="18" t="s">
        <v>67</v>
      </c>
      <c r="B63" s="19">
        <v>-3331</v>
      </c>
      <c r="C63" s="19">
        <v>-2890</v>
      </c>
      <c r="D63" s="19">
        <f t="shared" si="2"/>
        <v>441</v>
      </c>
      <c r="E63" s="23" t="s">
        <v>66</v>
      </c>
      <c r="F63" s="21"/>
    </row>
    <row r="64" spans="1:6" ht="22.5" customHeight="1">
      <c r="A64" s="17" t="s">
        <v>68</v>
      </c>
      <c r="B64" s="13">
        <f>B65</f>
        <v>31</v>
      </c>
      <c r="C64" s="13">
        <f>C65</f>
        <v>29</v>
      </c>
      <c r="D64" s="13">
        <f t="shared" si="2"/>
        <v>-2</v>
      </c>
      <c r="E64" s="14">
        <f>ABS(D64*100/B64)</f>
        <v>6.451612903225806</v>
      </c>
      <c r="F64" s="21"/>
    </row>
    <row r="65" spans="1:6" ht="22.5" customHeight="1">
      <c r="A65" s="18" t="s">
        <v>69</v>
      </c>
      <c r="B65" s="19">
        <v>31</v>
      </c>
      <c r="C65" s="19">
        <v>29</v>
      </c>
      <c r="D65" s="19">
        <f t="shared" si="2"/>
        <v>-2</v>
      </c>
      <c r="E65" s="20">
        <f>ABS(D65*100/B65)</f>
        <v>6.451612903225806</v>
      </c>
      <c r="F65" s="21"/>
    </row>
    <row r="66" spans="1:6" s="16" customFormat="1" ht="22.5" customHeight="1">
      <c r="A66" s="17" t="s">
        <v>13</v>
      </c>
      <c r="B66" s="13">
        <f>SUM(B67)</f>
        <v>-15562</v>
      </c>
      <c r="C66" s="13">
        <f>SUM(C67)</f>
        <v>-12653</v>
      </c>
      <c r="D66" s="13">
        <f t="shared" si="2"/>
        <v>2909</v>
      </c>
      <c r="E66" s="24" t="s">
        <v>66</v>
      </c>
      <c r="F66" s="15"/>
    </row>
    <row r="67" spans="1:6" s="32" customFormat="1" ht="22.5" customHeight="1">
      <c r="A67" s="18" t="s">
        <v>70</v>
      </c>
      <c r="B67" s="19">
        <v>-15562</v>
      </c>
      <c r="C67" s="19">
        <v>-12653</v>
      </c>
      <c r="D67" s="19">
        <f t="shared" si="2"/>
        <v>2909</v>
      </c>
      <c r="E67" s="23" t="s">
        <v>66</v>
      </c>
      <c r="F67" s="31"/>
    </row>
    <row r="68" spans="1:6" s="16" customFormat="1" ht="22.5" customHeight="1">
      <c r="A68" s="17" t="s">
        <v>21</v>
      </c>
      <c r="B68" s="13">
        <f>SUM(B69)</f>
        <v>-24</v>
      </c>
      <c r="C68" s="13">
        <f>SUM(C69)</f>
        <v>1215</v>
      </c>
      <c r="D68" s="13">
        <f t="shared" si="2"/>
        <v>1239</v>
      </c>
      <c r="E68" s="24" t="s">
        <v>56</v>
      </c>
      <c r="F68" s="15"/>
    </row>
    <row r="69" spans="1:6" ht="22.5" customHeight="1">
      <c r="A69" s="18" t="s">
        <v>71</v>
      </c>
      <c r="B69" s="19">
        <v>-24</v>
      </c>
      <c r="C69" s="19">
        <v>1215</v>
      </c>
      <c r="D69" s="19">
        <f t="shared" si="2"/>
        <v>1239</v>
      </c>
      <c r="E69" s="23" t="s">
        <v>56</v>
      </c>
      <c r="F69" s="21"/>
    </row>
    <row r="70" spans="1:6" s="16" customFormat="1" ht="22.5" customHeight="1">
      <c r="A70" s="17" t="s">
        <v>14</v>
      </c>
      <c r="B70" s="13">
        <f>SUM(B71)</f>
        <v>-983</v>
      </c>
      <c r="C70" s="13">
        <f>SUM(C71)</f>
        <v>-539</v>
      </c>
      <c r="D70" s="13">
        <f t="shared" si="2"/>
        <v>444</v>
      </c>
      <c r="E70" s="24" t="s">
        <v>66</v>
      </c>
      <c r="F70" s="15"/>
    </row>
    <row r="71" spans="1:6" s="40" customFormat="1" ht="22.5" customHeight="1">
      <c r="A71" s="36" t="s">
        <v>72</v>
      </c>
      <c r="B71" s="37">
        <v>-983</v>
      </c>
      <c r="C71" s="38">
        <v>-539</v>
      </c>
      <c r="D71" s="19">
        <f t="shared" si="2"/>
        <v>444</v>
      </c>
      <c r="E71" s="23" t="s">
        <v>66</v>
      </c>
      <c r="F71" s="39"/>
    </row>
    <row r="72" spans="1:6" s="16" customFormat="1" ht="22.5" customHeight="1">
      <c r="A72" s="17" t="s">
        <v>22</v>
      </c>
      <c r="B72" s="13">
        <f>SUM(B73)</f>
        <v>17</v>
      </c>
      <c r="C72" s="13">
        <f>SUM(C73)</f>
        <v>1181</v>
      </c>
      <c r="D72" s="13">
        <f t="shared" si="2"/>
        <v>1164</v>
      </c>
      <c r="E72" s="14">
        <f>ABS(D72*100/B72)</f>
        <v>6847.058823529412</v>
      </c>
      <c r="F72" s="15"/>
    </row>
    <row r="73" spans="1:6" ht="22.5" customHeight="1">
      <c r="A73" s="18" t="s">
        <v>73</v>
      </c>
      <c r="B73" s="19">
        <v>17</v>
      </c>
      <c r="C73" s="19">
        <v>1181</v>
      </c>
      <c r="D73" s="19">
        <f t="shared" si="2"/>
        <v>1164</v>
      </c>
      <c r="E73" s="20">
        <f>ABS(D73*100/B73)</f>
        <v>6847.058823529412</v>
      </c>
      <c r="F73" s="21"/>
    </row>
    <row r="74" spans="1:6" s="16" customFormat="1" ht="22.5" customHeight="1">
      <c r="A74" s="17" t="s">
        <v>23</v>
      </c>
      <c r="B74" s="13">
        <f>SUM(B75)</f>
        <v>-36</v>
      </c>
      <c r="C74" s="13">
        <f>SUM(C75)</f>
        <v>-29</v>
      </c>
      <c r="D74" s="13">
        <f t="shared" si="2"/>
        <v>7</v>
      </c>
      <c r="E74" s="24" t="s">
        <v>66</v>
      </c>
      <c r="F74" s="15"/>
    </row>
    <row r="75" spans="1:6" ht="22.5" customHeight="1">
      <c r="A75" s="18" t="s">
        <v>74</v>
      </c>
      <c r="B75" s="19">
        <v>-36</v>
      </c>
      <c r="C75" s="19">
        <v>-29</v>
      </c>
      <c r="D75" s="19">
        <f>C75-B75</f>
        <v>7</v>
      </c>
      <c r="E75" s="23" t="s">
        <v>66</v>
      </c>
      <c r="F75" s="21"/>
    </row>
    <row r="76" spans="1:6" s="16" customFormat="1" ht="22.5" customHeight="1">
      <c r="A76" s="17" t="s">
        <v>75</v>
      </c>
      <c r="B76" s="13">
        <f>SUM(B77)</f>
        <v>19</v>
      </c>
      <c r="C76" s="13">
        <f>SUM(C77)</f>
        <v>55</v>
      </c>
      <c r="D76" s="13">
        <f>C76-B76</f>
        <v>36</v>
      </c>
      <c r="E76" s="14">
        <f>ABS(D76*100/B76)</f>
        <v>189.47368421052633</v>
      </c>
      <c r="F76" s="15"/>
    </row>
    <row r="77" spans="1:6" ht="22.5" customHeight="1">
      <c r="A77" s="18" t="s">
        <v>76</v>
      </c>
      <c r="B77" s="19">
        <v>19</v>
      </c>
      <c r="C77" s="19">
        <v>55</v>
      </c>
      <c r="D77" s="19">
        <f>C77-B77</f>
        <v>36</v>
      </c>
      <c r="E77" s="20">
        <f>ABS(D77*100/B77)</f>
        <v>189.47368421052633</v>
      </c>
      <c r="F77" s="21"/>
    </row>
    <row r="78" spans="1:6" s="16" customFormat="1" ht="22.5" customHeight="1">
      <c r="A78" s="17" t="s">
        <v>77</v>
      </c>
      <c r="B78" s="13">
        <f>B79+B80</f>
        <v>233</v>
      </c>
      <c r="C78" s="13">
        <f>C79+C80</f>
        <v>-10221</v>
      </c>
      <c r="D78" s="13">
        <f>C78-B78</f>
        <v>-10454</v>
      </c>
      <c r="E78" s="24" t="s">
        <v>37</v>
      </c>
      <c r="F78" s="15"/>
    </row>
    <row r="79" spans="1:6" ht="22.5" customHeight="1">
      <c r="A79" s="18" t="s">
        <v>78</v>
      </c>
      <c r="B79" s="19">
        <v>2</v>
      </c>
      <c r="C79" s="19">
        <v>345</v>
      </c>
      <c r="D79" s="19">
        <f>C79-B79</f>
        <v>343</v>
      </c>
      <c r="E79" s="41">
        <f>ABS(D79*100/B79)</f>
        <v>17150</v>
      </c>
      <c r="F79" s="21"/>
    </row>
    <row r="80" spans="1:6" ht="22.5" customHeight="1">
      <c r="A80" s="18" t="s">
        <v>79</v>
      </c>
      <c r="B80" s="19">
        <v>231</v>
      </c>
      <c r="C80" s="19">
        <v>-10566</v>
      </c>
      <c r="D80" s="19">
        <f>C80-B80</f>
        <v>-10797</v>
      </c>
      <c r="E80" s="23" t="s">
        <v>37</v>
      </c>
      <c r="F80" s="21"/>
    </row>
    <row r="81" spans="1:6" s="16" customFormat="1" ht="22.5" customHeight="1">
      <c r="A81" s="17" t="s">
        <v>80</v>
      </c>
      <c r="B81" s="13">
        <f>B82</f>
        <v>3</v>
      </c>
      <c r="C81" s="13">
        <f>C82</f>
        <v>6</v>
      </c>
      <c r="D81" s="13">
        <f>C81-B81</f>
        <v>3</v>
      </c>
      <c r="E81" s="14">
        <f>ABS(D81*100/B81)</f>
        <v>100</v>
      </c>
      <c r="F81" s="15"/>
    </row>
    <row r="82" spans="1:6" ht="22.5" customHeight="1">
      <c r="A82" s="18" t="s">
        <v>81</v>
      </c>
      <c r="B82" s="19">
        <v>3</v>
      </c>
      <c r="C82" s="19">
        <v>6</v>
      </c>
      <c r="D82" s="19">
        <f>C82-B82</f>
        <v>3</v>
      </c>
      <c r="E82" s="20">
        <f>ABS(D82*100/B82)</f>
        <v>100</v>
      </c>
      <c r="F82" s="21"/>
    </row>
    <row r="83" spans="1:6" s="16" customFormat="1" ht="22.5" customHeight="1">
      <c r="A83" s="12" t="s">
        <v>82</v>
      </c>
      <c r="B83" s="13">
        <f>SUM(B85)</f>
        <v>-3995</v>
      </c>
      <c r="C83" s="13">
        <f>SUM(C85)</f>
        <v>1118</v>
      </c>
      <c r="D83" s="13">
        <f>C83-B83</f>
        <v>5113</v>
      </c>
      <c r="E83" s="24" t="s">
        <v>56</v>
      </c>
      <c r="F83" s="15"/>
    </row>
    <row r="84" spans="1:6" s="16" customFormat="1" ht="22.5" customHeight="1">
      <c r="A84" s="17" t="s">
        <v>5</v>
      </c>
      <c r="B84" s="13">
        <f>SUM(B85)</f>
        <v>-3995</v>
      </c>
      <c r="C84" s="13">
        <f>SUM(C85)</f>
        <v>1118</v>
      </c>
      <c r="D84" s="13">
        <f>C84-B84</f>
        <v>5113</v>
      </c>
      <c r="E84" s="24" t="s">
        <v>56</v>
      </c>
      <c r="F84" s="15"/>
    </row>
    <row r="85" spans="1:6" ht="22.5" customHeight="1">
      <c r="A85" s="18" t="s">
        <v>24</v>
      </c>
      <c r="B85" s="19">
        <v>-3995</v>
      </c>
      <c r="C85" s="19">
        <v>1118</v>
      </c>
      <c r="D85" s="19">
        <f>C85-B85</f>
        <v>5113</v>
      </c>
      <c r="E85" s="23" t="s">
        <v>56</v>
      </c>
      <c r="F85" s="21"/>
    </row>
    <row r="86" spans="1:6" s="16" customFormat="1" ht="22.5" customHeight="1">
      <c r="A86" s="42" t="s">
        <v>25</v>
      </c>
      <c r="B86" s="13">
        <f>B5+B44+B47+B83</f>
        <v>32208</v>
      </c>
      <c r="C86" s="13">
        <f>C5+C44+C47+C83</f>
        <v>25300</v>
      </c>
      <c r="D86" s="13">
        <f>C86-B86</f>
        <v>-6908</v>
      </c>
      <c r="E86" s="14">
        <f>ABS(D86*100/B86)</f>
        <v>21.44808743169399</v>
      </c>
      <c r="F86" s="15"/>
    </row>
    <row r="87" spans="1:6" ht="16.5" customHeight="1">
      <c r="A87" s="43" t="s">
        <v>83</v>
      </c>
      <c r="B87" s="43"/>
      <c r="C87" s="43"/>
      <c r="D87" s="43"/>
      <c r="E87" s="43"/>
      <c r="F87" s="21"/>
    </row>
    <row r="88" spans="1:5" ht="16.5" customHeight="1">
      <c r="A88" s="44" t="s">
        <v>84</v>
      </c>
      <c r="B88" s="45"/>
      <c r="C88" s="45"/>
      <c r="D88" s="45"/>
      <c r="E88" s="46"/>
    </row>
    <row r="89" spans="1:5" ht="16.5" customHeight="1">
      <c r="A89" s="47"/>
      <c r="B89" s="47"/>
      <c r="C89" s="47"/>
      <c r="D89" s="47"/>
      <c r="E89" s="47"/>
    </row>
    <row r="90" ht="12.75" customHeight="1"/>
    <row r="91" ht="12.75" customHeight="1">
      <c r="D91" s="49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</sheetData>
  <mergeCells count="8">
    <mergeCell ref="A88:E88"/>
    <mergeCell ref="A87:E87"/>
    <mergeCell ref="A1:E1"/>
    <mergeCell ref="A3:A4"/>
    <mergeCell ref="B3:B4"/>
    <mergeCell ref="C3:C4"/>
    <mergeCell ref="D3:D4"/>
    <mergeCell ref="E3:E4"/>
  </mergeCells>
  <printOptions horizontalCentered="1"/>
  <pageMargins left="0.35433070866141736" right="0.35433070866141736" top="0.7874015748031497" bottom="0.5905511811023623" header="0.5905511811023623" footer="0.3937007874015748"/>
  <pageSetup firstPageNumber="17" useFirstPageNumber="1" horizontalDpi="600" verticalDpi="600" orientation="landscape" paperSize="9" scale="90" r:id="rId1"/>
  <headerFooter alignWithMargins="0">
    <oddHeader>&amp;L&amp;"標楷體,標準"&amp;17附表6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2009-06-30T02:46:04Z</dcterms:created>
  <dcterms:modified xsi:type="dcterms:W3CDTF">2009-06-30T02:46:26Z</dcterms:modified>
  <cp:category/>
  <cp:version/>
  <cp:contentType/>
  <cp:contentStatus/>
</cp:coreProperties>
</file>