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<sst xmlns="http://schemas.openxmlformats.org/spreadsheetml/2006/main" count="164" uniqueCount="154">
  <si>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台灣電力股份有限公司資產負債表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</si>
  <si>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</si>
  <si>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</si>
  <si>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</si>
  <si>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</si>
  <si>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</si>
  <si>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</si>
  <si>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</si>
  <si>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</si>
  <si>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</si>
  <si>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</si>
  <si>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</si>
  <si>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</si>
  <si>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</si>
  <si>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</si>
  <si>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</si>
  <si>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</si>
  <si>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</si>
  <si>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</si>
  <si>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</si>
  <si>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</si>
  <si>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</si>
  <si>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</si>
  <si>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</si>
  <si>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</si>
  <si>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</si>
  <si>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</si>
  <si>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</si>
  <si>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</si>
  <si>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</si>
  <si>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</si>
  <si>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</si>
  <si>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</si>
  <si>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</si>
  <si>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</si>
  <si>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</si>
  <si>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</si>
  <si>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</si>
  <si>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</si>
  <si>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</si>
  <si>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</si>
  <si>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</si>
  <si>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</si>
  <si>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</si>
  <si>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</si>
  <si>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</si>
  <si>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</si>
  <si>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</si>
  <si>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</si>
  <si>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</si>
  <si>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</si>
  <si>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</si>
  <si>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</si>
  <si>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</si>
  <si>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</si>
  <si>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</si>
  <si>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</si>
  <si>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</si>
  <si>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</si>
  <si>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</si>
  <si>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</si>
  <si>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</si>
  <si>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</si>
  <si>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</si>
  <si>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</si>
  <si>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</si>
  <si>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</si>
  <si>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</si>
  <si>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</si>
  <si>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</si>
  <si>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</si>
  <si>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</si>
  <si>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</si>
  <si>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</si>
  <si>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</si>
  <si>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</si>
  <si>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</si>
  <si>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</si>
  <si>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</si>
  <si>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</si>
  <si>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</si>
  <si>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</si>
  <si>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</si>
  <si>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</si>
  <si>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</si>
  <si>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</si>
  <si>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</si>
  <si>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</si>
  <si>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</si>
  <si>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</si>
  <si>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</si>
  <si>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</si>
  <si>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</si>
  <si>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</si>
  <si>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</si>
  <si>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</si>
  <si>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</si>
  <si>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</si>
  <si>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</si>
  <si>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</si>
  <si>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</si>
  <si>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</si>
  <si>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</si>
  <si>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70,166,576,670</t>
    </r>
    <r>
      <rPr>
        <b/>
        <sz val="10"/>
        <rFont val="華康中明體"/>
        <family val="3"/>
      </rPr>
      <t>元。</t>
    </r>
  </si>
  <si>
    <t>台灣電力股份有限公司損益結算表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</si>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</sst>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0" sqref="E10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6" width="18.875" style="135" customWidth="1"/>
    <col min="7" max="7" width="18.625" style="135" customWidth="1"/>
    <col min="8" max="8" width="8.375" style="160" customWidth="1"/>
    <col min="9" max="16384" width="9.00390625" style="135" customWidth="1"/>
  </cols>
  <sheetData>
    <row r="1" spans="1:8" s="102" customFormat="1" ht="45" customHeight="1">
      <c r="A1" s="100" t="s">
        <v>104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105</v>
      </c>
      <c r="F2" s="107"/>
      <c r="G2" s="108"/>
      <c r="H2" s="109" t="s">
        <v>106</v>
      </c>
    </row>
    <row r="3" spans="1:8" s="110" customFormat="1" ht="21" customHeight="1">
      <c r="A3" s="111" t="s">
        <v>107</v>
      </c>
      <c r="B3" s="111"/>
      <c r="C3" s="111"/>
      <c r="D3" s="112"/>
      <c r="E3" s="113" t="s">
        <v>108</v>
      </c>
      <c r="F3" s="114" t="s">
        <v>109</v>
      </c>
      <c r="G3" s="115" t="s">
        <v>110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111</v>
      </c>
      <c r="C5" s="123"/>
      <c r="D5" s="124"/>
      <c r="E5" s="125">
        <f>SUM(E6:E16)</f>
        <v>180090521926</v>
      </c>
      <c r="F5" s="125">
        <f>SUM(F6:F16)</f>
        <v>184052050000</v>
      </c>
      <c r="G5" s="126">
        <f>SUM(G6:G16)</f>
        <v>-3961528074</v>
      </c>
      <c r="H5" s="127">
        <f aca="true" t="shared" si="0" ref="H5:H28">IF(F5=0,0,(G5/F5)*100)</f>
        <v>-2.152395517463674</v>
      </c>
    </row>
    <row r="6" spans="1:8" ht="15" customHeight="1">
      <c r="A6" s="128"/>
      <c r="B6" s="129" t="s">
        <v>112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113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114</v>
      </c>
      <c r="C8" s="130"/>
      <c r="D8" s="131"/>
      <c r="E8" s="132">
        <v>176744793446</v>
      </c>
      <c r="F8" s="132">
        <v>180820977000</v>
      </c>
      <c r="G8" s="133">
        <f t="shared" si="1"/>
        <v>-4076183554</v>
      </c>
      <c r="H8" s="134">
        <f t="shared" si="0"/>
        <v>-2.2542647549128105</v>
      </c>
    </row>
    <row r="9" spans="1:8" ht="15" customHeight="1">
      <c r="A9" s="128"/>
      <c r="B9" s="129" t="s">
        <v>115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116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117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118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119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120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121</v>
      </c>
      <c r="C15" s="130"/>
      <c r="D15" s="131"/>
      <c r="E15" s="132"/>
      <c r="F15" s="132"/>
      <c r="G15" s="133">
        <f t="shared" si="1"/>
        <v>0</v>
      </c>
      <c r="H15" s="134">
        <f t="shared" si="0"/>
        <v>0</v>
      </c>
    </row>
    <row r="16" spans="1:8" ht="15" customHeight="1">
      <c r="A16" s="128"/>
      <c r="B16" s="129" t="s">
        <v>122</v>
      </c>
      <c r="C16" s="130"/>
      <c r="D16" s="131"/>
      <c r="E16" s="132">
        <v>3345728480</v>
      </c>
      <c r="F16" s="132">
        <v>3231073000</v>
      </c>
      <c r="G16" s="133">
        <f t="shared" si="1"/>
        <v>114655480</v>
      </c>
      <c r="H16" s="134">
        <f t="shared" si="0"/>
        <v>3.5485264492631394</v>
      </c>
    </row>
    <row r="17" spans="1:8" s="122" customFormat="1" ht="21.75" customHeight="1">
      <c r="A17" s="121" t="s">
        <v>123</v>
      </c>
      <c r="C17" s="123"/>
      <c r="D17" s="124"/>
      <c r="E17" s="125">
        <f>SUM(E18:E28)</f>
        <v>187664251188.21</v>
      </c>
      <c r="F17" s="125">
        <f>SUM(F18:F28)</f>
        <v>195353536000</v>
      </c>
      <c r="G17" s="126">
        <f>SUM(G18:G28)</f>
        <v>-7689284811.790009</v>
      </c>
      <c r="H17" s="136">
        <f t="shared" si="0"/>
        <v>-3.9360868347886004</v>
      </c>
    </row>
    <row r="18" spans="1:8" ht="15" customHeight="1">
      <c r="A18" s="128"/>
      <c r="B18" s="129" t="s">
        <v>124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125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126</v>
      </c>
      <c r="C20" s="130"/>
      <c r="D20" s="131"/>
      <c r="E20" s="132">
        <v>187517963508.21</v>
      </c>
      <c r="F20" s="132">
        <v>195140706000</v>
      </c>
      <c r="G20" s="133">
        <f t="shared" si="2"/>
        <v>-7622742491.790009</v>
      </c>
      <c r="H20" s="134">
        <f t="shared" si="0"/>
        <v>-3.906280062238787</v>
      </c>
    </row>
    <row r="21" spans="1:8" ht="15" customHeight="1">
      <c r="A21" s="128"/>
      <c r="B21" s="129" t="s">
        <v>127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128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129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130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131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132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133</v>
      </c>
      <c r="C27" s="130"/>
      <c r="D27" s="131"/>
      <c r="E27" s="132"/>
      <c r="F27" s="132"/>
      <c r="G27" s="133">
        <f t="shared" si="2"/>
        <v>0</v>
      </c>
      <c r="H27" s="134">
        <f t="shared" si="0"/>
        <v>0</v>
      </c>
    </row>
    <row r="28" spans="1:8" ht="15" customHeight="1">
      <c r="A28" s="128"/>
      <c r="B28" s="129" t="s">
        <v>134</v>
      </c>
      <c r="C28" s="130"/>
      <c r="D28" s="131"/>
      <c r="E28" s="132">
        <v>146287680</v>
      </c>
      <c r="F28" s="132">
        <v>212830000</v>
      </c>
      <c r="G28" s="133">
        <f t="shared" si="2"/>
        <v>-66542320</v>
      </c>
      <c r="H28" s="134">
        <f t="shared" si="0"/>
        <v>-31.265479490673307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135</v>
      </c>
      <c r="B30" s="141"/>
      <c r="C30" s="123"/>
      <c r="D30" s="124"/>
      <c r="E30" s="125">
        <f>E5-E17</f>
        <v>-7573729262.209991</v>
      </c>
      <c r="F30" s="125">
        <f>F5-F17</f>
        <v>-11301486000</v>
      </c>
      <c r="G30" s="126">
        <f>G5-G17</f>
        <v>3727756737.7900085</v>
      </c>
      <c r="H30" s="136">
        <f aca="true" t="shared" si="3" ref="H30:H35">IF(F30=0,0,(G30/F30)*100)</f>
        <v>-32.984660050811094</v>
      </c>
    </row>
    <row r="31" spans="1:8" s="122" customFormat="1" ht="21.75" customHeight="1">
      <c r="A31" s="121" t="s">
        <v>136</v>
      </c>
      <c r="B31" s="142"/>
      <c r="C31" s="123"/>
      <c r="D31" s="124"/>
      <c r="E31" s="125">
        <f>SUM(E32:E35)</f>
        <v>4564224452.5</v>
      </c>
      <c r="F31" s="125">
        <f>SUM(F32:F35)</f>
        <v>4804657000</v>
      </c>
      <c r="G31" s="126">
        <f>SUM(G32:G35)</f>
        <v>-240432547.5</v>
      </c>
      <c r="H31" s="136">
        <f t="shared" si="3"/>
        <v>-5.0041563320753175</v>
      </c>
    </row>
    <row r="32" spans="1:8" ht="15" customHeight="1">
      <c r="A32" s="128"/>
      <c r="B32" s="129" t="s">
        <v>137</v>
      </c>
      <c r="C32" s="130"/>
      <c r="D32" s="131"/>
      <c r="E32" s="132">
        <v>2953841083.5</v>
      </c>
      <c r="F32" s="132">
        <v>2969927000</v>
      </c>
      <c r="G32" s="133">
        <f>E32-F32</f>
        <v>-16085916.5</v>
      </c>
      <c r="H32" s="134">
        <f t="shared" si="3"/>
        <v>-0.5416266628775724</v>
      </c>
    </row>
    <row r="33" spans="1:8" ht="15" customHeight="1">
      <c r="A33" s="128"/>
      <c r="B33" s="129" t="s">
        <v>138</v>
      </c>
      <c r="C33" s="130"/>
      <c r="D33" s="131"/>
      <c r="E33" s="132"/>
      <c r="F33" s="132"/>
      <c r="G33" s="133">
        <f>E33-F33</f>
        <v>0</v>
      </c>
      <c r="H33" s="134">
        <f t="shared" si="3"/>
        <v>0</v>
      </c>
    </row>
    <row r="34" spans="1:8" ht="15" customHeight="1">
      <c r="A34" s="128"/>
      <c r="B34" s="129" t="s">
        <v>139</v>
      </c>
      <c r="C34" s="130"/>
      <c r="D34" s="131"/>
      <c r="E34" s="132">
        <v>607165977</v>
      </c>
      <c r="F34" s="132">
        <v>648319000</v>
      </c>
      <c r="G34" s="133">
        <f>E34-F34</f>
        <v>-41153023</v>
      </c>
      <c r="H34" s="134">
        <f t="shared" si="3"/>
        <v>-6.3476503079502535</v>
      </c>
    </row>
    <row r="35" spans="1:8" ht="15" customHeight="1">
      <c r="A35" s="128"/>
      <c r="B35" s="129" t="s">
        <v>140</v>
      </c>
      <c r="C35" s="130"/>
      <c r="D35" s="131"/>
      <c r="E35" s="132">
        <v>1003217392</v>
      </c>
      <c r="F35" s="132">
        <v>1186411000</v>
      </c>
      <c r="G35" s="133">
        <f>E35-F35</f>
        <v>-183193608</v>
      </c>
      <c r="H35" s="134">
        <f t="shared" si="3"/>
        <v>-15.440990348201424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141</v>
      </c>
      <c r="C37" s="143"/>
      <c r="D37" s="124"/>
      <c r="E37" s="125">
        <f>E30-E31</f>
        <v>-12137953714.709991</v>
      </c>
      <c r="F37" s="125">
        <f>F30-F31</f>
        <v>-16106143000</v>
      </c>
      <c r="G37" s="126">
        <f>G30-G31</f>
        <v>3968189285.2900085</v>
      </c>
      <c r="H37" s="136">
        <f>IF(F37=0,0,(G37/F37)*100)</f>
        <v>-24.637737820221815</v>
      </c>
    </row>
    <row r="38" spans="1:8" s="122" customFormat="1" ht="21.75" customHeight="1">
      <c r="A38" s="121" t="s">
        <v>142</v>
      </c>
      <c r="B38" s="142"/>
      <c r="C38" s="123"/>
      <c r="D38" s="124"/>
      <c r="E38" s="125">
        <f>SUM(E39:E40)</f>
        <v>2586781608.85</v>
      </c>
      <c r="F38" s="125">
        <f>SUM(F39:F40)</f>
        <v>1837841000</v>
      </c>
      <c r="G38" s="126">
        <f>SUM(G39:G40)</f>
        <v>748940608.8499999</v>
      </c>
      <c r="H38" s="136">
        <f>IF(F38=0,0,(G38/F38)*100)</f>
        <v>40.751110071545895</v>
      </c>
    </row>
    <row r="39" spans="1:8" ht="15" customHeight="1">
      <c r="A39" s="128"/>
      <c r="B39" s="129" t="s">
        <v>143</v>
      </c>
      <c r="C39" s="130"/>
      <c r="D39" s="131"/>
      <c r="E39" s="132">
        <v>189575021</v>
      </c>
      <c r="F39" s="132">
        <v>111375000</v>
      </c>
      <c r="G39" s="133">
        <f>E39-F39</f>
        <v>78200021</v>
      </c>
      <c r="H39" s="134">
        <f>IF(F39=0,0,(G39/F39)*100)</f>
        <v>70.21326240179575</v>
      </c>
    </row>
    <row r="40" spans="1:8" ht="15" customHeight="1">
      <c r="A40" s="128"/>
      <c r="B40" s="129" t="s">
        <v>144</v>
      </c>
      <c r="C40" s="130"/>
      <c r="D40" s="131"/>
      <c r="E40" s="132">
        <v>2397206587.85</v>
      </c>
      <c r="F40" s="132">
        <v>1726466000</v>
      </c>
      <c r="G40" s="133">
        <f>E40-F40</f>
        <v>670740587.8499999</v>
      </c>
      <c r="H40" s="134">
        <f>IF(F40=0,0,(G40/F40)*100)</f>
        <v>38.85049504884544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145</v>
      </c>
      <c r="B42" s="142"/>
      <c r="C42" s="123"/>
      <c r="D42" s="144"/>
      <c r="E42" s="125">
        <f>SUM(E43:E44)</f>
        <v>7958361427.5</v>
      </c>
      <c r="F42" s="125">
        <f>SUM(F43:F44)</f>
        <v>7990940000</v>
      </c>
      <c r="G42" s="126">
        <f>SUM(G43:G44)</f>
        <v>-32578572.5</v>
      </c>
      <c r="H42" s="136">
        <f>IF(F42=0,0,(G42/F42)*100)</f>
        <v>-0.4076938695572736</v>
      </c>
    </row>
    <row r="43" spans="1:8" ht="15" customHeight="1">
      <c r="A43" s="128"/>
      <c r="B43" s="129" t="s">
        <v>146</v>
      </c>
      <c r="C43" s="130"/>
      <c r="D43" s="131"/>
      <c r="E43" s="132">
        <v>5427733026</v>
      </c>
      <c r="F43" s="132">
        <v>5316549000</v>
      </c>
      <c r="G43" s="133">
        <f>E43-F43</f>
        <v>111184026</v>
      </c>
      <c r="H43" s="145">
        <f>IF(F43=0,0,(G43/F43)*100)</f>
        <v>2.09128188228868</v>
      </c>
    </row>
    <row r="44" spans="1:8" ht="15" customHeight="1">
      <c r="A44" s="128"/>
      <c r="B44" s="129" t="s">
        <v>147</v>
      </c>
      <c r="C44" s="130"/>
      <c r="D44" s="131"/>
      <c r="E44" s="132">
        <v>2530628401.5</v>
      </c>
      <c r="F44" s="132">
        <v>2674391000</v>
      </c>
      <c r="G44" s="133">
        <f>E44-F44</f>
        <v>-143762598.5</v>
      </c>
      <c r="H44" s="145">
        <f>IF(F44=0,0,(G44/F44)*100)</f>
        <v>-5.375526559130658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148</v>
      </c>
      <c r="C46" s="143"/>
      <c r="D46" s="124"/>
      <c r="E46" s="125">
        <f>E38-E42</f>
        <v>-5371579818.65</v>
      </c>
      <c r="F46" s="125">
        <f>F38-F42</f>
        <v>-6153099000</v>
      </c>
      <c r="G46" s="126">
        <f>G38-G42</f>
        <v>781519181.3499999</v>
      </c>
      <c r="H46" s="136">
        <f aca="true" t="shared" si="4" ref="H46:H51">IF(F46=0,0,(G46/F46)*100)</f>
        <v>-12.701228784877342</v>
      </c>
    </row>
    <row r="47" spans="1:8" s="122" customFormat="1" ht="21.75" customHeight="1">
      <c r="A47" s="121" t="s">
        <v>149</v>
      </c>
      <c r="C47" s="143"/>
      <c r="D47" s="124"/>
      <c r="E47" s="125">
        <f>E37+E46</f>
        <v>-17509533533.359993</v>
      </c>
      <c r="F47" s="125">
        <f>F37+F46</f>
        <v>-22259242000</v>
      </c>
      <c r="G47" s="126">
        <f>G37+G46</f>
        <v>4749708466.640009</v>
      </c>
      <c r="H47" s="147">
        <f t="shared" si="4"/>
        <v>-21.338141103996303</v>
      </c>
    </row>
    <row r="48" spans="1:8" s="122" customFormat="1" ht="21.75" customHeight="1">
      <c r="A48" s="121" t="s">
        <v>150</v>
      </c>
      <c r="C48" s="143"/>
      <c r="D48" s="124"/>
      <c r="E48" s="148">
        <v>-4902832666</v>
      </c>
      <c r="F48" s="148"/>
      <c r="G48" s="126">
        <f>E48-F48</f>
        <v>-4902832666</v>
      </c>
      <c r="H48" s="147">
        <f t="shared" si="4"/>
        <v>0</v>
      </c>
    </row>
    <row r="49" spans="1:8" s="122" customFormat="1" ht="21.75" customHeight="1">
      <c r="A49" s="121" t="s">
        <v>151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152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153</v>
      </c>
      <c r="B51" s="150"/>
      <c r="C51" s="151"/>
      <c r="D51" s="152"/>
      <c r="E51" s="153">
        <f>E47-E48+E49+E50</f>
        <v>-12606700867.359993</v>
      </c>
      <c r="F51" s="153">
        <f>F47-F48+F49+F50</f>
        <v>-22259242000</v>
      </c>
      <c r="G51" s="154">
        <f>E51-F51</f>
        <v>9652541132.640007</v>
      </c>
      <c r="H51" s="155">
        <f t="shared" si="4"/>
        <v>-43.36419511787511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3" sqref="E3:I3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125" style="93" customWidth="1"/>
    <col min="6" max="6" width="7.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75390625" style="99" customWidth="1"/>
    <col min="12" max="12" width="7.75390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1434579921668.79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889990940919.5901</v>
      </c>
      <c r="L6" s="30">
        <f aca="true" t="shared" si="1" ref="L6:L35">IF(K$59&gt;0,(K6/K$59)*100,0)</f>
        <v>62.03843560589492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59242559096.340004</v>
      </c>
      <c r="F7" s="28">
        <f t="shared" si="0"/>
        <v>4.129610222581777</v>
      </c>
      <c r="G7" s="35" t="s">
        <v>10</v>
      </c>
      <c r="H7" s="33"/>
      <c r="I7" s="33"/>
      <c r="J7" s="34"/>
      <c r="K7" s="28">
        <f>SUM(K8:K16)</f>
        <v>249089938214.59003</v>
      </c>
      <c r="L7" s="36">
        <f t="shared" si="1"/>
        <v>17.36326672722657</v>
      </c>
    </row>
    <row r="8" spans="1:12" s="46" customFormat="1" ht="13.5" customHeight="1">
      <c r="A8" s="7"/>
      <c r="B8" s="38" t="s">
        <v>11</v>
      </c>
      <c r="C8" s="39"/>
      <c r="D8" s="40"/>
      <c r="E8" s="41">
        <v>4023429479.04</v>
      </c>
      <c r="F8" s="42">
        <f t="shared" si="0"/>
        <v>0.28046046220692283</v>
      </c>
      <c r="G8" s="43"/>
      <c r="H8" s="44" t="s">
        <v>12</v>
      </c>
      <c r="I8" s="39"/>
      <c r="J8" s="40"/>
      <c r="K8" s="41">
        <v>194252614440.29</v>
      </c>
      <c r="L8" s="45">
        <f t="shared" si="1"/>
        <v>13.540731436860181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/>
      <c r="F11" s="42">
        <f t="shared" si="0"/>
        <v>0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30613757314</v>
      </c>
      <c r="F12" s="42">
        <f t="shared" si="0"/>
        <v>2.1339875772406063</v>
      </c>
      <c r="G12" s="48"/>
      <c r="H12" s="38" t="s">
        <v>20</v>
      </c>
      <c r="I12" s="39"/>
      <c r="J12" s="40"/>
      <c r="K12" s="41">
        <v>54609924407.3</v>
      </c>
      <c r="L12" s="45">
        <f t="shared" si="1"/>
        <v>3.8066840043163603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22895559308</v>
      </c>
      <c r="F14" s="42">
        <f t="shared" si="0"/>
        <v>1.5959765616520343</v>
      </c>
      <c r="G14" s="48"/>
      <c r="H14" s="38" t="s">
        <v>24</v>
      </c>
      <c r="I14" s="39"/>
      <c r="J14" s="40"/>
      <c r="K14" s="41">
        <v>227399367</v>
      </c>
      <c r="L14" s="45">
        <f t="shared" si="1"/>
        <v>0.01585128605002887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420920480</v>
      </c>
      <c r="F15" s="42">
        <f t="shared" si="0"/>
        <v>0.02934102684989205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100830916</v>
      </c>
      <c r="F16" s="42">
        <f t="shared" si="0"/>
        <v>0.007028602204519034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>
        <v>1188061599.3</v>
      </c>
      <c r="F17" s="42">
        <f t="shared" si="0"/>
        <v>0.08281599242780248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7669592736</v>
      </c>
      <c r="F27" s="28">
        <f t="shared" si="0"/>
        <v>0.5346228969298739</v>
      </c>
      <c r="G27" s="35" t="s">
        <v>50</v>
      </c>
      <c r="H27" s="32"/>
      <c r="I27" s="32"/>
      <c r="J27" s="34"/>
      <c r="K27" s="28">
        <f>K28+K29</f>
        <v>595593627843</v>
      </c>
      <c r="L27" s="36">
        <f t="shared" si="1"/>
        <v>41.516935992675094</v>
      </c>
    </row>
    <row r="28" spans="1:12" s="46" customFormat="1" ht="13.5" customHeight="1">
      <c r="A28" s="7"/>
      <c r="B28" s="38" t="s">
        <v>51</v>
      </c>
      <c r="C28" s="38"/>
      <c r="D28" s="47"/>
      <c r="E28" s="41">
        <v>2000000000</v>
      </c>
      <c r="F28" s="42">
        <f t="shared" si="0"/>
        <v>0.13941363390012312</v>
      </c>
      <c r="G28" s="54"/>
      <c r="H28" s="38" t="s">
        <v>52</v>
      </c>
      <c r="I28" s="39"/>
      <c r="J28" s="34"/>
      <c r="K28" s="41">
        <v>595593627843</v>
      </c>
      <c r="L28" s="45">
        <f t="shared" si="1"/>
        <v>41.516935992675094</v>
      </c>
    </row>
    <row r="29" spans="2:12" s="37" customFormat="1" ht="13.5" customHeight="1">
      <c r="B29" s="38" t="s">
        <v>53</v>
      </c>
      <c r="C29" s="38"/>
      <c r="D29" s="34"/>
      <c r="E29" s="41">
        <v>1619501133</v>
      </c>
      <c r="F29" s="42">
        <f t="shared" si="0"/>
        <v>0.1128902690284483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>
        <v>4050091603</v>
      </c>
      <c r="F30" s="42">
        <f t="shared" si="0"/>
        <v>0.2823189940013024</v>
      </c>
      <c r="G30" s="35" t="s">
        <v>56</v>
      </c>
      <c r="H30" s="32"/>
      <c r="I30" s="32"/>
      <c r="J30" s="34"/>
      <c r="K30" s="28">
        <f>SUM(K31:K35)</f>
        <v>45307374862</v>
      </c>
      <c r="L30" s="36">
        <f t="shared" si="1"/>
        <v>3.1582328859932547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1334612874620.56</v>
      </c>
      <c r="F31" s="28">
        <f t="shared" si="0"/>
        <v>93.03161535037084</v>
      </c>
      <c r="G31" s="48"/>
      <c r="H31" s="38" t="s">
        <v>58</v>
      </c>
      <c r="I31" s="39"/>
      <c r="J31" s="40"/>
      <c r="K31" s="41"/>
      <c r="L31" s="45">
        <f t="shared" si="1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248350112997</v>
      </c>
      <c r="F32" s="42">
        <f t="shared" si="0"/>
        <v>17.311695866208986</v>
      </c>
      <c r="G32" s="48"/>
      <c r="H32" s="38" t="s">
        <v>60</v>
      </c>
      <c r="I32" s="39"/>
      <c r="J32" s="40"/>
      <c r="K32" s="41">
        <v>4437639763</v>
      </c>
      <c r="L32" s="45">
        <f t="shared" si="1"/>
        <v>0.3093337426497556</v>
      </c>
    </row>
    <row r="33" spans="2:12" s="37" customFormat="1" ht="13.5" customHeight="1">
      <c r="B33" s="38" t="s">
        <v>61</v>
      </c>
      <c r="C33" s="38"/>
      <c r="D33" s="34"/>
      <c r="E33" s="41">
        <v>7988426796</v>
      </c>
      <c r="F33" s="42">
        <f t="shared" si="0"/>
        <v>0.5568478043877387</v>
      </c>
      <c r="G33" s="48"/>
      <c r="H33" s="38" t="s">
        <v>62</v>
      </c>
      <c r="I33" s="39"/>
      <c r="J33" s="40"/>
      <c r="K33" s="41">
        <v>40869735099</v>
      </c>
      <c r="L33" s="45">
        <f t="shared" si="1"/>
        <v>2.848899143343499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37529079364</v>
      </c>
      <c r="F34" s="42">
        <f t="shared" si="0"/>
        <v>2.6160326655306805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637401854682</v>
      </c>
      <c r="F35" s="42">
        <f t="shared" si="0"/>
        <v>44.43125440794791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4065804877</v>
      </c>
      <c r="F36" s="42">
        <f t="shared" si="0"/>
        <v>0.28341431631570657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762353224</v>
      </c>
      <c r="F37" s="42">
        <f t="shared" si="0"/>
        <v>0.053141216636657274</v>
      </c>
      <c r="G37" s="43"/>
      <c r="H37" s="55" t="s">
        <v>69</v>
      </c>
      <c r="I37" s="56"/>
      <c r="J37" s="57"/>
      <c r="K37" s="28">
        <f>K38+K41+K43+K47+K54+K56</f>
        <v>544588980749.19995</v>
      </c>
      <c r="L37" s="36">
        <f aca="true" t="shared" si="2" ref="L37:L57">IF(K$59&gt;0,(K37/K$59)*100,0)</f>
        <v>37.96156439410508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2630525782</v>
      </c>
      <c r="F38" s="42">
        <f t="shared" si="0"/>
        <v>0.18336557916829155</v>
      </c>
      <c r="G38" s="35" t="s">
        <v>71</v>
      </c>
      <c r="H38" s="32"/>
      <c r="I38" s="32"/>
      <c r="J38" s="34"/>
      <c r="K38" s="28">
        <f>SUM(K39:K40)</f>
        <v>330000000000</v>
      </c>
      <c r="L38" s="36">
        <f t="shared" si="2"/>
        <v>23.003249593520316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383071514658.56</v>
      </c>
      <c r="F39" s="42">
        <f t="shared" si="0"/>
        <v>26.702695951087062</v>
      </c>
      <c r="G39" s="49"/>
      <c r="H39" s="38" t="s">
        <v>71</v>
      </c>
      <c r="I39" s="39"/>
      <c r="J39" s="40"/>
      <c r="K39" s="41">
        <v>330000000000</v>
      </c>
      <c r="L39" s="45">
        <f t="shared" si="2"/>
        <v>23.003249593520316</v>
      </c>
    </row>
    <row r="40" spans="1:12" s="46" customFormat="1" ht="13.5" customHeight="1">
      <c r="A40" s="7"/>
      <c r="B40" s="38" t="s">
        <v>73</v>
      </c>
      <c r="C40" s="38"/>
      <c r="D40" s="47"/>
      <c r="E40" s="41">
        <v>12813202240</v>
      </c>
      <c r="F40" s="42">
        <f t="shared" si="0"/>
        <v>0.8931675430877988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0"/>
        <v>0</v>
      </c>
      <c r="G41" s="35" t="s">
        <v>76</v>
      </c>
      <c r="H41" s="32"/>
      <c r="I41" s="32"/>
      <c r="J41" s="34"/>
      <c r="K41" s="28">
        <f>K42</f>
        <v>2747268223.99</v>
      </c>
      <c r="L41" s="36">
        <f t="shared" si="2"/>
        <v>0.19150332320239163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 t="shared" si="0"/>
        <v>0</v>
      </c>
      <c r="G42" s="49"/>
      <c r="H42" s="38" t="s">
        <v>76</v>
      </c>
      <c r="I42" s="38"/>
      <c r="J42" s="47"/>
      <c r="K42" s="41">
        <v>2747268223.99</v>
      </c>
      <c r="L42" s="45">
        <f t="shared" si="2"/>
        <v>0.19150332320239163</v>
      </c>
    </row>
    <row r="43" spans="1:16" s="46" customFormat="1" ht="13.5" customHeight="1">
      <c r="A43" s="32" t="s">
        <v>78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57157116961.03999</v>
      </c>
      <c r="L43" s="36">
        <f t="shared" si="2"/>
        <v>3.984240689396474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0"/>
        <v>0</v>
      </c>
      <c r="G44" s="61"/>
      <c r="H44" s="38" t="s">
        <v>81</v>
      </c>
      <c r="I44" s="38"/>
      <c r="J44" s="47"/>
      <c r="K44" s="41">
        <v>67773581784.88</v>
      </c>
      <c r="L44" s="45">
        <f t="shared" si="2"/>
        <v>4.724280659528656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4"/>
      <c r="E45" s="41"/>
      <c r="F45" s="42">
        <f t="shared" si="0"/>
        <v>0</v>
      </c>
      <c r="G45" s="49"/>
      <c r="H45" s="38" t="s">
        <v>83</v>
      </c>
      <c r="I45" s="38"/>
      <c r="J45" s="47"/>
      <c r="K45" s="41">
        <v>-10616464823.84</v>
      </c>
      <c r="L45" s="45">
        <f t="shared" si="2"/>
        <v>-0.7400399701321825</v>
      </c>
      <c r="M45" s="53"/>
      <c r="N45" s="58"/>
      <c r="O45" s="59"/>
      <c r="P45" s="60"/>
    </row>
    <row r="46" spans="1:16" s="37" customFormat="1" ht="13.5" customHeight="1">
      <c r="A46" s="32" t="s">
        <v>84</v>
      </c>
      <c r="B46" s="33"/>
      <c r="C46" s="33"/>
      <c r="D46" s="47"/>
      <c r="E46" s="28">
        <f>E47</f>
        <v>6394962665</v>
      </c>
      <c r="F46" s="28">
        <f t="shared" si="0"/>
        <v>0.4457724918916328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6394962665</v>
      </c>
      <c r="F47" s="42">
        <f t="shared" si="0"/>
        <v>0.4457724918916328</v>
      </c>
      <c r="G47" s="35" t="s">
        <v>87</v>
      </c>
      <c r="H47" s="32"/>
      <c r="I47" s="32"/>
      <c r="J47" s="34"/>
      <c r="K47" s="28">
        <f>SUM(K48:K53)</f>
        <v>154684595564.17</v>
      </c>
      <c r="L47" s="36">
        <f t="shared" si="2"/>
        <v>10.782570787985904</v>
      </c>
      <c r="M47" s="53"/>
      <c r="N47" s="58"/>
      <c r="O47" s="59"/>
      <c r="P47" s="60"/>
    </row>
    <row r="48" spans="1:16" s="46" customFormat="1" ht="13.5" customHeight="1">
      <c r="A48" s="32" t="s">
        <v>88</v>
      </c>
      <c r="B48" s="33"/>
      <c r="C48" s="33"/>
      <c r="D48" s="34"/>
      <c r="E48" s="28">
        <f>SUM(E49:E53)</f>
        <v>26659932550.89</v>
      </c>
      <c r="F48" s="28">
        <f t="shared" si="0"/>
        <v>1.858379038225877</v>
      </c>
      <c r="G48" s="61"/>
      <c r="H48" s="38" t="s">
        <v>89</v>
      </c>
      <c r="I48" s="38"/>
      <c r="J48" s="47"/>
      <c r="K48" s="41">
        <v>-6911854</v>
      </c>
      <c r="L48" s="45">
        <f t="shared" si="2"/>
        <v>-0.00048180334156355077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90</v>
      </c>
      <c r="C49" s="38"/>
      <c r="D49" s="47"/>
      <c r="E49" s="41">
        <v>10506583290</v>
      </c>
      <c r="F49" s="42">
        <f t="shared" si="0"/>
        <v>0.7323804781666056</v>
      </c>
      <c r="G49" s="61"/>
      <c r="H49" s="38" t="s">
        <v>91</v>
      </c>
      <c r="I49" s="38"/>
      <c r="J49" s="47"/>
      <c r="K49" s="41">
        <v>-1122981</v>
      </c>
      <c r="L49" s="45">
        <f t="shared" si="2"/>
        <v>-7.827943100539708E-05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4"/>
      <c r="E50" s="41">
        <v>1186436249.2</v>
      </c>
      <c r="F50" s="42">
        <f t="shared" si="0"/>
        <v>0.08270269444590202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>
        <v>14956466163</v>
      </c>
      <c r="F51" s="42">
        <f t="shared" si="0"/>
        <v>1.0425676490440305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/>
      <c r="F52" s="42">
        <f t="shared" si="0"/>
        <v>0</v>
      </c>
      <c r="H52" s="64" t="s">
        <v>97</v>
      </c>
      <c r="I52" s="64"/>
      <c r="J52" s="34"/>
      <c r="K52" s="41">
        <v>145842804383.63</v>
      </c>
      <c r="L52" s="45">
        <f t="shared" si="2"/>
        <v>10.166237668653332</v>
      </c>
    </row>
    <row r="53" spans="1:12" s="67" customFormat="1" ht="13.5" customHeight="1">
      <c r="A53" s="7"/>
      <c r="B53" s="38" t="s">
        <v>98</v>
      </c>
      <c r="C53" s="39"/>
      <c r="D53" s="47"/>
      <c r="E53" s="41">
        <v>10446848.69</v>
      </c>
      <c r="F53" s="42">
        <f t="shared" si="0"/>
        <v>0.0007282165693388204</v>
      </c>
      <c r="G53" s="61"/>
      <c r="H53" s="64" t="s">
        <v>99</v>
      </c>
      <c r="I53" s="64"/>
      <c r="J53" s="47"/>
      <c r="K53" s="41">
        <v>8849826015.54</v>
      </c>
      <c r="L53" s="45">
        <f t="shared" si="2"/>
        <v>0.6168932021051395</v>
      </c>
    </row>
    <row r="54" spans="1:12" s="67" customFormat="1" ht="15" customHeight="1">
      <c r="A54" s="7"/>
      <c r="D54" s="47"/>
      <c r="E54" s="42"/>
      <c r="F54" s="42"/>
      <c r="G54" s="35" t="s">
        <v>100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100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101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101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102</v>
      </c>
      <c r="C59" s="75"/>
      <c r="D59" s="76"/>
      <c r="E59" s="77">
        <f>E6</f>
        <v>1434579921668.79</v>
      </c>
      <c r="F59" s="77">
        <f>F6</f>
        <v>100</v>
      </c>
      <c r="G59" s="78"/>
      <c r="H59" s="74" t="s">
        <v>102</v>
      </c>
      <c r="I59" s="75"/>
      <c r="J59" s="76"/>
      <c r="K59" s="77">
        <f>K6+K37</f>
        <v>1434579921668.79</v>
      </c>
      <c r="L59" s="79">
        <f>IF(K$59&gt;0,(K59/K$59)*100,0)</f>
        <v>100</v>
      </c>
    </row>
    <row r="60" spans="1:12" s="85" customFormat="1" ht="15" customHeight="1">
      <c r="A60" s="81" t="s">
        <v>103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2009-09-14T07:46:19Z</cp:lastPrinted>
  <dcterms:created xsi:type="dcterms:W3CDTF">2009-09-14T07:43:41Z</dcterms:created>
  <dcterms:modified xsi:type="dcterms:W3CDTF">2009-09-14T07:46:21Z</dcterms:modified>
  <cp:category/>
  <cp:version/>
  <cp:contentType/>
  <cp:contentStatus/>
</cp:coreProperties>
</file>