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<sst xmlns="http://schemas.openxmlformats.org/spreadsheetml/2006/main" count="164" uniqueCount="155">
  <si>
    <t>中華郵政股份有限公司資產負債表
（臺灣郵政股份有限公司資產負債表）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</si>
  <si>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</si>
  <si>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</si>
  <si>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</si>
  <si>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</si>
  <si>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</si>
  <si>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</si>
  <si>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</si>
  <si>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</si>
  <si>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</si>
  <si>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</si>
  <si>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</si>
  <si>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</si>
  <si>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</si>
  <si>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</si>
  <si>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</si>
  <si>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</si>
  <si>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</si>
  <si>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</si>
  <si>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</si>
  <si>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</si>
  <si>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</si>
  <si>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</si>
  <si>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</si>
  <si>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</si>
  <si>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</si>
  <si>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</si>
  <si>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</si>
  <si>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</si>
  <si>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</si>
  <si>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</si>
  <si>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</si>
  <si>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</si>
  <si>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</si>
  <si>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</si>
  <si>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</si>
  <si>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</si>
  <si>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</si>
  <si>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</si>
  <si>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</si>
  <si>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</si>
  <si>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</si>
  <si>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</si>
  <si>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</si>
  <si>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</si>
  <si>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</si>
  <si>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</si>
  <si>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</si>
  <si>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</si>
  <si>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</si>
  <si>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</si>
  <si>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</si>
  <si>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</si>
  <si>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</si>
  <si>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</si>
  <si>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</si>
  <si>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</si>
  <si>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</si>
  <si>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</si>
  <si>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</si>
  <si>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</si>
  <si>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</si>
  <si>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</si>
  <si>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</si>
  <si>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</si>
  <si>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</si>
  <si>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</si>
  <si>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</si>
  <si>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</si>
  <si>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</si>
  <si>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</si>
  <si>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</si>
  <si>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</si>
  <si>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</si>
  <si>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</si>
  <si>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</si>
  <si>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</si>
  <si>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</si>
  <si>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</si>
  <si>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</si>
  <si>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</si>
  <si>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</si>
  <si>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</si>
  <si>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</si>
  <si>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</si>
  <si>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</si>
  <si>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</si>
  <si>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</si>
  <si>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</si>
  <si>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</si>
  <si>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</si>
  <si>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</si>
  <si>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</si>
  <si>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</si>
  <si>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</si>
  <si>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</si>
  <si>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</si>
  <si>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</si>
  <si>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</si>
  <si>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</si>
  <si>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</si>
  <si>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</si>
  <si>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</si>
  <si>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</si>
  <si>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15,886,185,274</t>
    </r>
    <r>
      <rPr>
        <b/>
        <sz val="10"/>
        <rFont val="華康中明體"/>
        <family val="3"/>
      </rPr>
      <t>元。</t>
    </r>
  </si>
  <si>
    <t>中華郵政股份有限公司損益結算表
（臺灣郵政股份有限公司損益結算表）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</si>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</sst>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8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 wrapText="1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Continuous" vertical="center" wrapText="1"/>
      <protection/>
    </xf>
    <xf numFmtId="0" fontId="30" fillId="0" borderId="0" xfId="15" applyFont="1" applyAlignment="1">
      <alignment horizontal="centerContinuous" vertical="center"/>
      <protection/>
    </xf>
    <xf numFmtId="0" fontId="30" fillId="0" borderId="0" xfId="15" applyFont="1" applyBorder="1" applyAlignment="1">
      <alignment horizontal="centerContinuous" vertical="center"/>
      <protection/>
    </xf>
    <xf numFmtId="0" fontId="30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1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2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3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1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2" fillId="0" borderId="1" xfId="15" applyFont="1" applyBorder="1" applyAlignment="1">
      <alignment vertical="center"/>
      <protection/>
    </xf>
    <xf numFmtId="49" fontId="31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2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4" fillId="0" borderId="0" xfId="15" applyFont="1">
      <alignment/>
      <protection/>
    </xf>
    <xf numFmtId="0" fontId="2" fillId="0" borderId="0" xfId="15" applyFont="1" applyBorder="1">
      <alignment/>
      <protection/>
    </xf>
    <xf numFmtId="0" fontId="35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13" sqref="B13:C13"/>
    </sheetView>
  </sheetViews>
  <sheetFormatPr defaultColWidth="9.00390625" defaultRowHeight="13.5" customHeight="1"/>
  <cols>
    <col min="1" max="1" width="4.125" style="163" customWidth="1"/>
    <col min="2" max="2" width="2.625" style="160" customWidth="1"/>
    <col min="3" max="3" width="20.125" style="161" customWidth="1"/>
    <col min="4" max="4" width="2.00390625" style="159" customWidth="1"/>
    <col min="5" max="5" width="19.75390625" style="137" customWidth="1"/>
    <col min="6" max="6" width="19.50390625" style="137" customWidth="1"/>
    <col min="7" max="7" width="19.375" style="137" customWidth="1"/>
    <col min="8" max="8" width="9.125" style="162" customWidth="1"/>
    <col min="9" max="16384" width="9.00390625" style="137" customWidth="1"/>
  </cols>
  <sheetData>
    <row r="1" spans="1:8" s="104" customFormat="1" ht="49.5" customHeight="1">
      <c r="A1" s="101" t="s">
        <v>105</v>
      </c>
      <c r="B1" s="102"/>
      <c r="C1" s="102"/>
      <c r="D1" s="102"/>
      <c r="E1" s="102"/>
      <c r="F1" s="102"/>
      <c r="G1" s="102"/>
      <c r="H1" s="103"/>
    </row>
    <row r="2" spans="1:8" s="112" customFormat="1" ht="19.5" customHeight="1">
      <c r="A2" s="105"/>
      <c r="B2" s="105"/>
      <c r="C2" s="106"/>
      <c r="D2" s="107"/>
      <c r="E2" s="108" t="s">
        <v>106</v>
      </c>
      <c r="F2" s="109"/>
      <c r="G2" s="110"/>
      <c r="H2" s="111" t="s">
        <v>107</v>
      </c>
    </row>
    <row r="3" spans="1:8" s="112" customFormat="1" ht="21" customHeight="1">
      <c r="A3" s="113" t="s">
        <v>108</v>
      </c>
      <c r="B3" s="113"/>
      <c r="C3" s="113"/>
      <c r="D3" s="114"/>
      <c r="E3" s="115" t="s">
        <v>109</v>
      </c>
      <c r="F3" s="116" t="s">
        <v>110</v>
      </c>
      <c r="G3" s="117" t="s">
        <v>111</v>
      </c>
      <c r="H3" s="118"/>
    </row>
    <row r="4" spans="1:8" s="112" customFormat="1" ht="24.75" customHeight="1">
      <c r="A4" s="119"/>
      <c r="B4" s="119"/>
      <c r="C4" s="119"/>
      <c r="D4" s="120"/>
      <c r="E4" s="121"/>
      <c r="F4" s="121"/>
      <c r="G4" s="122" t="s">
        <v>4</v>
      </c>
      <c r="H4" s="122" t="s">
        <v>5</v>
      </c>
    </row>
    <row r="5" spans="1:8" s="124" customFormat="1" ht="21" customHeight="1">
      <c r="A5" s="123" t="s">
        <v>112</v>
      </c>
      <c r="C5" s="125"/>
      <c r="D5" s="126"/>
      <c r="E5" s="127">
        <f>SUM(E6:E16)</f>
        <v>196361420952.45</v>
      </c>
      <c r="F5" s="127">
        <f>SUM(F6:F16)</f>
        <v>163991321000</v>
      </c>
      <c r="G5" s="128">
        <f>SUM(G6:G16)</f>
        <v>32370099952.450012</v>
      </c>
      <c r="H5" s="129">
        <f aca="true" t="shared" si="0" ref="H5:H28">IF(F5=0,0,(G5/F5)*100)</f>
        <v>19.73891042224729</v>
      </c>
    </row>
    <row r="6" spans="1:8" ht="15" customHeight="1">
      <c r="A6" s="130"/>
      <c r="B6" s="131" t="s">
        <v>113</v>
      </c>
      <c r="C6" s="132"/>
      <c r="D6" s="133"/>
      <c r="E6" s="134"/>
      <c r="F6" s="134"/>
      <c r="G6" s="135">
        <f aca="true" t="shared" si="1" ref="G6:G16">E6-F6</f>
        <v>0</v>
      </c>
      <c r="H6" s="136">
        <f t="shared" si="0"/>
        <v>0</v>
      </c>
    </row>
    <row r="7" spans="1:8" ht="15" customHeight="1">
      <c r="A7" s="130"/>
      <c r="B7" s="131" t="s">
        <v>114</v>
      </c>
      <c r="C7" s="132"/>
      <c r="D7" s="133"/>
      <c r="E7" s="134">
        <v>1983476</v>
      </c>
      <c r="F7" s="134">
        <v>1620000</v>
      </c>
      <c r="G7" s="135">
        <f t="shared" si="1"/>
        <v>363476</v>
      </c>
      <c r="H7" s="136">
        <f t="shared" si="0"/>
        <v>22.43679012345679</v>
      </c>
    </row>
    <row r="8" spans="1:8" ht="15" customHeight="1">
      <c r="A8" s="130"/>
      <c r="B8" s="131" t="s">
        <v>115</v>
      </c>
      <c r="C8" s="132"/>
      <c r="D8" s="133"/>
      <c r="E8" s="134"/>
      <c r="F8" s="134"/>
      <c r="G8" s="135">
        <f t="shared" si="1"/>
        <v>0</v>
      </c>
      <c r="H8" s="136">
        <f t="shared" si="0"/>
        <v>0</v>
      </c>
    </row>
    <row r="9" spans="1:8" ht="15" customHeight="1">
      <c r="A9" s="130"/>
      <c r="B9" s="131" t="s">
        <v>116</v>
      </c>
      <c r="C9" s="132"/>
      <c r="D9" s="133"/>
      <c r="E9" s="134"/>
      <c r="F9" s="134"/>
      <c r="G9" s="135">
        <f t="shared" si="1"/>
        <v>0</v>
      </c>
      <c r="H9" s="136">
        <f t="shared" si="0"/>
        <v>0</v>
      </c>
    </row>
    <row r="10" spans="1:8" ht="15" customHeight="1">
      <c r="A10" s="130"/>
      <c r="B10" s="131" t="s">
        <v>117</v>
      </c>
      <c r="C10" s="132"/>
      <c r="D10" s="133"/>
      <c r="E10" s="134"/>
      <c r="F10" s="134"/>
      <c r="G10" s="135">
        <f t="shared" si="1"/>
        <v>0</v>
      </c>
      <c r="H10" s="136">
        <f t="shared" si="0"/>
        <v>0</v>
      </c>
    </row>
    <row r="11" spans="1:8" ht="15" customHeight="1">
      <c r="A11" s="130"/>
      <c r="B11" s="131" t="s">
        <v>118</v>
      </c>
      <c r="C11" s="132"/>
      <c r="D11" s="133"/>
      <c r="E11" s="134"/>
      <c r="F11" s="134"/>
      <c r="G11" s="135">
        <f t="shared" si="1"/>
        <v>0</v>
      </c>
      <c r="H11" s="136">
        <f t="shared" si="0"/>
        <v>0</v>
      </c>
    </row>
    <row r="12" spans="1:8" ht="15" customHeight="1">
      <c r="A12" s="130"/>
      <c r="B12" s="131" t="s">
        <v>119</v>
      </c>
      <c r="C12" s="132"/>
      <c r="D12" s="133"/>
      <c r="E12" s="134"/>
      <c r="F12" s="134"/>
      <c r="G12" s="135">
        <f t="shared" si="1"/>
        <v>0</v>
      </c>
      <c r="H12" s="136">
        <f t="shared" si="0"/>
        <v>0</v>
      </c>
    </row>
    <row r="13" spans="1:8" ht="15" customHeight="1">
      <c r="A13" s="130"/>
      <c r="B13" s="131" t="s">
        <v>120</v>
      </c>
      <c r="C13" s="132"/>
      <c r="D13" s="133"/>
      <c r="E13" s="134">
        <v>12003880578.25</v>
      </c>
      <c r="F13" s="134">
        <v>13843220000</v>
      </c>
      <c r="G13" s="135">
        <f t="shared" si="1"/>
        <v>-1839339421.75</v>
      </c>
      <c r="H13" s="136">
        <f t="shared" si="0"/>
        <v>-13.28693339952699</v>
      </c>
    </row>
    <row r="14" spans="1:8" ht="15" customHeight="1">
      <c r="A14" s="130"/>
      <c r="B14" s="131" t="s">
        <v>121</v>
      </c>
      <c r="C14" s="132"/>
      <c r="D14" s="133"/>
      <c r="E14" s="134"/>
      <c r="F14" s="134"/>
      <c r="G14" s="135">
        <f t="shared" si="1"/>
        <v>0</v>
      </c>
      <c r="H14" s="136">
        <f t="shared" si="0"/>
        <v>0</v>
      </c>
    </row>
    <row r="15" spans="1:8" ht="15" customHeight="1">
      <c r="A15" s="130"/>
      <c r="B15" s="131" t="s">
        <v>122</v>
      </c>
      <c r="C15" s="132"/>
      <c r="D15" s="133"/>
      <c r="E15" s="134">
        <v>184069456290.7</v>
      </c>
      <c r="F15" s="134">
        <v>149819025000</v>
      </c>
      <c r="G15" s="135">
        <f t="shared" si="1"/>
        <v>34250431290.700012</v>
      </c>
      <c r="H15" s="136">
        <f t="shared" si="0"/>
        <v>22.86120290176766</v>
      </c>
    </row>
    <row r="16" spans="1:8" ht="15" customHeight="1">
      <c r="A16" s="130"/>
      <c r="B16" s="131" t="s">
        <v>123</v>
      </c>
      <c r="C16" s="132"/>
      <c r="D16" s="133"/>
      <c r="E16" s="134">
        <v>286100607.5</v>
      </c>
      <c r="F16" s="134">
        <v>327456000</v>
      </c>
      <c r="G16" s="135">
        <f t="shared" si="1"/>
        <v>-41355392.5</v>
      </c>
      <c r="H16" s="136">
        <f t="shared" si="0"/>
        <v>-12.629297523942148</v>
      </c>
    </row>
    <row r="17" spans="1:8" s="124" customFormat="1" ht="21.75" customHeight="1">
      <c r="A17" s="123" t="s">
        <v>124</v>
      </c>
      <c r="C17" s="125"/>
      <c r="D17" s="126"/>
      <c r="E17" s="127">
        <f>SUM(E18:E28)</f>
        <v>167502299099.87</v>
      </c>
      <c r="F17" s="127">
        <f>SUM(F18:F28)</f>
        <v>144951566000</v>
      </c>
      <c r="G17" s="128">
        <f>SUM(G18:G28)</f>
        <v>22550733099.869995</v>
      </c>
      <c r="H17" s="138">
        <f t="shared" si="0"/>
        <v>15.55742633361408</v>
      </c>
    </row>
    <row r="18" spans="1:8" ht="15" customHeight="1">
      <c r="A18" s="130"/>
      <c r="B18" s="131" t="s">
        <v>125</v>
      </c>
      <c r="C18" s="132"/>
      <c r="D18" s="133"/>
      <c r="E18" s="134"/>
      <c r="F18" s="134"/>
      <c r="G18" s="135">
        <f aca="true" t="shared" si="2" ref="G18:G28">E18-F18</f>
        <v>0</v>
      </c>
      <c r="H18" s="136">
        <f t="shared" si="0"/>
        <v>0</v>
      </c>
    </row>
    <row r="19" spans="1:8" ht="15" customHeight="1">
      <c r="A19" s="130"/>
      <c r="B19" s="131" t="s">
        <v>126</v>
      </c>
      <c r="C19" s="132"/>
      <c r="D19" s="133"/>
      <c r="E19" s="134">
        <v>44087</v>
      </c>
      <c r="F19" s="134">
        <v>249000</v>
      </c>
      <c r="G19" s="135">
        <f t="shared" si="2"/>
        <v>-204913</v>
      </c>
      <c r="H19" s="136">
        <f t="shared" si="0"/>
        <v>-82.29437751004016</v>
      </c>
    </row>
    <row r="20" spans="1:8" ht="15" customHeight="1">
      <c r="A20" s="130"/>
      <c r="B20" s="131" t="s">
        <v>127</v>
      </c>
      <c r="C20" s="132"/>
      <c r="D20" s="133"/>
      <c r="E20" s="134"/>
      <c r="F20" s="134"/>
      <c r="G20" s="135">
        <f t="shared" si="2"/>
        <v>0</v>
      </c>
      <c r="H20" s="136">
        <f t="shared" si="0"/>
        <v>0</v>
      </c>
    </row>
    <row r="21" spans="1:8" ht="15" customHeight="1">
      <c r="A21" s="130"/>
      <c r="B21" s="131" t="s">
        <v>128</v>
      </c>
      <c r="C21" s="132"/>
      <c r="D21" s="133"/>
      <c r="E21" s="134"/>
      <c r="F21" s="134"/>
      <c r="G21" s="135">
        <f t="shared" si="2"/>
        <v>0</v>
      </c>
      <c r="H21" s="136">
        <f t="shared" si="0"/>
        <v>0</v>
      </c>
    </row>
    <row r="22" spans="1:8" ht="15" customHeight="1">
      <c r="A22" s="130"/>
      <c r="B22" s="131" t="s">
        <v>129</v>
      </c>
      <c r="C22" s="132"/>
      <c r="D22" s="133"/>
      <c r="E22" s="134"/>
      <c r="F22" s="134"/>
      <c r="G22" s="135">
        <f t="shared" si="2"/>
        <v>0</v>
      </c>
      <c r="H22" s="136">
        <f t="shared" si="0"/>
        <v>0</v>
      </c>
    </row>
    <row r="23" spans="1:8" ht="15" customHeight="1">
      <c r="A23" s="130"/>
      <c r="B23" s="131" t="s">
        <v>130</v>
      </c>
      <c r="C23" s="132"/>
      <c r="D23" s="133"/>
      <c r="E23" s="134"/>
      <c r="F23" s="134"/>
      <c r="G23" s="135">
        <f t="shared" si="2"/>
        <v>0</v>
      </c>
      <c r="H23" s="136">
        <f t="shared" si="0"/>
        <v>0</v>
      </c>
    </row>
    <row r="24" spans="1:8" ht="15" customHeight="1">
      <c r="A24" s="130"/>
      <c r="B24" s="131" t="s">
        <v>131</v>
      </c>
      <c r="C24" s="132"/>
      <c r="D24" s="133"/>
      <c r="E24" s="134"/>
      <c r="F24" s="134"/>
      <c r="G24" s="135">
        <f t="shared" si="2"/>
        <v>0</v>
      </c>
      <c r="H24" s="136">
        <f t="shared" si="0"/>
        <v>0</v>
      </c>
    </row>
    <row r="25" spans="1:8" ht="15" customHeight="1">
      <c r="A25" s="130"/>
      <c r="B25" s="131" t="s">
        <v>132</v>
      </c>
      <c r="C25" s="132"/>
      <c r="D25" s="133"/>
      <c r="E25" s="134">
        <v>10114783002.14</v>
      </c>
      <c r="F25" s="134">
        <v>9823493000</v>
      </c>
      <c r="G25" s="135">
        <f t="shared" si="2"/>
        <v>291290002.1399994</v>
      </c>
      <c r="H25" s="136">
        <f t="shared" si="0"/>
        <v>2.965238557608779</v>
      </c>
    </row>
    <row r="26" spans="1:8" ht="15" customHeight="1">
      <c r="A26" s="130"/>
      <c r="B26" s="139" t="s">
        <v>133</v>
      </c>
      <c r="C26" s="132"/>
      <c r="D26" s="133"/>
      <c r="E26" s="134"/>
      <c r="F26" s="134"/>
      <c r="G26" s="135">
        <f t="shared" si="2"/>
        <v>0</v>
      </c>
      <c r="H26" s="136">
        <f t="shared" si="0"/>
        <v>0</v>
      </c>
    </row>
    <row r="27" spans="1:8" ht="15" customHeight="1">
      <c r="A27" s="130"/>
      <c r="B27" s="139" t="s">
        <v>134</v>
      </c>
      <c r="C27" s="132"/>
      <c r="D27" s="133"/>
      <c r="E27" s="134">
        <v>157333257883.87</v>
      </c>
      <c r="F27" s="134">
        <v>135029308000</v>
      </c>
      <c r="G27" s="135">
        <f t="shared" si="2"/>
        <v>22303949883.869995</v>
      </c>
      <c r="H27" s="136">
        <f t="shared" si="0"/>
        <v>16.51785839254245</v>
      </c>
    </row>
    <row r="28" spans="1:8" ht="15" customHeight="1">
      <c r="A28" s="130"/>
      <c r="B28" s="131" t="s">
        <v>135</v>
      </c>
      <c r="C28" s="132"/>
      <c r="D28" s="133"/>
      <c r="E28" s="134">
        <v>54214126.86</v>
      </c>
      <c r="F28" s="134">
        <v>98516000</v>
      </c>
      <c r="G28" s="135">
        <f t="shared" si="2"/>
        <v>-44301873.14</v>
      </c>
      <c r="H28" s="136">
        <f t="shared" si="0"/>
        <v>-44.96921631004101</v>
      </c>
    </row>
    <row r="29" spans="1:8" ht="2.25" customHeight="1">
      <c r="A29" s="130"/>
      <c r="B29" s="140"/>
      <c r="C29" s="141"/>
      <c r="D29" s="133"/>
      <c r="E29" s="142"/>
      <c r="F29" s="142"/>
      <c r="G29" s="135"/>
      <c r="H29" s="136"/>
    </row>
    <row r="30" spans="1:8" s="124" customFormat="1" ht="21.75" customHeight="1">
      <c r="A30" s="123" t="s">
        <v>136</v>
      </c>
      <c r="B30" s="143"/>
      <c r="C30" s="125"/>
      <c r="D30" s="126"/>
      <c r="E30" s="127">
        <f>E5-E17</f>
        <v>28859121852.580017</v>
      </c>
      <c r="F30" s="127">
        <f>F5-F17</f>
        <v>19039755000</v>
      </c>
      <c r="G30" s="128">
        <f>G5-G17</f>
        <v>9819366852.580017</v>
      </c>
      <c r="H30" s="138">
        <f aca="true" t="shared" si="3" ref="H30:H35">IF(F30=0,0,(G30/F30)*100)</f>
        <v>51.572968520760995</v>
      </c>
    </row>
    <row r="31" spans="1:8" s="124" customFormat="1" ht="21.75" customHeight="1">
      <c r="A31" s="123" t="s">
        <v>137</v>
      </c>
      <c r="B31" s="144"/>
      <c r="C31" s="125"/>
      <c r="D31" s="126"/>
      <c r="E31" s="127">
        <f>SUM(E32:E35)</f>
        <v>22451008926.12</v>
      </c>
      <c r="F31" s="127">
        <f>SUM(F32:F35)</f>
        <v>13294967000</v>
      </c>
      <c r="G31" s="128">
        <f>SUM(G32:G35)</f>
        <v>9156041926.119999</v>
      </c>
      <c r="H31" s="138">
        <f t="shared" si="3"/>
        <v>68.86848178051137</v>
      </c>
    </row>
    <row r="32" spans="1:8" ht="15" customHeight="1">
      <c r="A32" s="130"/>
      <c r="B32" s="131" t="s">
        <v>138</v>
      </c>
      <c r="C32" s="132"/>
      <c r="D32" s="133"/>
      <c r="E32" s="134"/>
      <c r="F32" s="134"/>
      <c r="G32" s="135">
        <f>E32-F32</f>
        <v>0</v>
      </c>
      <c r="H32" s="136">
        <f t="shared" si="3"/>
        <v>0</v>
      </c>
    </row>
    <row r="33" spans="1:8" ht="15" customHeight="1">
      <c r="A33" s="130"/>
      <c r="B33" s="131" t="s">
        <v>139</v>
      </c>
      <c r="C33" s="132"/>
      <c r="D33" s="133"/>
      <c r="E33" s="134">
        <v>18493527551.62</v>
      </c>
      <c r="F33" s="134">
        <v>12224883000</v>
      </c>
      <c r="G33" s="135">
        <f>E33-F33</f>
        <v>6268644551.619999</v>
      </c>
      <c r="H33" s="136">
        <f t="shared" si="3"/>
        <v>51.277746802321126</v>
      </c>
    </row>
    <row r="34" spans="1:8" ht="15" customHeight="1">
      <c r="A34" s="130"/>
      <c r="B34" s="131" t="s">
        <v>140</v>
      </c>
      <c r="C34" s="132"/>
      <c r="D34" s="133"/>
      <c r="E34" s="134">
        <v>3409151552.5</v>
      </c>
      <c r="F34" s="134">
        <v>855347000</v>
      </c>
      <c r="G34" s="135">
        <f>E34-F34</f>
        <v>2553804552.5</v>
      </c>
      <c r="H34" s="136">
        <f t="shared" si="3"/>
        <v>298.56941714882964</v>
      </c>
    </row>
    <row r="35" spans="1:8" ht="15" customHeight="1">
      <c r="A35" s="130"/>
      <c r="B35" s="131" t="s">
        <v>141</v>
      </c>
      <c r="C35" s="132"/>
      <c r="D35" s="133"/>
      <c r="E35" s="134">
        <v>548329822</v>
      </c>
      <c r="F35" s="134">
        <v>214737000</v>
      </c>
      <c r="G35" s="135">
        <f>E35-F35</f>
        <v>333592822</v>
      </c>
      <c r="H35" s="136">
        <f t="shared" si="3"/>
        <v>155.34948425283022</v>
      </c>
    </row>
    <row r="36" spans="1:8" ht="1.5" customHeight="1">
      <c r="A36" s="130"/>
      <c r="B36" s="140"/>
      <c r="C36" s="141"/>
      <c r="D36" s="133"/>
      <c r="E36" s="142"/>
      <c r="F36" s="142"/>
      <c r="G36" s="135"/>
      <c r="H36" s="136"/>
    </row>
    <row r="37" spans="1:8" s="124" customFormat="1" ht="21.75" customHeight="1">
      <c r="A37" s="123" t="s">
        <v>142</v>
      </c>
      <c r="C37" s="145"/>
      <c r="D37" s="126"/>
      <c r="E37" s="127">
        <f>E30-E31</f>
        <v>6408112926.460018</v>
      </c>
      <c r="F37" s="127">
        <f>F30-F31</f>
        <v>5744788000</v>
      </c>
      <c r="G37" s="128">
        <f>G30-G31</f>
        <v>663324926.4600182</v>
      </c>
      <c r="H37" s="138">
        <f>IF(F37=0,0,(G37/F37)*100)</f>
        <v>11.546551873803145</v>
      </c>
    </row>
    <row r="38" spans="1:8" s="124" customFormat="1" ht="21.75" customHeight="1">
      <c r="A38" s="123" t="s">
        <v>143</v>
      </c>
      <c r="B38" s="144"/>
      <c r="C38" s="125"/>
      <c r="D38" s="126"/>
      <c r="E38" s="127">
        <f>SUM(E39:E40)</f>
        <v>60663083.28</v>
      </c>
      <c r="F38" s="127">
        <f>SUM(F39:F40)</f>
        <v>42196000</v>
      </c>
      <c r="G38" s="128">
        <f>SUM(G39:G40)</f>
        <v>18467083.28</v>
      </c>
      <c r="H38" s="138">
        <f>IF(F38=0,0,(G38/F38)*100)</f>
        <v>43.765009195184376</v>
      </c>
    </row>
    <row r="39" spans="1:8" ht="15" customHeight="1">
      <c r="A39" s="130"/>
      <c r="B39" s="131" t="s">
        <v>144</v>
      </c>
      <c r="C39" s="132"/>
      <c r="D39" s="133"/>
      <c r="E39" s="134">
        <v>844052</v>
      </c>
      <c r="F39" s="134">
        <v>4005000</v>
      </c>
      <c r="G39" s="135">
        <f>E39-F39</f>
        <v>-3160948</v>
      </c>
      <c r="H39" s="136">
        <f>IF(F39=0,0,(G39/F39)*100)</f>
        <v>-78.92504369538077</v>
      </c>
    </row>
    <row r="40" spans="1:8" ht="15" customHeight="1">
      <c r="A40" s="130"/>
      <c r="B40" s="131" t="s">
        <v>145</v>
      </c>
      <c r="C40" s="132"/>
      <c r="D40" s="133"/>
      <c r="E40" s="134">
        <v>59819031.28</v>
      </c>
      <c r="F40" s="134">
        <v>38191000</v>
      </c>
      <c r="G40" s="135">
        <f>E40-F40</f>
        <v>21628031.28</v>
      </c>
      <c r="H40" s="136">
        <f>IF(F40=0,0,(G40/F40)*100)</f>
        <v>56.63122536723312</v>
      </c>
    </row>
    <row r="41" spans="1:8" ht="2.25" customHeight="1">
      <c r="A41" s="130"/>
      <c r="B41" s="131"/>
      <c r="C41" s="132"/>
      <c r="D41" s="133"/>
      <c r="E41" s="142"/>
      <c r="F41" s="142"/>
      <c r="G41" s="135"/>
      <c r="H41" s="136"/>
    </row>
    <row r="42" spans="1:8" s="124" customFormat="1" ht="21.75" customHeight="1">
      <c r="A42" s="123" t="s">
        <v>146</v>
      </c>
      <c r="B42" s="144"/>
      <c r="C42" s="125"/>
      <c r="D42" s="146"/>
      <c r="E42" s="127">
        <f>SUM(E43:E44)</f>
        <v>50753019.54</v>
      </c>
      <c r="F42" s="127">
        <f>SUM(F43:F44)</f>
        <v>114161000</v>
      </c>
      <c r="G42" s="128">
        <f>SUM(G43:G44)</f>
        <v>-63407980.46</v>
      </c>
      <c r="H42" s="138">
        <f>IF(F42=0,0,(G42/F42)*100)</f>
        <v>-55.54259375793835</v>
      </c>
    </row>
    <row r="43" spans="1:8" ht="15" customHeight="1">
      <c r="A43" s="130"/>
      <c r="B43" s="131" t="s">
        <v>147</v>
      </c>
      <c r="C43" s="132"/>
      <c r="D43" s="133"/>
      <c r="E43" s="134">
        <v>104379</v>
      </c>
      <c r="F43" s="134">
        <v>1769000</v>
      </c>
      <c r="G43" s="135">
        <f>E43-F43</f>
        <v>-1664621</v>
      </c>
      <c r="H43" s="147">
        <f>IF(F43=0,0,(G43/F43)*100)</f>
        <v>-94.09954776710006</v>
      </c>
    </row>
    <row r="44" spans="1:8" ht="15" customHeight="1">
      <c r="A44" s="130"/>
      <c r="B44" s="131" t="s">
        <v>148</v>
      </c>
      <c r="C44" s="132"/>
      <c r="D44" s="133"/>
      <c r="E44" s="134">
        <v>50648640.54</v>
      </c>
      <c r="F44" s="134">
        <v>112392000</v>
      </c>
      <c r="G44" s="135">
        <f>E44-F44</f>
        <v>-61743359.46</v>
      </c>
      <c r="H44" s="147">
        <f>IF(F44=0,0,(G44/F44)*100)</f>
        <v>-54.93572448216955</v>
      </c>
    </row>
    <row r="45" spans="1:8" ht="1.5" customHeight="1">
      <c r="A45" s="130"/>
      <c r="B45" s="148"/>
      <c r="C45" s="140"/>
      <c r="D45" s="133"/>
      <c r="E45" s="142"/>
      <c r="F45" s="142"/>
      <c r="G45" s="135">
        <f>E45-F45</f>
        <v>0</v>
      </c>
      <c r="H45" s="147"/>
    </row>
    <row r="46" spans="1:8" s="124" customFormat="1" ht="21.75" customHeight="1">
      <c r="A46" s="123" t="s">
        <v>149</v>
      </c>
      <c r="C46" s="145"/>
      <c r="D46" s="126"/>
      <c r="E46" s="127">
        <f>E38-E42</f>
        <v>9910063.740000002</v>
      </c>
      <c r="F46" s="127">
        <f>F38-F42</f>
        <v>-71965000</v>
      </c>
      <c r="G46" s="128">
        <f>G38-G42</f>
        <v>81875063.74000001</v>
      </c>
      <c r="H46" s="138">
        <f aca="true" t="shared" si="4" ref="H46:H51">IF(F46=0,0,(G46/F46)*100)</f>
        <v>-113.77067149308692</v>
      </c>
    </row>
    <row r="47" spans="1:8" s="124" customFormat="1" ht="21.75" customHeight="1">
      <c r="A47" s="123" t="s">
        <v>150</v>
      </c>
      <c r="C47" s="145"/>
      <c r="D47" s="126"/>
      <c r="E47" s="127">
        <f>E37+E46</f>
        <v>6418022990.200018</v>
      </c>
      <c r="F47" s="127">
        <f>F37+F46</f>
        <v>5672823000</v>
      </c>
      <c r="G47" s="128">
        <f>G37+G46</f>
        <v>745199990.2000182</v>
      </c>
      <c r="H47" s="149">
        <f t="shared" si="4"/>
        <v>13.136316613439519</v>
      </c>
    </row>
    <row r="48" spans="1:8" s="124" customFormat="1" ht="21.75" customHeight="1">
      <c r="A48" s="123" t="s">
        <v>151</v>
      </c>
      <c r="C48" s="145"/>
      <c r="D48" s="126"/>
      <c r="E48" s="150"/>
      <c r="F48" s="150"/>
      <c r="G48" s="128">
        <f>E48-F48</f>
        <v>0</v>
      </c>
      <c r="H48" s="149">
        <f t="shared" si="4"/>
        <v>0</v>
      </c>
    </row>
    <row r="49" spans="1:8" s="124" customFormat="1" ht="21.75" customHeight="1">
      <c r="A49" s="123" t="s">
        <v>152</v>
      </c>
      <c r="C49" s="145"/>
      <c r="D49" s="126"/>
      <c r="E49" s="150"/>
      <c r="F49" s="150"/>
      <c r="G49" s="128">
        <f>E49-F49</f>
        <v>0</v>
      </c>
      <c r="H49" s="149">
        <f t="shared" si="4"/>
        <v>0</v>
      </c>
    </row>
    <row r="50" spans="1:8" s="124" customFormat="1" ht="21.75" customHeight="1">
      <c r="A50" s="123" t="s">
        <v>153</v>
      </c>
      <c r="C50" s="145"/>
      <c r="D50" s="126"/>
      <c r="E50" s="150"/>
      <c r="F50" s="150"/>
      <c r="G50" s="128">
        <f>E50-F50</f>
        <v>0</v>
      </c>
      <c r="H50" s="149">
        <f t="shared" si="4"/>
        <v>0</v>
      </c>
    </row>
    <row r="51" spans="1:8" s="158" customFormat="1" ht="21.75" customHeight="1">
      <c r="A51" s="151" t="s">
        <v>154</v>
      </c>
      <c r="B51" s="152"/>
      <c r="C51" s="153"/>
      <c r="D51" s="154"/>
      <c r="E51" s="155">
        <f>E47-E48+E49+E50</f>
        <v>6418022990.200018</v>
      </c>
      <c r="F51" s="155">
        <f>F47-F48+F49+F50</f>
        <v>5672823000</v>
      </c>
      <c r="G51" s="156">
        <f>E51-F51</f>
        <v>745199990.2000179</v>
      </c>
      <c r="H51" s="157">
        <f t="shared" si="4"/>
        <v>13.136316613439517</v>
      </c>
    </row>
    <row r="52" ht="13.5" customHeight="1">
      <c r="A52" s="159"/>
    </row>
    <row r="53" ht="13.5" customHeight="1">
      <c r="A53" s="159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H8" sqref="H8:I8"/>
    </sheetView>
  </sheetViews>
  <sheetFormatPr defaultColWidth="9.00390625" defaultRowHeight="16.5"/>
  <cols>
    <col min="1" max="1" width="2.25390625" style="92" customWidth="1"/>
    <col min="2" max="2" width="2.25390625" style="93" customWidth="1"/>
    <col min="3" max="3" width="17.625" style="86" customWidth="1"/>
    <col min="4" max="4" width="0.6171875" style="86" customWidth="1"/>
    <col min="5" max="5" width="19.375" style="94" customWidth="1"/>
    <col min="6" max="6" width="7.375" style="94" customWidth="1"/>
    <col min="7" max="7" width="1.875" style="100" customWidth="1"/>
    <col min="8" max="8" width="2.25390625" style="100" customWidth="1"/>
    <col min="9" max="9" width="17.875" style="100" customWidth="1"/>
    <col min="10" max="10" width="0.6171875" style="100" customWidth="1"/>
    <col min="11" max="11" width="19.50390625" style="100" customWidth="1"/>
    <col min="12" max="12" width="7.375" style="100" customWidth="1"/>
    <col min="13" max="16384" width="9.00390625" style="100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7" customFormat="1" ht="46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4" customFormat="1" ht="18.75" customHeight="1">
      <c r="A3" s="8"/>
      <c r="B3" s="9"/>
      <c r="C3" s="10" t="s">
        <v>1</v>
      </c>
      <c r="D3" s="10"/>
      <c r="E3" s="11" t="s">
        <v>2</v>
      </c>
      <c r="F3" s="11"/>
      <c r="G3" s="11"/>
      <c r="H3" s="11"/>
      <c r="I3" s="11"/>
      <c r="J3" s="12"/>
      <c r="K3" s="10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24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SUM(E7,E18,E27,E31,E43,E46,E48)</f>
        <v>4818440075031.881</v>
      </c>
      <c r="F6" s="29">
        <f aca="true" t="shared" si="0" ref="F6:F53">IF(E$6&gt;0,(E6/E$6)*100,0)</f>
        <v>100</v>
      </c>
      <c r="G6" s="30"/>
      <c r="H6" s="27" t="s">
        <v>8</v>
      </c>
      <c r="I6" s="16"/>
      <c r="J6" s="28"/>
      <c r="K6" s="29">
        <f>K7+K17+K24+K27+K30</f>
        <v>4693703578344.03</v>
      </c>
      <c r="L6" s="31">
        <f aca="true" t="shared" si="1" ref="L6:L35">IF(K$59&gt;0,(K6/K$59)*100,0)</f>
        <v>97.41126807129537</v>
      </c>
    </row>
    <row r="7" spans="1:12" s="38" customFormat="1" ht="13.5" customHeight="1">
      <c r="A7" s="33" t="s">
        <v>9</v>
      </c>
      <c r="B7" s="34"/>
      <c r="C7" s="34"/>
      <c r="D7" s="35"/>
      <c r="E7" s="29">
        <f>SUM(E8:E17)</f>
        <v>3298775058846.9004</v>
      </c>
      <c r="F7" s="29">
        <f t="shared" si="0"/>
        <v>68.46147316307705</v>
      </c>
      <c r="G7" s="36" t="s">
        <v>10</v>
      </c>
      <c r="H7" s="34"/>
      <c r="I7" s="34"/>
      <c r="J7" s="35"/>
      <c r="K7" s="29">
        <f>SUM(K8:K16)</f>
        <v>80967560959.56</v>
      </c>
      <c r="L7" s="37">
        <f t="shared" si="1"/>
        <v>1.6803687437998136</v>
      </c>
    </row>
    <row r="8" spans="1:12" s="47" customFormat="1" ht="13.5" customHeight="1">
      <c r="A8" s="8"/>
      <c r="B8" s="39" t="s">
        <v>11</v>
      </c>
      <c r="C8" s="40"/>
      <c r="D8" s="41"/>
      <c r="E8" s="42">
        <v>25685062682.81</v>
      </c>
      <c r="F8" s="43">
        <f t="shared" si="0"/>
        <v>0.533057634480181</v>
      </c>
      <c r="G8" s="44"/>
      <c r="H8" s="45" t="s">
        <v>12</v>
      </c>
      <c r="I8" s="40"/>
      <c r="J8" s="41"/>
      <c r="K8" s="42"/>
      <c r="L8" s="46">
        <f t="shared" si="1"/>
        <v>0</v>
      </c>
    </row>
    <row r="9" spans="1:12" s="47" customFormat="1" ht="13.5" customHeight="1">
      <c r="A9" s="8"/>
      <c r="B9" s="39" t="s">
        <v>13</v>
      </c>
      <c r="C9" s="40"/>
      <c r="D9" s="41"/>
      <c r="E9" s="42">
        <v>980286901936.2</v>
      </c>
      <c r="F9" s="43">
        <f t="shared" si="0"/>
        <v>20.344486735776492</v>
      </c>
      <c r="G9" s="44"/>
      <c r="H9" s="45" t="s">
        <v>14</v>
      </c>
      <c r="I9" s="40"/>
      <c r="J9" s="41"/>
      <c r="K9" s="42"/>
      <c r="L9" s="46">
        <f t="shared" si="1"/>
        <v>0</v>
      </c>
    </row>
    <row r="10" spans="1:12" s="47" customFormat="1" ht="13.5" customHeight="1">
      <c r="A10" s="8"/>
      <c r="B10" s="39" t="s">
        <v>15</v>
      </c>
      <c r="C10" s="39"/>
      <c r="D10" s="48"/>
      <c r="E10" s="42">
        <v>1605444164134.05</v>
      </c>
      <c r="F10" s="43">
        <f t="shared" si="0"/>
        <v>33.3187533544957</v>
      </c>
      <c r="G10" s="44"/>
      <c r="H10" s="39" t="s">
        <v>16</v>
      </c>
      <c r="I10" s="40"/>
      <c r="J10" s="41"/>
      <c r="K10" s="42">
        <v>100000000</v>
      </c>
      <c r="L10" s="46">
        <f t="shared" si="1"/>
        <v>0.002075360457799994</v>
      </c>
    </row>
    <row r="11" spans="1:12" s="47" customFormat="1" ht="13.5" customHeight="1">
      <c r="A11" s="8"/>
      <c r="B11" s="39" t="s">
        <v>17</v>
      </c>
      <c r="C11" s="39"/>
      <c r="D11" s="48"/>
      <c r="E11" s="42">
        <v>629148664487</v>
      </c>
      <c r="F11" s="43">
        <f t="shared" si="0"/>
        <v>13.05710260353995</v>
      </c>
      <c r="G11" s="44"/>
      <c r="H11" s="39" t="s">
        <v>18</v>
      </c>
      <c r="I11" s="40"/>
      <c r="J11" s="41"/>
      <c r="K11" s="42"/>
      <c r="L11" s="46">
        <f t="shared" si="1"/>
        <v>0</v>
      </c>
    </row>
    <row r="12" spans="1:12" s="47" customFormat="1" ht="13.5" customHeight="1">
      <c r="A12" s="8"/>
      <c r="B12" s="39" t="s">
        <v>19</v>
      </c>
      <c r="C12" s="39"/>
      <c r="D12" s="48"/>
      <c r="E12" s="42">
        <v>51060996993.6</v>
      </c>
      <c r="F12" s="43">
        <f t="shared" si="0"/>
        <v>1.059699740963618</v>
      </c>
      <c r="G12" s="49"/>
      <c r="H12" s="39" t="s">
        <v>20</v>
      </c>
      <c r="I12" s="40"/>
      <c r="J12" s="41"/>
      <c r="K12" s="42">
        <v>45390971952.35</v>
      </c>
      <c r="L12" s="46">
        <f t="shared" si="1"/>
        <v>0.9420262833101578</v>
      </c>
    </row>
    <row r="13" spans="1:12" s="47" customFormat="1" ht="13.5" customHeight="1">
      <c r="A13" s="8"/>
      <c r="B13" s="39" t="s">
        <v>21</v>
      </c>
      <c r="C13" s="39"/>
      <c r="D13" s="48"/>
      <c r="E13" s="42"/>
      <c r="F13" s="43">
        <f t="shared" si="0"/>
        <v>0</v>
      </c>
      <c r="G13" s="49"/>
      <c r="H13" s="39" t="s">
        <v>22</v>
      </c>
      <c r="I13" s="40"/>
      <c r="J13" s="41"/>
      <c r="K13" s="42"/>
      <c r="L13" s="46">
        <f t="shared" si="1"/>
        <v>0</v>
      </c>
    </row>
    <row r="14" spans="1:12" s="47" customFormat="1" ht="13.5" customHeight="1">
      <c r="A14" s="8"/>
      <c r="B14" s="39" t="s">
        <v>23</v>
      </c>
      <c r="C14" s="39"/>
      <c r="D14" s="48"/>
      <c r="E14" s="42">
        <v>16450341.54</v>
      </c>
      <c r="F14" s="43">
        <f t="shared" si="0"/>
        <v>0.0003414038834942065</v>
      </c>
      <c r="G14" s="49"/>
      <c r="H14" s="39" t="s">
        <v>24</v>
      </c>
      <c r="I14" s="40"/>
      <c r="J14" s="41"/>
      <c r="K14" s="42">
        <v>2440159273.21</v>
      </c>
      <c r="L14" s="46">
        <f t="shared" si="1"/>
        <v>0.050642100663540066</v>
      </c>
    </row>
    <row r="15" spans="1:12" s="47" customFormat="1" ht="13.5" customHeight="1">
      <c r="A15" s="8"/>
      <c r="B15" s="39" t="s">
        <v>25</v>
      </c>
      <c r="C15" s="39"/>
      <c r="D15" s="48"/>
      <c r="E15" s="42">
        <v>4821216612.7</v>
      </c>
      <c r="F15" s="43">
        <f t="shared" si="0"/>
        <v>0.10005762316486007</v>
      </c>
      <c r="G15" s="49"/>
      <c r="H15" s="39" t="s">
        <v>26</v>
      </c>
      <c r="I15" s="40"/>
      <c r="J15" s="41"/>
      <c r="K15" s="42">
        <v>33036429734</v>
      </c>
      <c r="L15" s="46">
        <f t="shared" si="1"/>
        <v>0.6856249993683158</v>
      </c>
    </row>
    <row r="16" spans="1:12" s="47" customFormat="1" ht="13.5" customHeight="1">
      <c r="A16" s="8"/>
      <c r="B16" s="39" t="s">
        <v>27</v>
      </c>
      <c r="C16" s="39"/>
      <c r="D16" s="48"/>
      <c r="E16" s="42">
        <v>2311601659</v>
      </c>
      <c r="F16" s="43">
        <f t="shared" si="0"/>
        <v>0.04797406677273465</v>
      </c>
      <c r="G16" s="50"/>
      <c r="H16" s="39" t="s">
        <v>28</v>
      </c>
      <c r="I16" s="39"/>
      <c r="J16" s="48"/>
      <c r="K16" s="42"/>
      <c r="L16" s="46">
        <f t="shared" si="1"/>
        <v>0</v>
      </c>
    </row>
    <row r="17" spans="1:12" s="47" customFormat="1" ht="13.5" customHeight="1">
      <c r="A17" s="8"/>
      <c r="B17" s="39" t="s">
        <v>29</v>
      </c>
      <c r="C17" s="39"/>
      <c r="D17" s="48"/>
      <c r="E17" s="42"/>
      <c r="F17" s="43">
        <f t="shared" si="0"/>
        <v>0</v>
      </c>
      <c r="G17" s="36" t="s">
        <v>30</v>
      </c>
      <c r="H17" s="33"/>
      <c r="I17" s="33"/>
      <c r="J17" s="35"/>
      <c r="K17" s="29">
        <f>SUM(K18:K23)</f>
        <v>4141854846278</v>
      </c>
      <c r="L17" s="37">
        <f t="shared" si="1"/>
        <v>85.95841769912634</v>
      </c>
    </row>
    <row r="18" spans="1:12" s="47" customFormat="1" ht="13.5" customHeight="1">
      <c r="A18" s="33" t="s">
        <v>31</v>
      </c>
      <c r="B18" s="34"/>
      <c r="C18" s="34"/>
      <c r="D18" s="48"/>
      <c r="E18" s="29">
        <f>SUM(E19:E26)</f>
        <v>33087592399</v>
      </c>
      <c r="F18" s="29">
        <f t="shared" si="0"/>
        <v>0.6866868090868823</v>
      </c>
      <c r="G18" s="49"/>
      <c r="H18" s="51" t="s">
        <v>32</v>
      </c>
      <c r="I18" s="52"/>
      <c r="J18" s="53"/>
      <c r="K18" s="42"/>
      <c r="L18" s="46">
        <f t="shared" si="1"/>
        <v>0</v>
      </c>
    </row>
    <row r="19" spans="2:12" s="47" customFormat="1" ht="13.5" customHeight="1">
      <c r="B19" s="39" t="s">
        <v>33</v>
      </c>
      <c r="C19" s="39"/>
      <c r="D19" s="35"/>
      <c r="E19" s="42"/>
      <c r="F19" s="43">
        <f t="shared" si="0"/>
        <v>0</v>
      </c>
      <c r="G19" s="44"/>
      <c r="H19" s="39" t="s">
        <v>34</v>
      </c>
      <c r="I19" s="40"/>
      <c r="J19" s="41"/>
      <c r="K19" s="42"/>
      <c r="L19" s="46">
        <f t="shared" si="1"/>
        <v>0</v>
      </c>
    </row>
    <row r="20" spans="1:12" s="38" customFormat="1" ht="13.5" customHeight="1">
      <c r="A20" s="54"/>
      <c r="B20" s="39" t="s">
        <v>35</v>
      </c>
      <c r="C20" s="39"/>
      <c r="D20" s="48"/>
      <c r="E20" s="42"/>
      <c r="F20" s="43">
        <f t="shared" si="0"/>
        <v>0</v>
      </c>
      <c r="G20" s="49"/>
      <c r="H20" s="39" t="s">
        <v>36</v>
      </c>
      <c r="I20" s="40"/>
      <c r="J20" s="41"/>
      <c r="K20" s="42"/>
      <c r="L20" s="46">
        <f t="shared" si="1"/>
        <v>0</v>
      </c>
    </row>
    <row r="21" spans="1:12" s="38" customFormat="1" ht="13.5" customHeight="1">
      <c r="A21" s="8"/>
      <c r="B21" s="39" t="s">
        <v>37</v>
      </c>
      <c r="C21" s="39"/>
      <c r="D21" s="48"/>
      <c r="E21" s="42">
        <v>14686535700</v>
      </c>
      <c r="F21" s="43">
        <f t="shared" si="0"/>
        <v>0.3047985545384795</v>
      </c>
      <c r="G21" s="44"/>
      <c r="H21" s="39" t="s">
        <v>38</v>
      </c>
      <c r="I21" s="40"/>
      <c r="J21" s="41"/>
      <c r="K21" s="42">
        <v>4140694126307</v>
      </c>
      <c r="L21" s="46">
        <f t="shared" si="1"/>
        <v>85.93432857582242</v>
      </c>
    </row>
    <row r="22" spans="1:12" s="47" customFormat="1" ht="13.5" customHeight="1">
      <c r="A22" s="8"/>
      <c r="B22" s="39" t="s">
        <v>39</v>
      </c>
      <c r="C22" s="39"/>
      <c r="D22" s="48"/>
      <c r="E22" s="42"/>
      <c r="F22" s="43">
        <f t="shared" si="0"/>
        <v>0</v>
      </c>
      <c r="G22" s="44"/>
      <c r="H22" s="39" t="s">
        <v>40</v>
      </c>
      <c r="I22" s="40"/>
      <c r="J22" s="41"/>
      <c r="K22" s="42">
        <v>1160719971</v>
      </c>
      <c r="L22" s="46">
        <f t="shared" si="1"/>
        <v>0.02408912330392156</v>
      </c>
    </row>
    <row r="23" spans="1:12" s="47" customFormat="1" ht="13.5" customHeight="1">
      <c r="A23" s="8"/>
      <c r="B23" s="39" t="s">
        <v>41</v>
      </c>
      <c r="C23" s="39"/>
      <c r="D23" s="48"/>
      <c r="E23" s="42">
        <v>955844336</v>
      </c>
      <c r="F23" s="43">
        <f t="shared" si="0"/>
        <v>0.01983721538746491</v>
      </c>
      <c r="G23" s="44"/>
      <c r="H23" s="39" t="s">
        <v>42</v>
      </c>
      <c r="I23" s="40"/>
      <c r="J23" s="41"/>
      <c r="K23" s="42"/>
      <c r="L23" s="46">
        <f t="shared" si="1"/>
        <v>0</v>
      </c>
    </row>
    <row r="24" spans="1:12" s="47" customFormat="1" ht="13.5" customHeight="1">
      <c r="A24" s="8"/>
      <c r="B24" s="39" t="s">
        <v>43</v>
      </c>
      <c r="C24" s="39"/>
      <c r="D24" s="48"/>
      <c r="E24" s="42"/>
      <c r="F24" s="43">
        <f t="shared" si="0"/>
        <v>0</v>
      </c>
      <c r="G24" s="36" t="s">
        <v>44</v>
      </c>
      <c r="H24" s="33"/>
      <c r="I24" s="33"/>
      <c r="J24" s="35"/>
      <c r="K24" s="29">
        <f>SUM(K25:K26)</f>
        <v>0</v>
      </c>
      <c r="L24" s="37">
        <f t="shared" si="1"/>
        <v>0</v>
      </c>
    </row>
    <row r="25" spans="1:12" s="47" customFormat="1" ht="13.5" customHeight="1">
      <c r="A25" s="8"/>
      <c r="B25" s="39" t="s">
        <v>45</v>
      </c>
      <c r="C25" s="39"/>
      <c r="D25" s="48"/>
      <c r="E25" s="42">
        <v>17445212363</v>
      </c>
      <c r="F25" s="43">
        <f t="shared" si="0"/>
        <v>0.3620510391609379</v>
      </c>
      <c r="G25" s="44"/>
      <c r="H25" s="39" t="s">
        <v>46</v>
      </c>
      <c r="I25" s="40"/>
      <c r="J25" s="41"/>
      <c r="K25" s="42"/>
      <c r="L25" s="46">
        <f t="shared" si="1"/>
        <v>0</v>
      </c>
    </row>
    <row r="26" spans="1:12" s="47" customFormat="1" ht="13.5" customHeight="1">
      <c r="A26" s="8"/>
      <c r="B26" s="39" t="s">
        <v>47</v>
      </c>
      <c r="C26" s="39"/>
      <c r="D26" s="48"/>
      <c r="E26" s="42"/>
      <c r="F26" s="43">
        <f t="shared" si="0"/>
        <v>0</v>
      </c>
      <c r="G26" s="44"/>
      <c r="H26" s="39" t="s">
        <v>48</v>
      </c>
      <c r="I26" s="40"/>
      <c r="J26" s="41"/>
      <c r="K26" s="42"/>
      <c r="L26" s="46">
        <f t="shared" si="1"/>
        <v>0</v>
      </c>
    </row>
    <row r="27" spans="1:12" s="47" customFormat="1" ht="13.5" customHeight="1">
      <c r="A27" s="33" t="s">
        <v>49</v>
      </c>
      <c r="B27" s="34"/>
      <c r="C27" s="34"/>
      <c r="D27" s="48"/>
      <c r="E27" s="29">
        <f>SUM(E28:E30)</f>
        <v>1411159218983.6</v>
      </c>
      <c r="F27" s="29">
        <f t="shared" si="0"/>
        <v>29.286640427384857</v>
      </c>
      <c r="G27" s="36" t="s">
        <v>50</v>
      </c>
      <c r="H27" s="33"/>
      <c r="I27" s="33"/>
      <c r="J27" s="35"/>
      <c r="K27" s="29">
        <f>K28+K29</f>
        <v>17002285459</v>
      </c>
      <c r="L27" s="37">
        <f t="shared" si="1"/>
        <v>0.3528587093383642</v>
      </c>
    </row>
    <row r="28" spans="1:12" s="47" customFormat="1" ht="13.5" customHeight="1">
      <c r="A28" s="8"/>
      <c r="B28" s="39" t="s">
        <v>51</v>
      </c>
      <c r="C28" s="39"/>
      <c r="D28" s="48"/>
      <c r="E28" s="42"/>
      <c r="F28" s="43">
        <f t="shared" si="0"/>
        <v>0</v>
      </c>
      <c r="G28" s="55"/>
      <c r="H28" s="39" t="s">
        <v>52</v>
      </c>
      <c r="I28" s="40"/>
      <c r="J28" s="35"/>
      <c r="K28" s="42">
        <v>17002285459</v>
      </c>
      <c r="L28" s="46">
        <f t="shared" si="1"/>
        <v>0.3528587093383642</v>
      </c>
    </row>
    <row r="29" spans="2:12" s="38" customFormat="1" ht="13.5" customHeight="1">
      <c r="B29" s="39" t="s">
        <v>53</v>
      </c>
      <c r="C29" s="39"/>
      <c r="D29" s="35"/>
      <c r="E29" s="42">
        <v>1411138717787</v>
      </c>
      <c r="F29" s="43">
        <f t="shared" si="0"/>
        <v>29.286214953657243</v>
      </c>
      <c r="G29" s="49"/>
      <c r="H29" s="39" t="s">
        <v>54</v>
      </c>
      <c r="I29" s="40"/>
      <c r="J29" s="41"/>
      <c r="K29" s="42"/>
      <c r="L29" s="46">
        <f t="shared" si="1"/>
        <v>0</v>
      </c>
    </row>
    <row r="30" spans="1:12" s="38" customFormat="1" ht="13.5" customHeight="1">
      <c r="A30" s="8"/>
      <c r="B30" s="39" t="s">
        <v>55</v>
      </c>
      <c r="C30" s="39"/>
      <c r="D30" s="48"/>
      <c r="E30" s="42">
        <v>20501196.6</v>
      </c>
      <c r="F30" s="43">
        <f t="shared" si="0"/>
        <v>0.0004254737276122368</v>
      </c>
      <c r="G30" s="36" t="s">
        <v>56</v>
      </c>
      <c r="H30" s="33"/>
      <c r="I30" s="33"/>
      <c r="J30" s="35"/>
      <c r="K30" s="29">
        <f>SUM(K31:K35)</f>
        <v>453878885647.47</v>
      </c>
      <c r="L30" s="37">
        <f t="shared" si="1"/>
        <v>9.419622919030845</v>
      </c>
    </row>
    <row r="31" spans="1:12" s="38" customFormat="1" ht="13.5" customHeight="1">
      <c r="A31" s="33" t="s">
        <v>57</v>
      </c>
      <c r="B31" s="34"/>
      <c r="C31" s="34"/>
      <c r="D31" s="48"/>
      <c r="E31" s="29">
        <f>SUM(E32:E42)</f>
        <v>74497100665.4</v>
      </c>
      <c r="F31" s="29">
        <f t="shared" si="0"/>
        <v>1.5460833694171674</v>
      </c>
      <c r="G31" s="49"/>
      <c r="H31" s="39" t="s">
        <v>58</v>
      </c>
      <c r="I31" s="40"/>
      <c r="J31" s="41"/>
      <c r="K31" s="42">
        <v>417763832911</v>
      </c>
      <c r="L31" s="46">
        <f t="shared" si="1"/>
        <v>8.670105395224532</v>
      </c>
    </row>
    <row r="32" spans="1:12" s="38" customFormat="1" ht="13.5" customHeight="1">
      <c r="A32" s="8"/>
      <c r="B32" s="39" t="s">
        <v>59</v>
      </c>
      <c r="C32" s="39"/>
      <c r="D32" s="48"/>
      <c r="E32" s="42">
        <v>48740098349</v>
      </c>
      <c r="F32" s="43">
        <f t="shared" si="0"/>
        <v>1.0115327282279734</v>
      </c>
      <c r="G32" s="49"/>
      <c r="H32" s="39" t="s">
        <v>60</v>
      </c>
      <c r="I32" s="40"/>
      <c r="J32" s="41"/>
      <c r="K32" s="42">
        <v>36114321538.47</v>
      </c>
      <c r="L32" s="46">
        <f t="shared" si="1"/>
        <v>0.7495023488121528</v>
      </c>
    </row>
    <row r="33" spans="2:12" s="38" customFormat="1" ht="13.5" customHeight="1">
      <c r="B33" s="39" t="s">
        <v>61</v>
      </c>
      <c r="C33" s="39"/>
      <c r="D33" s="35"/>
      <c r="E33" s="42">
        <v>22964891</v>
      </c>
      <c r="F33" s="43">
        <f t="shared" si="0"/>
        <v>0.00047660426699086956</v>
      </c>
      <c r="G33" s="49"/>
      <c r="H33" s="39" t="s">
        <v>62</v>
      </c>
      <c r="I33" s="40"/>
      <c r="J33" s="41"/>
      <c r="K33" s="42">
        <v>731198</v>
      </c>
      <c r="L33" s="46">
        <f t="shared" si="1"/>
        <v>1.5174994160224401E-05</v>
      </c>
    </row>
    <row r="34" spans="1:12" s="47" customFormat="1" ht="13.5" customHeight="1">
      <c r="A34" s="8"/>
      <c r="B34" s="39" t="s">
        <v>63</v>
      </c>
      <c r="C34" s="39"/>
      <c r="D34" s="48"/>
      <c r="E34" s="42">
        <v>18565947217</v>
      </c>
      <c r="F34" s="43">
        <f t="shared" si="0"/>
        <v>0.3853103271576364</v>
      </c>
      <c r="G34" s="44"/>
      <c r="H34" s="39" t="s">
        <v>64</v>
      </c>
      <c r="I34" s="40"/>
      <c r="J34" s="41"/>
      <c r="K34" s="42"/>
      <c r="L34" s="46">
        <f t="shared" si="1"/>
        <v>0</v>
      </c>
    </row>
    <row r="35" spans="1:12" s="47" customFormat="1" ht="13.5" customHeight="1">
      <c r="A35" s="8"/>
      <c r="B35" s="39" t="s">
        <v>65</v>
      </c>
      <c r="C35" s="39"/>
      <c r="D35" s="48"/>
      <c r="E35" s="42">
        <v>3413328162</v>
      </c>
      <c r="F35" s="43">
        <f t="shared" si="0"/>
        <v>0.0708388629690993</v>
      </c>
      <c r="G35" s="44"/>
      <c r="H35" s="39" t="s">
        <v>66</v>
      </c>
      <c r="I35" s="40"/>
      <c r="J35" s="41"/>
      <c r="K35" s="42"/>
      <c r="L35" s="46">
        <f t="shared" si="1"/>
        <v>0</v>
      </c>
    </row>
    <row r="36" spans="1:12" s="47" customFormat="1" ht="13.5" customHeight="1">
      <c r="A36" s="8"/>
      <c r="B36" s="39" t="s">
        <v>67</v>
      </c>
      <c r="C36" s="39"/>
      <c r="D36" s="48"/>
      <c r="E36" s="42">
        <v>1423743931</v>
      </c>
      <c r="F36" s="43">
        <f t="shared" si="0"/>
        <v>0.029547818564301224</v>
      </c>
      <c r="G36" s="49"/>
      <c r="H36" s="39"/>
      <c r="I36" s="40"/>
      <c r="J36" s="41"/>
      <c r="K36" s="43"/>
      <c r="L36" s="46"/>
    </row>
    <row r="37" spans="1:12" s="47" customFormat="1" ht="13.5" customHeight="1">
      <c r="A37" s="8"/>
      <c r="B37" s="39" t="s">
        <v>68</v>
      </c>
      <c r="C37" s="39"/>
      <c r="D37" s="48"/>
      <c r="E37" s="42">
        <v>1508434729</v>
      </c>
      <c r="F37" s="43">
        <f t="shared" si="0"/>
        <v>0.03130545789738849</v>
      </c>
      <c r="G37" s="44"/>
      <c r="H37" s="56" t="s">
        <v>69</v>
      </c>
      <c r="I37" s="57"/>
      <c r="J37" s="58"/>
      <c r="K37" s="29">
        <f>K38+K41+K43+K47+K54+K56</f>
        <v>124736496687.85</v>
      </c>
      <c r="L37" s="37">
        <f aca="true" t="shared" si="2" ref="L37:L57">IF(K$59&gt;0,(K37/K$59)*100,0)</f>
        <v>2.588731928704638</v>
      </c>
    </row>
    <row r="38" spans="1:12" s="47" customFormat="1" ht="13.5" customHeight="1">
      <c r="A38" s="8"/>
      <c r="B38" s="39" t="s">
        <v>70</v>
      </c>
      <c r="C38" s="39"/>
      <c r="D38" s="48"/>
      <c r="E38" s="42">
        <v>65282831</v>
      </c>
      <c r="F38" s="43">
        <f t="shared" si="0"/>
        <v>0.0013548540603063961</v>
      </c>
      <c r="G38" s="36" t="s">
        <v>71</v>
      </c>
      <c r="H38" s="33"/>
      <c r="I38" s="33"/>
      <c r="J38" s="35"/>
      <c r="K38" s="29">
        <f>SUM(K39:K40)</f>
        <v>40000000000</v>
      </c>
      <c r="L38" s="37">
        <f t="shared" si="2"/>
        <v>0.8301441831199976</v>
      </c>
    </row>
    <row r="39" spans="1:12" s="47" customFormat="1" ht="13.5" customHeight="1">
      <c r="A39" s="8"/>
      <c r="B39" s="39" t="s">
        <v>72</v>
      </c>
      <c r="C39" s="39"/>
      <c r="D39" s="48"/>
      <c r="E39" s="42">
        <v>1187528555.4</v>
      </c>
      <c r="F39" s="43">
        <f t="shared" si="0"/>
        <v>0.024645498063855097</v>
      </c>
      <c r="G39" s="50"/>
      <c r="H39" s="39" t="s">
        <v>71</v>
      </c>
      <c r="I39" s="40"/>
      <c r="J39" s="41"/>
      <c r="K39" s="42">
        <v>40000000000</v>
      </c>
      <c r="L39" s="46">
        <f t="shared" si="2"/>
        <v>0.8301441831199976</v>
      </c>
    </row>
    <row r="40" spans="1:12" s="47" customFormat="1" ht="13.5" customHeight="1">
      <c r="A40" s="8"/>
      <c r="B40" s="39" t="s">
        <v>73</v>
      </c>
      <c r="C40" s="39"/>
      <c r="D40" s="48"/>
      <c r="E40" s="42"/>
      <c r="F40" s="43">
        <f t="shared" si="0"/>
        <v>0</v>
      </c>
      <c r="G40" s="49"/>
      <c r="H40" s="39" t="s">
        <v>74</v>
      </c>
      <c r="I40" s="40"/>
      <c r="J40" s="41"/>
      <c r="K40" s="42"/>
      <c r="L40" s="46">
        <f t="shared" si="2"/>
        <v>0</v>
      </c>
    </row>
    <row r="41" spans="1:12" s="47" customFormat="1" ht="13.5" customHeight="1">
      <c r="A41" s="8"/>
      <c r="B41" s="39" t="s">
        <v>75</v>
      </c>
      <c r="C41" s="39"/>
      <c r="D41" s="48"/>
      <c r="E41" s="42"/>
      <c r="F41" s="43">
        <f t="shared" si="0"/>
        <v>0</v>
      </c>
      <c r="G41" s="36" t="s">
        <v>76</v>
      </c>
      <c r="H41" s="33"/>
      <c r="I41" s="33"/>
      <c r="J41" s="35"/>
      <c r="K41" s="29">
        <f>K42</f>
        <v>27107575902.5</v>
      </c>
      <c r="L41" s="37">
        <f t="shared" si="2"/>
        <v>0.5625799113486049</v>
      </c>
    </row>
    <row r="42" spans="1:12" s="47" customFormat="1" ht="13.5" customHeight="1">
      <c r="A42" s="8"/>
      <c r="B42" s="39" t="s">
        <v>77</v>
      </c>
      <c r="C42" s="39"/>
      <c r="D42" s="48"/>
      <c r="E42" s="42">
        <v>-430228000</v>
      </c>
      <c r="F42" s="43">
        <f t="shared" si="0"/>
        <v>-0.008928781790383757</v>
      </c>
      <c r="G42" s="50"/>
      <c r="H42" s="39" t="s">
        <v>76</v>
      </c>
      <c r="I42" s="39"/>
      <c r="J42" s="48"/>
      <c r="K42" s="42">
        <v>27107575902.5</v>
      </c>
      <c r="L42" s="46">
        <f t="shared" si="2"/>
        <v>0.5625799113486049</v>
      </c>
    </row>
    <row r="43" spans="1:16" s="47" customFormat="1" ht="13.5" customHeight="1">
      <c r="A43" s="33" t="s">
        <v>78</v>
      </c>
      <c r="B43" s="34"/>
      <c r="C43" s="34"/>
      <c r="D43" s="48"/>
      <c r="E43" s="29">
        <f>SUM(E44:E45)</f>
        <v>0</v>
      </c>
      <c r="F43" s="29">
        <f t="shared" si="0"/>
        <v>0</v>
      </c>
      <c r="G43" s="36" t="s">
        <v>79</v>
      </c>
      <c r="H43" s="33"/>
      <c r="I43" s="33"/>
      <c r="J43" s="35"/>
      <c r="K43" s="29">
        <f>SUM(K44:K46)</f>
        <v>23052697808.35</v>
      </c>
      <c r="L43" s="37">
        <f t="shared" si="2"/>
        <v>0.4784265747706217</v>
      </c>
      <c r="M43" s="54"/>
      <c r="N43" s="59"/>
      <c r="O43" s="60"/>
      <c r="P43" s="61"/>
    </row>
    <row r="44" spans="1:16" s="47" customFormat="1" ht="13.5" customHeight="1">
      <c r="A44" s="8"/>
      <c r="B44" s="39" t="s">
        <v>80</v>
      </c>
      <c r="C44" s="39"/>
      <c r="D44" s="48"/>
      <c r="E44" s="42"/>
      <c r="F44" s="43">
        <f t="shared" si="0"/>
        <v>0</v>
      </c>
      <c r="G44" s="62"/>
      <c r="H44" s="39" t="s">
        <v>81</v>
      </c>
      <c r="I44" s="39"/>
      <c r="J44" s="48"/>
      <c r="K44" s="42">
        <v>16634674818.15</v>
      </c>
      <c r="L44" s="46">
        <f t="shared" si="2"/>
        <v>0.3452294634594981</v>
      </c>
      <c r="M44" s="54"/>
      <c r="N44" s="59"/>
      <c r="O44" s="60"/>
      <c r="P44" s="61"/>
    </row>
    <row r="45" spans="2:16" s="47" customFormat="1" ht="13.5" customHeight="1">
      <c r="B45" s="39" t="s">
        <v>82</v>
      </c>
      <c r="C45" s="39"/>
      <c r="D45" s="35"/>
      <c r="E45" s="42"/>
      <c r="F45" s="43">
        <f t="shared" si="0"/>
        <v>0</v>
      </c>
      <c r="G45" s="50"/>
      <c r="H45" s="39" t="s">
        <v>83</v>
      </c>
      <c r="I45" s="39"/>
      <c r="J45" s="48"/>
      <c r="K45" s="42">
        <v>6418022990.2</v>
      </c>
      <c r="L45" s="46">
        <f t="shared" si="2"/>
        <v>0.13319711131112358</v>
      </c>
      <c r="M45" s="54"/>
      <c r="N45" s="59"/>
      <c r="O45" s="60"/>
      <c r="P45" s="61"/>
    </row>
    <row r="46" spans="1:16" s="38" customFormat="1" ht="13.5" customHeight="1">
      <c r="A46" s="33" t="s">
        <v>84</v>
      </c>
      <c r="B46" s="34"/>
      <c r="C46" s="34"/>
      <c r="D46" s="48"/>
      <c r="E46" s="29">
        <f>E47</f>
        <v>288396620.5</v>
      </c>
      <c r="F46" s="29">
        <f t="shared" si="0"/>
        <v>0.00598526942348851</v>
      </c>
      <c r="G46" s="44"/>
      <c r="H46" s="39" t="s">
        <v>85</v>
      </c>
      <c r="I46" s="40"/>
      <c r="J46" s="41"/>
      <c r="K46" s="42"/>
      <c r="L46" s="46">
        <f t="shared" si="2"/>
        <v>0</v>
      </c>
      <c r="M46" s="54"/>
      <c r="N46" s="59"/>
      <c r="O46" s="60"/>
      <c r="P46" s="61"/>
    </row>
    <row r="47" spans="1:16" s="38" customFormat="1" ht="13.5" customHeight="1">
      <c r="A47" s="8"/>
      <c r="B47" s="39" t="s">
        <v>86</v>
      </c>
      <c r="C47" s="39"/>
      <c r="D47" s="48"/>
      <c r="E47" s="42">
        <v>288396620.5</v>
      </c>
      <c r="F47" s="43">
        <f t="shared" si="0"/>
        <v>0.00598526942348851</v>
      </c>
      <c r="G47" s="36" t="s">
        <v>87</v>
      </c>
      <c r="H47" s="33"/>
      <c r="I47" s="33"/>
      <c r="J47" s="35"/>
      <c r="K47" s="29">
        <f>SUM(K48:K53)</f>
        <v>34576222977</v>
      </c>
      <c r="L47" s="37">
        <f t="shared" si="2"/>
        <v>0.717581259465414</v>
      </c>
      <c r="M47" s="54"/>
      <c r="N47" s="59"/>
      <c r="O47" s="60"/>
      <c r="P47" s="61"/>
    </row>
    <row r="48" spans="1:16" s="47" customFormat="1" ht="13.5" customHeight="1">
      <c r="A48" s="33" t="s">
        <v>88</v>
      </c>
      <c r="B48" s="34"/>
      <c r="C48" s="34"/>
      <c r="D48" s="35"/>
      <c r="E48" s="29">
        <f>SUM(E49:E53)</f>
        <v>632707516.48</v>
      </c>
      <c r="F48" s="29">
        <f t="shared" si="0"/>
        <v>0.0131309616105543</v>
      </c>
      <c r="G48" s="62"/>
      <c r="H48" s="39" t="s">
        <v>89</v>
      </c>
      <c r="I48" s="39"/>
      <c r="J48" s="48"/>
      <c r="K48" s="42">
        <v>41267835977</v>
      </c>
      <c r="L48" s="46">
        <f t="shared" si="2"/>
        <v>0.8564563496564179</v>
      </c>
      <c r="M48" s="54"/>
      <c r="N48" s="59"/>
      <c r="O48" s="60"/>
      <c r="P48" s="61"/>
    </row>
    <row r="49" spans="1:16" s="47" customFormat="1" ht="14.25" customHeight="1">
      <c r="A49" s="8"/>
      <c r="B49" s="39" t="s">
        <v>90</v>
      </c>
      <c r="C49" s="39"/>
      <c r="D49" s="48"/>
      <c r="E49" s="42">
        <v>399833911</v>
      </c>
      <c r="F49" s="43">
        <f t="shared" si="0"/>
        <v>0.008297994885769218</v>
      </c>
      <c r="G49" s="62"/>
      <c r="H49" s="39" t="s">
        <v>91</v>
      </c>
      <c r="I49" s="39"/>
      <c r="J49" s="48"/>
      <c r="K49" s="42"/>
      <c r="L49" s="46">
        <f t="shared" si="2"/>
        <v>0</v>
      </c>
      <c r="M49" s="54"/>
      <c r="N49" s="59"/>
      <c r="O49" s="60"/>
      <c r="P49" s="61"/>
    </row>
    <row r="50" spans="2:16" s="63" customFormat="1" ht="13.5" customHeight="1">
      <c r="B50" s="39" t="s">
        <v>92</v>
      </c>
      <c r="C50" s="39"/>
      <c r="D50" s="35"/>
      <c r="E50" s="42">
        <v>41172049</v>
      </c>
      <c r="F50" s="43">
        <f t="shared" si="0"/>
        <v>0.0008544684246120377</v>
      </c>
      <c r="G50" s="64"/>
      <c r="H50" s="39" t="s">
        <v>93</v>
      </c>
      <c r="I50" s="39"/>
      <c r="J50" s="48"/>
      <c r="K50" s="42"/>
      <c r="L50" s="46">
        <f t="shared" si="2"/>
        <v>0</v>
      </c>
      <c r="M50" s="54"/>
      <c r="N50" s="59"/>
      <c r="O50" s="60"/>
      <c r="P50" s="61"/>
    </row>
    <row r="51" spans="1:12" s="67" customFormat="1" ht="13.5" customHeight="1">
      <c r="A51" s="8"/>
      <c r="B51" s="39" t="s">
        <v>94</v>
      </c>
      <c r="C51" s="39"/>
      <c r="D51" s="48"/>
      <c r="E51" s="42">
        <v>191701556.48</v>
      </c>
      <c r="F51" s="43">
        <f t="shared" si="0"/>
        <v>0.003978498300173041</v>
      </c>
      <c r="G51" s="62"/>
      <c r="H51" s="65" t="s">
        <v>95</v>
      </c>
      <c r="I51" s="65"/>
      <c r="J51" s="66"/>
      <c r="K51" s="42">
        <v>-6691613000</v>
      </c>
      <c r="L51" s="46">
        <f t="shared" si="2"/>
        <v>-0.1388750901910039</v>
      </c>
    </row>
    <row r="52" spans="1:12" s="68" customFormat="1" ht="13.5" customHeight="1">
      <c r="A52" s="8"/>
      <c r="B52" s="39" t="s">
        <v>96</v>
      </c>
      <c r="C52" s="39"/>
      <c r="D52" s="48"/>
      <c r="E52" s="42"/>
      <c r="F52" s="43">
        <f t="shared" si="0"/>
        <v>0</v>
      </c>
      <c r="H52" s="65" t="s">
        <v>97</v>
      </c>
      <c r="I52" s="65"/>
      <c r="J52" s="35"/>
      <c r="K52" s="42">
        <f>K53</f>
        <v>0</v>
      </c>
      <c r="L52" s="46">
        <f t="shared" si="2"/>
        <v>0</v>
      </c>
    </row>
    <row r="53" spans="1:12" s="68" customFormat="1" ht="13.5" customHeight="1">
      <c r="A53" s="8"/>
      <c r="B53" s="39" t="s">
        <v>98</v>
      </c>
      <c r="C53" s="40"/>
      <c r="D53" s="48"/>
      <c r="E53" s="42"/>
      <c r="F53" s="43">
        <f t="shared" si="0"/>
        <v>0</v>
      </c>
      <c r="G53" s="62"/>
      <c r="H53" s="65" t="s">
        <v>99</v>
      </c>
      <c r="I53" s="65"/>
      <c r="J53" s="48"/>
      <c r="K53" s="42"/>
      <c r="L53" s="46">
        <f t="shared" si="2"/>
        <v>0</v>
      </c>
    </row>
    <row r="54" spans="1:12" s="68" customFormat="1" ht="15" customHeight="1">
      <c r="A54" s="8"/>
      <c r="D54" s="48"/>
      <c r="E54" s="43"/>
      <c r="F54" s="43"/>
      <c r="G54" s="36" t="s">
        <v>100</v>
      </c>
      <c r="H54" s="33"/>
      <c r="I54" s="33"/>
      <c r="J54" s="35"/>
      <c r="K54" s="29">
        <f>K55</f>
        <v>0</v>
      </c>
      <c r="L54" s="37">
        <f t="shared" si="2"/>
        <v>0</v>
      </c>
    </row>
    <row r="55" spans="1:12" s="68" customFormat="1" ht="13.5" customHeight="1">
      <c r="A55" s="8"/>
      <c r="D55" s="41"/>
      <c r="E55" s="43"/>
      <c r="F55" s="43"/>
      <c r="G55" s="69"/>
      <c r="H55" s="39" t="s">
        <v>101</v>
      </c>
      <c r="I55" s="39"/>
      <c r="J55" s="48"/>
      <c r="K55" s="42"/>
      <c r="L55" s="46">
        <f t="shared" si="2"/>
        <v>0</v>
      </c>
    </row>
    <row r="56" spans="1:12" s="68" customFormat="1" ht="13.5" customHeight="1">
      <c r="A56" s="8"/>
      <c r="D56" s="41"/>
      <c r="E56" s="43"/>
      <c r="F56" s="43"/>
      <c r="G56" s="36" t="s">
        <v>102</v>
      </c>
      <c r="H56" s="33"/>
      <c r="I56" s="33"/>
      <c r="J56" s="48"/>
      <c r="K56" s="29">
        <f>K57</f>
        <v>0</v>
      </c>
      <c r="L56" s="37">
        <f t="shared" si="2"/>
        <v>0</v>
      </c>
    </row>
    <row r="57" spans="1:12" s="68" customFormat="1" ht="13.5" customHeight="1">
      <c r="A57" s="8"/>
      <c r="D57" s="41"/>
      <c r="E57" s="43"/>
      <c r="F57" s="43"/>
      <c r="G57" s="69"/>
      <c r="H57" s="39" t="s">
        <v>102</v>
      </c>
      <c r="I57" s="39"/>
      <c r="J57" s="48"/>
      <c r="K57" s="42"/>
      <c r="L57" s="46">
        <f t="shared" si="2"/>
        <v>0</v>
      </c>
    </row>
    <row r="58" spans="1:12" s="68" customFormat="1" ht="13.5" customHeight="1">
      <c r="A58" s="8"/>
      <c r="B58" s="70"/>
      <c r="C58" s="71"/>
      <c r="D58" s="41"/>
      <c r="E58" s="43"/>
      <c r="F58" s="43"/>
      <c r="G58" s="55"/>
      <c r="H58" s="72"/>
      <c r="I58" s="72"/>
      <c r="J58" s="73"/>
      <c r="K58" s="43"/>
      <c r="L58" s="46"/>
    </row>
    <row r="59" spans="1:12" s="81" customFormat="1" ht="15" customHeight="1">
      <c r="A59" s="74"/>
      <c r="B59" s="75" t="s">
        <v>103</v>
      </c>
      <c r="C59" s="76"/>
      <c r="D59" s="77"/>
      <c r="E59" s="78">
        <f>E6</f>
        <v>4818440075031.881</v>
      </c>
      <c r="F59" s="78">
        <f>F6</f>
        <v>100</v>
      </c>
      <c r="G59" s="79"/>
      <c r="H59" s="75" t="s">
        <v>103</v>
      </c>
      <c r="I59" s="76"/>
      <c r="J59" s="77"/>
      <c r="K59" s="78">
        <f>K6+K37</f>
        <v>4818440075031.88</v>
      </c>
      <c r="L59" s="80">
        <f>IF(K$59&gt;0,(K59/K$59)*100,0)</f>
        <v>100</v>
      </c>
    </row>
    <row r="60" spans="1:12" s="86" customFormat="1" ht="15" customHeight="1">
      <c r="A60" s="82" t="s">
        <v>104</v>
      </c>
      <c r="B60" s="82"/>
      <c r="C60" s="82"/>
      <c r="D60" s="83"/>
      <c r="E60" s="84"/>
      <c r="F60" s="83"/>
      <c r="G60" s="63"/>
      <c r="H60" s="63"/>
      <c r="I60" s="85"/>
      <c r="J60" s="85"/>
      <c r="K60" s="85"/>
      <c r="L60" s="85"/>
    </row>
    <row r="61" spans="1:12" s="86" customFormat="1" ht="15" customHeight="1">
      <c r="A61" s="87"/>
      <c r="B61" s="87"/>
      <c r="C61" s="87"/>
      <c r="D61" s="83"/>
      <c r="E61" s="88"/>
      <c r="F61" s="89"/>
      <c r="G61" s="63"/>
      <c r="H61" s="63"/>
      <c r="I61" s="47"/>
      <c r="J61" s="47"/>
      <c r="K61" s="47"/>
      <c r="L61" s="47"/>
    </row>
    <row r="62" spans="1:12" s="86" customFormat="1" ht="12.75" customHeight="1">
      <c r="A62" s="90"/>
      <c r="E62" s="91"/>
      <c r="F62" s="91"/>
      <c r="G62" s="38"/>
      <c r="H62" s="38"/>
      <c r="I62" s="38"/>
      <c r="J62" s="38"/>
      <c r="K62" s="38"/>
      <c r="L62" s="38"/>
    </row>
    <row r="63" spans="1:12" s="86" customFormat="1" ht="12.75" customHeight="1">
      <c r="A63" s="92"/>
      <c r="B63" s="93"/>
      <c r="E63" s="94"/>
      <c r="F63" s="94"/>
      <c r="G63" s="47"/>
      <c r="H63" s="47"/>
      <c r="I63" s="47"/>
      <c r="J63" s="47"/>
      <c r="K63" s="47"/>
      <c r="L63" s="47"/>
    </row>
    <row r="64" spans="1:12" s="2" customFormat="1" ht="16.5" customHeight="1">
      <c r="A64" s="92"/>
      <c r="B64" s="93"/>
      <c r="C64" s="86"/>
      <c r="D64" s="86"/>
      <c r="E64" s="94"/>
      <c r="F64" s="94"/>
      <c r="G64" s="63"/>
      <c r="H64" s="63"/>
      <c r="I64" s="63"/>
      <c r="J64" s="63"/>
      <c r="K64" s="63"/>
      <c r="L64" s="63"/>
    </row>
    <row r="65" spans="1:12" s="96" customFormat="1" ht="26.25" customHeight="1">
      <c r="A65" s="92"/>
      <c r="B65" s="93"/>
      <c r="C65" s="86"/>
      <c r="D65" s="86"/>
      <c r="E65" s="94"/>
      <c r="F65" s="94"/>
      <c r="G65" s="95"/>
      <c r="H65" s="95"/>
      <c r="I65" s="95"/>
      <c r="J65" s="95"/>
      <c r="K65" s="95"/>
      <c r="L65" s="95"/>
    </row>
    <row r="66" spans="1:12" s="98" customFormat="1" ht="18" customHeight="1">
      <c r="A66" s="92"/>
      <c r="B66" s="93"/>
      <c r="C66" s="86"/>
      <c r="D66" s="86"/>
      <c r="E66" s="94"/>
      <c r="F66" s="94"/>
      <c r="G66" s="97"/>
      <c r="H66" s="97"/>
      <c r="I66" s="97"/>
      <c r="J66" s="97"/>
      <c r="K66" s="97"/>
      <c r="L66" s="97"/>
    </row>
    <row r="67" spans="1:12" s="14" customFormat="1" ht="27" customHeight="1">
      <c r="A67" s="92"/>
      <c r="B67" s="93"/>
      <c r="C67" s="86"/>
      <c r="D67" s="86"/>
      <c r="E67" s="94"/>
      <c r="F67" s="94"/>
      <c r="G67" s="99"/>
      <c r="H67" s="99"/>
      <c r="I67" s="99"/>
      <c r="J67" s="99"/>
      <c r="K67" s="99"/>
      <c r="L67" s="99"/>
    </row>
    <row r="68" spans="1:12" s="20" customFormat="1" ht="21.75" customHeight="1">
      <c r="A68" s="92"/>
      <c r="B68" s="93"/>
      <c r="C68" s="86"/>
      <c r="D68" s="86"/>
      <c r="E68" s="94"/>
      <c r="F68" s="94"/>
      <c r="G68" s="93"/>
      <c r="H68" s="93"/>
      <c r="I68" s="93"/>
      <c r="J68" s="93"/>
      <c r="K68" s="93"/>
      <c r="L68" s="93"/>
    </row>
    <row r="69" spans="1:12" s="26" customFormat="1" ht="33" customHeight="1">
      <c r="A69" s="92"/>
      <c r="B69" s="93"/>
      <c r="C69" s="86"/>
      <c r="D69" s="86"/>
      <c r="E69" s="94"/>
      <c r="F69" s="94"/>
      <c r="G69" s="67"/>
      <c r="H69" s="67"/>
      <c r="I69" s="67"/>
      <c r="J69" s="67"/>
      <c r="K69" s="67"/>
      <c r="L69" s="67"/>
    </row>
    <row r="70" spans="1:12" s="26" customFormat="1" ht="6.75" customHeight="1">
      <c r="A70" s="92"/>
      <c r="B70" s="93"/>
      <c r="C70" s="86"/>
      <c r="D70" s="86"/>
      <c r="E70" s="94"/>
      <c r="F70" s="94"/>
      <c r="G70" s="68"/>
      <c r="H70" s="68"/>
      <c r="I70" s="68"/>
      <c r="J70" s="68"/>
      <c r="K70" s="68"/>
      <c r="L70" s="68"/>
    </row>
    <row r="71" spans="1:12" s="32" customFormat="1" ht="15" customHeight="1">
      <c r="A71" s="92"/>
      <c r="B71" s="93"/>
      <c r="C71" s="86"/>
      <c r="D71" s="86"/>
      <c r="E71" s="94"/>
      <c r="F71" s="94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6"/>
      <c r="H82" s="96"/>
      <c r="I82" s="96"/>
      <c r="J82" s="96"/>
      <c r="K82" s="96"/>
      <c r="L82" s="96"/>
    </row>
    <row r="83" spans="7:12" ht="19.5" customHeight="1">
      <c r="G83" s="98"/>
      <c r="H83" s="98"/>
      <c r="I83" s="98"/>
      <c r="J83" s="98"/>
      <c r="K83" s="98"/>
      <c r="L83" s="98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92"/>
      <c r="B100" s="93"/>
      <c r="C100" s="86"/>
      <c r="D100" s="86"/>
      <c r="E100" s="94"/>
      <c r="F100" s="94"/>
      <c r="G100" s="100"/>
      <c r="H100" s="100"/>
      <c r="I100" s="100"/>
      <c r="J100" s="100"/>
      <c r="K100" s="100"/>
      <c r="L100" s="100"/>
    </row>
    <row r="117" spans="7:12" ht="16.5">
      <c r="G117" s="81"/>
      <c r="H117" s="81"/>
      <c r="I117" s="81"/>
      <c r="J117" s="81"/>
      <c r="K117" s="81"/>
      <c r="L117" s="81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2009-09-14T08:28:03Z</cp:lastPrinted>
  <dcterms:created xsi:type="dcterms:W3CDTF">2009-09-14T08:25:47Z</dcterms:created>
  <dcterms:modified xsi:type="dcterms:W3CDTF">2009-09-14T08:28:05Z</dcterms:modified>
  <cp:category/>
  <cp:version/>
  <cp:contentType/>
  <cp:contentStatus/>
</cp:coreProperties>
</file>