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<sst xmlns="http://schemas.openxmlformats.org/spreadsheetml/2006/main" count="164" uniqueCount="156">
  <si>
    <t>交通部高雄港務局資產負債表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</si>
  <si>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</si>
  <si>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</si>
  <si>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</si>
  <si>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</si>
  <si>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</si>
  <si>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</si>
  <si>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</si>
  <si>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</si>
  <si>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</si>
  <si>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</si>
  <si>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</si>
  <si>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</si>
  <si>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</si>
  <si>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</si>
  <si>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</si>
  <si>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</si>
  <si>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</si>
  <si>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</si>
  <si>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</si>
  <si>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</si>
  <si>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</si>
  <si>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</si>
  <si>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</si>
  <si>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</si>
  <si>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</si>
  <si>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</si>
  <si>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</si>
  <si>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</si>
  <si>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</si>
  <si>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</si>
  <si>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</si>
  <si>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</si>
  <si>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</si>
  <si>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</si>
  <si>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</si>
  <si>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</si>
  <si>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</si>
  <si>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</si>
  <si>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</si>
  <si>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</si>
  <si>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</si>
  <si>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</si>
  <si>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</si>
  <si>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</si>
  <si>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</si>
  <si>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</si>
  <si>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</si>
  <si>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</si>
  <si>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</si>
  <si>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</si>
  <si>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</si>
  <si>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</si>
  <si>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</si>
  <si>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</si>
  <si>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</si>
  <si>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</si>
  <si>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</si>
  <si>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</si>
  <si>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</si>
  <si>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</si>
  <si>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</si>
  <si>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</si>
  <si>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</si>
  <si>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</si>
  <si>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</si>
  <si>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</si>
  <si>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</si>
  <si>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</si>
  <si>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</si>
  <si>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</si>
  <si>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</si>
  <si>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</si>
  <si>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資本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</si>
  <si>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</si>
  <si>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</si>
  <si>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</si>
  <si>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</si>
  <si>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</si>
  <si>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</si>
  <si>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</si>
  <si>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</si>
  <si>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</si>
  <si>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</si>
  <si>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</si>
  <si>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</si>
  <si>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</si>
  <si>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</si>
  <si>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</si>
  <si>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</si>
  <si>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</si>
  <si>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</si>
  <si>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</si>
  <si>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</si>
  <si>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</si>
  <si>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</si>
  <si>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</si>
  <si>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</si>
  <si>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</si>
  <si>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</si>
  <si>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</si>
  <si>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</si>
  <si>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</si>
  <si>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</si>
  <si>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</si>
  <si>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1,416,426,378</t>
    </r>
    <r>
      <rPr>
        <b/>
        <sz val="10"/>
        <rFont val="華康中明體"/>
        <family val="3"/>
      </rPr>
      <t>元。</t>
    </r>
  </si>
  <si>
    <t>交通部高雄港務局損益結算表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</si>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</sst>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G11" sqref="G11"/>
    </sheetView>
  </sheetViews>
  <sheetFormatPr defaultColWidth="9.00390625" defaultRowHeight="13.5" customHeight="1"/>
  <cols>
    <col min="1" max="1" width="4.125" style="160" customWidth="1"/>
    <col min="2" max="2" width="2.625" style="157" customWidth="1"/>
    <col min="3" max="3" width="20.125" style="158" customWidth="1"/>
    <col min="4" max="4" width="2.00390625" style="156" customWidth="1"/>
    <col min="5" max="5" width="19.75390625" style="134" customWidth="1"/>
    <col min="6" max="6" width="19.625" style="134" customWidth="1"/>
    <col min="7" max="7" width="18.625" style="134" customWidth="1"/>
    <col min="8" max="8" width="9.125" style="159" customWidth="1"/>
    <col min="9" max="16384" width="9.00390625" style="134" customWidth="1"/>
  </cols>
  <sheetData>
    <row r="1" spans="1:8" s="101" customFormat="1" ht="45" customHeight="1">
      <c r="A1" s="99" t="s">
        <v>106</v>
      </c>
      <c r="B1" s="100"/>
      <c r="C1" s="100"/>
      <c r="D1" s="100"/>
      <c r="E1" s="100"/>
      <c r="F1" s="100"/>
      <c r="G1" s="100"/>
      <c r="H1" s="100"/>
    </row>
    <row r="2" spans="1:8" s="109" customFormat="1" ht="24.75" customHeight="1">
      <c r="A2" s="102"/>
      <c r="B2" s="102"/>
      <c r="C2" s="103"/>
      <c r="D2" s="104"/>
      <c r="E2" s="105" t="s">
        <v>107</v>
      </c>
      <c r="F2" s="106"/>
      <c r="G2" s="107"/>
      <c r="H2" s="108" t="s">
        <v>108</v>
      </c>
    </row>
    <row r="3" spans="1:8" s="109" customFormat="1" ht="21" customHeight="1">
      <c r="A3" s="110" t="s">
        <v>109</v>
      </c>
      <c r="B3" s="110"/>
      <c r="C3" s="110"/>
      <c r="D3" s="111"/>
      <c r="E3" s="112" t="s">
        <v>110</v>
      </c>
      <c r="F3" s="113" t="s">
        <v>111</v>
      </c>
      <c r="G3" s="114" t="s">
        <v>112</v>
      </c>
      <c r="H3" s="115"/>
    </row>
    <row r="4" spans="1:8" s="109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21" customHeight="1">
      <c r="A5" s="120" t="s">
        <v>113</v>
      </c>
      <c r="C5" s="122"/>
      <c r="D5" s="123"/>
      <c r="E5" s="124">
        <f>SUM(E6:E16)</f>
        <v>3888271615</v>
      </c>
      <c r="F5" s="124">
        <f>SUM(F6:F16)</f>
        <v>4302519000</v>
      </c>
      <c r="G5" s="125">
        <f>SUM(G6:G16)</f>
        <v>-414247385</v>
      </c>
      <c r="H5" s="126">
        <f aca="true" t="shared" si="0" ref="H5:H28">IF(F5=0,0,(G5/F5)*100)</f>
        <v>-9.628019887884284</v>
      </c>
    </row>
    <row r="6" spans="1:8" ht="15" customHeight="1">
      <c r="A6" s="127"/>
      <c r="B6" s="128" t="s">
        <v>114</v>
      </c>
      <c r="C6" s="129"/>
      <c r="D6" s="130"/>
      <c r="E6" s="131"/>
      <c r="F6" s="131"/>
      <c r="G6" s="132">
        <f aca="true" t="shared" si="1" ref="G6:G16">E6-F6</f>
        <v>0</v>
      </c>
      <c r="H6" s="133">
        <f t="shared" si="0"/>
        <v>0</v>
      </c>
    </row>
    <row r="7" spans="1:8" ht="15" customHeight="1">
      <c r="A7" s="127"/>
      <c r="B7" s="128" t="s">
        <v>115</v>
      </c>
      <c r="C7" s="129"/>
      <c r="D7" s="130"/>
      <c r="E7" s="131"/>
      <c r="F7" s="131"/>
      <c r="G7" s="132">
        <f t="shared" si="1"/>
        <v>0</v>
      </c>
      <c r="H7" s="133">
        <f t="shared" si="0"/>
        <v>0</v>
      </c>
    </row>
    <row r="8" spans="1:8" ht="15" customHeight="1">
      <c r="A8" s="127"/>
      <c r="B8" s="128" t="s">
        <v>116</v>
      </c>
      <c r="C8" s="129"/>
      <c r="D8" s="130"/>
      <c r="E8" s="131"/>
      <c r="F8" s="131"/>
      <c r="G8" s="132">
        <f t="shared" si="1"/>
        <v>0</v>
      </c>
      <c r="H8" s="133">
        <f t="shared" si="0"/>
        <v>0</v>
      </c>
    </row>
    <row r="9" spans="1:8" ht="15" customHeight="1">
      <c r="A9" s="127"/>
      <c r="B9" s="128" t="s">
        <v>117</v>
      </c>
      <c r="C9" s="129"/>
      <c r="D9" s="130"/>
      <c r="E9" s="131"/>
      <c r="F9" s="131"/>
      <c r="G9" s="132">
        <f t="shared" si="1"/>
        <v>0</v>
      </c>
      <c r="H9" s="133">
        <f t="shared" si="0"/>
        <v>0</v>
      </c>
    </row>
    <row r="10" spans="1:8" ht="15" customHeight="1">
      <c r="A10" s="127"/>
      <c r="B10" s="128" t="s">
        <v>118</v>
      </c>
      <c r="C10" s="129"/>
      <c r="D10" s="130"/>
      <c r="E10" s="131"/>
      <c r="F10" s="131"/>
      <c r="G10" s="132">
        <f t="shared" si="1"/>
        <v>0</v>
      </c>
      <c r="H10" s="133">
        <f t="shared" si="0"/>
        <v>0</v>
      </c>
    </row>
    <row r="11" spans="1:8" ht="15" customHeight="1">
      <c r="A11" s="127"/>
      <c r="B11" s="128" t="s">
        <v>119</v>
      </c>
      <c r="C11" s="129"/>
      <c r="D11" s="130"/>
      <c r="E11" s="131">
        <v>3267284880</v>
      </c>
      <c r="F11" s="131">
        <v>3646595000</v>
      </c>
      <c r="G11" s="132">
        <f t="shared" si="1"/>
        <v>-379310120</v>
      </c>
      <c r="H11" s="133">
        <f t="shared" si="0"/>
        <v>-10.4017616433961</v>
      </c>
    </row>
    <row r="12" spans="1:8" ht="15" customHeight="1">
      <c r="A12" s="127"/>
      <c r="B12" s="128" t="s">
        <v>120</v>
      </c>
      <c r="C12" s="129"/>
      <c r="D12" s="130"/>
      <c r="E12" s="131"/>
      <c r="F12" s="131"/>
      <c r="G12" s="132">
        <f t="shared" si="1"/>
        <v>0</v>
      </c>
      <c r="H12" s="133">
        <f t="shared" si="0"/>
        <v>0</v>
      </c>
    </row>
    <row r="13" spans="1:8" ht="15" customHeight="1">
      <c r="A13" s="127"/>
      <c r="B13" s="128" t="s">
        <v>121</v>
      </c>
      <c r="C13" s="129"/>
      <c r="D13" s="130"/>
      <c r="E13" s="131"/>
      <c r="F13" s="131"/>
      <c r="G13" s="132">
        <f t="shared" si="1"/>
        <v>0</v>
      </c>
      <c r="H13" s="133">
        <f t="shared" si="0"/>
        <v>0</v>
      </c>
    </row>
    <row r="14" spans="1:8" ht="15" customHeight="1">
      <c r="A14" s="127"/>
      <c r="B14" s="128" t="s">
        <v>122</v>
      </c>
      <c r="C14" s="129"/>
      <c r="D14" s="130"/>
      <c r="E14" s="131"/>
      <c r="F14" s="131"/>
      <c r="G14" s="132">
        <f t="shared" si="1"/>
        <v>0</v>
      </c>
      <c r="H14" s="133">
        <f t="shared" si="0"/>
        <v>0</v>
      </c>
    </row>
    <row r="15" spans="1:8" ht="15" customHeight="1">
      <c r="A15" s="127"/>
      <c r="B15" s="128" t="s">
        <v>123</v>
      </c>
      <c r="C15" s="129"/>
      <c r="D15" s="130"/>
      <c r="E15" s="131"/>
      <c r="F15" s="131"/>
      <c r="G15" s="132">
        <f t="shared" si="1"/>
        <v>0</v>
      </c>
      <c r="H15" s="133">
        <f t="shared" si="0"/>
        <v>0</v>
      </c>
    </row>
    <row r="16" spans="1:8" ht="15" customHeight="1">
      <c r="A16" s="127"/>
      <c r="B16" s="128" t="s">
        <v>124</v>
      </c>
      <c r="C16" s="129"/>
      <c r="D16" s="130"/>
      <c r="E16" s="131">
        <v>620986735</v>
      </c>
      <c r="F16" s="131">
        <v>655924000</v>
      </c>
      <c r="G16" s="132">
        <f t="shared" si="1"/>
        <v>-34937265</v>
      </c>
      <c r="H16" s="133">
        <f t="shared" si="0"/>
        <v>-5.3264196766698575</v>
      </c>
    </row>
    <row r="17" spans="1:8" s="121" customFormat="1" ht="21.75" customHeight="1">
      <c r="A17" s="120" t="s">
        <v>125</v>
      </c>
      <c r="C17" s="122"/>
      <c r="D17" s="123"/>
      <c r="E17" s="124">
        <f>SUM(E18:E28)</f>
        <v>2194697261</v>
      </c>
      <c r="F17" s="124">
        <f>SUM(F18:F28)</f>
        <v>2497486000</v>
      </c>
      <c r="G17" s="125">
        <f>SUM(G18:G28)</f>
        <v>-302788739</v>
      </c>
      <c r="H17" s="135">
        <f t="shared" si="0"/>
        <v>-12.123741194144833</v>
      </c>
    </row>
    <row r="18" spans="1:8" ht="15" customHeight="1">
      <c r="A18" s="127"/>
      <c r="B18" s="128" t="s">
        <v>126</v>
      </c>
      <c r="C18" s="129"/>
      <c r="D18" s="130"/>
      <c r="E18" s="131"/>
      <c r="F18" s="131"/>
      <c r="G18" s="132">
        <f aca="true" t="shared" si="2" ref="G18:G28">E18-F18</f>
        <v>0</v>
      </c>
      <c r="H18" s="133">
        <f t="shared" si="0"/>
        <v>0</v>
      </c>
    </row>
    <row r="19" spans="1:8" ht="15" customHeight="1">
      <c r="A19" s="127"/>
      <c r="B19" s="128" t="s">
        <v>127</v>
      </c>
      <c r="C19" s="129"/>
      <c r="D19" s="130"/>
      <c r="E19" s="131"/>
      <c r="F19" s="131"/>
      <c r="G19" s="132">
        <f t="shared" si="2"/>
        <v>0</v>
      </c>
      <c r="H19" s="133">
        <f t="shared" si="0"/>
        <v>0</v>
      </c>
    </row>
    <row r="20" spans="1:8" ht="15" customHeight="1">
      <c r="A20" s="127"/>
      <c r="B20" s="128" t="s">
        <v>128</v>
      </c>
      <c r="C20" s="129"/>
      <c r="D20" s="130"/>
      <c r="E20" s="131"/>
      <c r="F20" s="131"/>
      <c r="G20" s="132">
        <f t="shared" si="2"/>
        <v>0</v>
      </c>
      <c r="H20" s="133">
        <f t="shared" si="0"/>
        <v>0</v>
      </c>
    </row>
    <row r="21" spans="1:8" ht="15" customHeight="1">
      <c r="A21" s="127"/>
      <c r="B21" s="128" t="s">
        <v>129</v>
      </c>
      <c r="C21" s="129"/>
      <c r="D21" s="130"/>
      <c r="E21" s="131"/>
      <c r="F21" s="131"/>
      <c r="G21" s="132">
        <f t="shared" si="2"/>
        <v>0</v>
      </c>
      <c r="H21" s="133">
        <f t="shared" si="0"/>
        <v>0</v>
      </c>
    </row>
    <row r="22" spans="1:8" ht="15" customHeight="1">
      <c r="A22" s="127"/>
      <c r="B22" s="128" t="s">
        <v>130</v>
      </c>
      <c r="C22" s="129"/>
      <c r="D22" s="130"/>
      <c r="E22" s="131"/>
      <c r="F22" s="131"/>
      <c r="G22" s="132">
        <f t="shared" si="2"/>
        <v>0</v>
      </c>
      <c r="H22" s="133">
        <f t="shared" si="0"/>
        <v>0</v>
      </c>
    </row>
    <row r="23" spans="1:8" ht="15" customHeight="1">
      <c r="A23" s="127"/>
      <c r="B23" s="128" t="s">
        <v>131</v>
      </c>
      <c r="C23" s="129"/>
      <c r="D23" s="130"/>
      <c r="E23" s="131">
        <v>2189719386</v>
      </c>
      <c r="F23" s="131">
        <v>2494240000</v>
      </c>
      <c r="G23" s="132">
        <f t="shared" si="2"/>
        <v>-304520614</v>
      </c>
      <c r="H23" s="133">
        <f t="shared" si="0"/>
        <v>-12.208953989992944</v>
      </c>
    </row>
    <row r="24" spans="1:8" ht="15" customHeight="1">
      <c r="A24" s="127"/>
      <c r="B24" s="128" t="s">
        <v>132</v>
      </c>
      <c r="C24" s="129"/>
      <c r="D24" s="130"/>
      <c r="E24" s="131"/>
      <c r="F24" s="131"/>
      <c r="G24" s="132">
        <f t="shared" si="2"/>
        <v>0</v>
      </c>
      <c r="H24" s="133">
        <f t="shared" si="0"/>
        <v>0</v>
      </c>
    </row>
    <row r="25" spans="1:8" ht="15" customHeight="1">
      <c r="A25" s="127"/>
      <c r="B25" s="128" t="s">
        <v>133</v>
      </c>
      <c r="C25" s="129"/>
      <c r="D25" s="130"/>
      <c r="E25" s="131"/>
      <c r="F25" s="131"/>
      <c r="G25" s="132">
        <f t="shared" si="2"/>
        <v>0</v>
      </c>
      <c r="H25" s="133">
        <f t="shared" si="0"/>
        <v>0</v>
      </c>
    </row>
    <row r="26" spans="1:8" ht="15" customHeight="1">
      <c r="A26" s="127"/>
      <c r="B26" s="136" t="s">
        <v>134</v>
      </c>
      <c r="C26" s="129"/>
      <c r="D26" s="130"/>
      <c r="E26" s="131"/>
      <c r="F26" s="131"/>
      <c r="G26" s="132">
        <f t="shared" si="2"/>
        <v>0</v>
      </c>
      <c r="H26" s="133">
        <f t="shared" si="0"/>
        <v>0</v>
      </c>
    </row>
    <row r="27" spans="1:8" ht="15" customHeight="1">
      <c r="A27" s="127"/>
      <c r="B27" s="136" t="s">
        <v>135</v>
      </c>
      <c r="C27" s="129"/>
      <c r="D27" s="130"/>
      <c r="E27" s="131"/>
      <c r="F27" s="131"/>
      <c r="G27" s="132">
        <f t="shared" si="2"/>
        <v>0</v>
      </c>
      <c r="H27" s="133">
        <f t="shared" si="0"/>
        <v>0</v>
      </c>
    </row>
    <row r="28" spans="1:8" ht="15" customHeight="1">
      <c r="A28" s="127"/>
      <c r="B28" s="128" t="s">
        <v>136</v>
      </c>
      <c r="C28" s="129"/>
      <c r="D28" s="130"/>
      <c r="E28" s="131">
        <v>4977875</v>
      </c>
      <c r="F28" s="131">
        <v>3246000</v>
      </c>
      <c r="G28" s="132">
        <f t="shared" si="2"/>
        <v>1731875</v>
      </c>
      <c r="H28" s="133">
        <f t="shared" si="0"/>
        <v>53.354128157732596</v>
      </c>
    </row>
    <row r="29" spans="1:8" ht="2.25" customHeight="1">
      <c r="A29" s="127"/>
      <c r="B29" s="137"/>
      <c r="C29" s="138"/>
      <c r="D29" s="130"/>
      <c r="E29" s="139"/>
      <c r="F29" s="139"/>
      <c r="G29" s="132"/>
      <c r="H29" s="133"/>
    </row>
    <row r="30" spans="1:8" s="121" customFormat="1" ht="21.75" customHeight="1">
      <c r="A30" s="120" t="s">
        <v>137</v>
      </c>
      <c r="B30" s="140"/>
      <c r="C30" s="122"/>
      <c r="D30" s="123"/>
      <c r="E30" s="124">
        <f>E5-E17</f>
        <v>1693574354</v>
      </c>
      <c r="F30" s="124">
        <f>F5-F17</f>
        <v>1805033000</v>
      </c>
      <c r="G30" s="125">
        <f>G5-G17</f>
        <v>-111458646</v>
      </c>
      <c r="H30" s="135">
        <f aca="true" t="shared" si="3" ref="H30:H35">IF(F30=0,0,(G30/F30)*100)</f>
        <v>-6.1748813456596086</v>
      </c>
    </row>
    <row r="31" spans="1:8" s="121" customFormat="1" ht="21.75" customHeight="1">
      <c r="A31" s="120" t="s">
        <v>138</v>
      </c>
      <c r="B31" s="141"/>
      <c r="C31" s="122"/>
      <c r="D31" s="123"/>
      <c r="E31" s="124">
        <f>SUM(E32:E35)</f>
        <v>335623124</v>
      </c>
      <c r="F31" s="124">
        <f>SUM(F32:F35)</f>
        <v>403938000</v>
      </c>
      <c r="G31" s="125">
        <f>SUM(G32:G35)</f>
        <v>-68314876</v>
      </c>
      <c r="H31" s="135">
        <f t="shared" si="3"/>
        <v>-16.912218211705756</v>
      </c>
    </row>
    <row r="32" spans="1:8" ht="15" customHeight="1">
      <c r="A32" s="127"/>
      <c r="B32" s="128" t="s">
        <v>139</v>
      </c>
      <c r="C32" s="129"/>
      <c r="D32" s="130"/>
      <c r="E32" s="131"/>
      <c r="F32" s="131"/>
      <c r="G32" s="132">
        <f>E32-F32</f>
        <v>0</v>
      </c>
      <c r="H32" s="133">
        <f t="shared" si="3"/>
        <v>0</v>
      </c>
    </row>
    <row r="33" spans="1:8" ht="15" customHeight="1">
      <c r="A33" s="127"/>
      <c r="B33" s="128" t="s">
        <v>140</v>
      </c>
      <c r="C33" s="129"/>
      <c r="D33" s="130"/>
      <c r="E33" s="131">
        <v>139147330</v>
      </c>
      <c r="F33" s="131">
        <v>162546000</v>
      </c>
      <c r="G33" s="132">
        <f>E33-F33</f>
        <v>-23398670</v>
      </c>
      <c r="H33" s="133">
        <f t="shared" si="3"/>
        <v>-14.395106615973324</v>
      </c>
    </row>
    <row r="34" spans="1:8" ht="15" customHeight="1">
      <c r="A34" s="127"/>
      <c r="B34" s="128" t="s">
        <v>141</v>
      </c>
      <c r="C34" s="129"/>
      <c r="D34" s="130"/>
      <c r="E34" s="131">
        <v>195757094</v>
      </c>
      <c r="F34" s="131">
        <v>238946000</v>
      </c>
      <c r="G34" s="132">
        <f>E34-F34</f>
        <v>-43188906</v>
      </c>
      <c r="H34" s="133">
        <f t="shared" si="3"/>
        <v>-18.07475580256627</v>
      </c>
    </row>
    <row r="35" spans="1:8" ht="15" customHeight="1">
      <c r="A35" s="127"/>
      <c r="B35" s="128" t="s">
        <v>142</v>
      </c>
      <c r="C35" s="129"/>
      <c r="D35" s="130"/>
      <c r="E35" s="131">
        <v>718700</v>
      </c>
      <c r="F35" s="131">
        <v>2446000</v>
      </c>
      <c r="G35" s="132">
        <f>E35-F35</f>
        <v>-1727300</v>
      </c>
      <c r="H35" s="133">
        <f t="shared" si="3"/>
        <v>-70.61733442354866</v>
      </c>
    </row>
    <row r="36" spans="1:8" ht="1.5" customHeight="1">
      <c r="A36" s="127"/>
      <c r="B36" s="137"/>
      <c r="C36" s="138"/>
      <c r="D36" s="130"/>
      <c r="E36" s="139"/>
      <c r="F36" s="139"/>
      <c r="G36" s="132"/>
      <c r="H36" s="133"/>
    </row>
    <row r="37" spans="1:8" s="121" customFormat="1" ht="21.75" customHeight="1">
      <c r="A37" s="120" t="s">
        <v>143</v>
      </c>
      <c r="C37" s="142"/>
      <c r="D37" s="123"/>
      <c r="E37" s="124">
        <f>E30-E31</f>
        <v>1357951230</v>
      </c>
      <c r="F37" s="124">
        <f>F30-F31</f>
        <v>1401095000</v>
      </c>
      <c r="G37" s="125">
        <f>G30-G31</f>
        <v>-43143770</v>
      </c>
      <c r="H37" s="135">
        <f>IF(F37=0,0,(G37/F37)*100)</f>
        <v>-3.0792894129234636</v>
      </c>
    </row>
    <row r="38" spans="1:8" s="121" customFormat="1" ht="21.75" customHeight="1">
      <c r="A38" s="120" t="s">
        <v>144</v>
      </c>
      <c r="B38" s="141"/>
      <c r="C38" s="122"/>
      <c r="D38" s="123"/>
      <c r="E38" s="124">
        <f>SUM(E39:E40)</f>
        <v>700261565.3</v>
      </c>
      <c r="F38" s="124">
        <f>SUM(F39:F40)</f>
        <v>668316000</v>
      </c>
      <c r="G38" s="125">
        <f>SUM(G39:G40)</f>
        <v>31945565.300000012</v>
      </c>
      <c r="H38" s="135">
        <f>IF(F38=0,0,(G38/F38)*100)</f>
        <v>4.78000905260386</v>
      </c>
    </row>
    <row r="39" spans="1:8" ht="15" customHeight="1">
      <c r="A39" s="127"/>
      <c r="B39" s="128" t="s">
        <v>145</v>
      </c>
      <c r="C39" s="129"/>
      <c r="D39" s="130"/>
      <c r="E39" s="131">
        <v>305845533</v>
      </c>
      <c r="F39" s="131">
        <v>252000000</v>
      </c>
      <c r="G39" s="132">
        <f>E39-F39</f>
        <v>53845533</v>
      </c>
      <c r="H39" s="133">
        <f>IF(F39=0,0,(G39/F39)*100)</f>
        <v>21.367275</v>
      </c>
    </row>
    <row r="40" spans="1:8" ht="15" customHeight="1">
      <c r="A40" s="127"/>
      <c r="B40" s="128" t="s">
        <v>146</v>
      </c>
      <c r="C40" s="129"/>
      <c r="D40" s="130"/>
      <c r="E40" s="131">
        <v>394416032.3</v>
      </c>
      <c r="F40" s="131">
        <v>416316000</v>
      </c>
      <c r="G40" s="132">
        <f>E40-F40</f>
        <v>-21899967.699999988</v>
      </c>
      <c r="H40" s="133">
        <f>IF(F40=0,0,(G40/F40)*100)</f>
        <v>-5.260419416981329</v>
      </c>
    </row>
    <row r="41" spans="1:8" ht="2.25" customHeight="1">
      <c r="A41" s="127"/>
      <c r="B41" s="128"/>
      <c r="C41" s="129"/>
      <c r="D41" s="130"/>
      <c r="E41" s="139"/>
      <c r="F41" s="139"/>
      <c r="G41" s="132"/>
      <c r="H41" s="133"/>
    </row>
    <row r="42" spans="1:8" s="121" customFormat="1" ht="21.75" customHeight="1">
      <c r="A42" s="120" t="s">
        <v>147</v>
      </c>
      <c r="B42" s="141"/>
      <c r="C42" s="122"/>
      <c r="D42" s="143"/>
      <c r="E42" s="124">
        <f>SUM(E43:E44)</f>
        <v>444412389.95</v>
      </c>
      <c r="F42" s="124">
        <f>SUM(F43:F44)</f>
        <v>613572000</v>
      </c>
      <c r="G42" s="125">
        <f>SUM(G43:G44)</f>
        <v>-169159610.05</v>
      </c>
      <c r="H42" s="135">
        <f>IF(F42=0,0,(G42/F42)*100)</f>
        <v>-27.569643016630486</v>
      </c>
    </row>
    <row r="43" spans="1:8" ht="15" customHeight="1">
      <c r="A43" s="127"/>
      <c r="B43" s="128" t="s">
        <v>148</v>
      </c>
      <c r="C43" s="129"/>
      <c r="D43" s="130"/>
      <c r="E43" s="131"/>
      <c r="F43" s="131"/>
      <c r="G43" s="132">
        <f>E43-F43</f>
        <v>0</v>
      </c>
      <c r="H43" s="144">
        <f>IF(F43=0,0,(G43/F43)*100)</f>
        <v>0</v>
      </c>
    </row>
    <row r="44" spans="1:8" ht="15" customHeight="1">
      <c r="A44" s="127"/>
      <c r="B44" s="128" t="s">
        <v>149</v>
      </c>
      <c r="C44" s="129"/>
      <c r="D44" s="130"/>
      <c r="E44" s="131">
        <v>444412389.95</v>
      </c>
      <c r="F44" s="131">
        <v>613572000</v>
      </c>
      <c r="G44" s="132">
        <f>E44-F44</f>
        <v>-169159610.05</v>
      </c>
      <c r="H44" s="144">
        <f>IF(F44=0,0,(G44/F44)*100)</f>
        <v>-27.569643016630486</v>
      </c>
    </row>
    <row r="45" spans="1:8" ht="1.5" customHeight="1">
      <c r="A45" s="127"/>
      <c r="B45" s="145"/>
      <c r="C45" s="137"/>
      <c r="D45" s="130"/>
      <c r="E45" s="139"/>
      <c r="F45" s="139"/>
      <c r="G45" s="132">
        <f>E45-F45</f>
        <v>0</v>
      </c>
      <c r="H45" s="144"/>
    </row>
    <row r="46" spans="1:8" s="121" customFormat="1" ht="21.75" customHeight="1">
      <c r="A46" s="120" t="s">
        <v>150</v>
      </c>
      <c r="C46" s="142"/>
      <c r="D46" s="123"/>
      <c r="E46" s="124">
        <f>E38-E42</f>
        <v>255849175.34999996</v>
      </c>
      <c r="F46" s="124">
        <f>F38-F42</f>
        <v>54744000</v>
      </c>
      <c r="G46" s="125">
        <f>G38-G42</f>
        <v>201105175.35000002</v>
      </c>
      <c r="H46" s="135">
        <f aca="true" t="shared" si="4" ref="H46:H51">IF(F46=0,0,(G46/F46)*100)</f>
        <v>367.35564692021046</v>
      </c>
    </row>
    <row r="47" spans="1:8" s="121" customFormat="1" ht="21.75" customHeight="1">
      <c r="A47" s="120" t="s">
        <v>151</v>
      </c>
      <c r="C47" s="142"/>
      <c r="D47" s="123"/>
      <c r="E47" s="124">
        <f>E37+E46</f>
        <v>1613800405.35</v>
      </c>
      <c r="F47" s="124">
        <f>F37+F46</f>
        <v>1455839000</v>
      </c>
      <c r="G47" s="125">
        <f>G37+G46</f>
        <v>157961405.35000002</v>
      </c>
      <c r="H47" s="146">
        <f t="shared" si="4"/>
        <v>10.850197401635759</v>
      </c>
    </row>
    <row r="48" spans="1:8" s="121" customFormat="1" ht="21.75" customHeight="1">
      <c r="A48" s="120" t="s">
        <v>152</v>
      </c>
      <c r="C48" s="142"/>
      <c r="D48" s="123"/>
      <c r="E48" s="147"/>
      <c r="F48" s="147"/>
      <c r="G48" s="125">
        <f>E48-F48</f>
        <v>0</v>
      </c>
      <c r="H48" s="146">
        <f t="shared" si="4"/>
        <v>0</v>
      </c>
    </row>
    <row r="49" spans="1:8" s="121" customFormat="1" ht="21.75" customHeight="1">
      <c r="A49" s="120" t="s">
        <v>153</v>
      </c>
      <c r="C49" s="142"/>
      <c r="D49" s="123"/>
      <c r="E49" s="147"/>
      <c r="F49" s="147"/>
      <c r="G49" s="125">
        <f>E49-F49</f>
        <v>0</v>
      </c>
      <c r="H49" s="146">
        <f t="shared" si="4"/>
        <v>0</v>
      </c>
    </row>
    <row r="50" spans="1:8" s="121" customFormat="1" ht="21.75" customHeight="1">
      <c r="A50" s="120" t="s">
        <v>154</v>
      </c>
      <c r="C50" s="142"/>
      <c r="D50" s="123"/>
      <c r="E50" s="147"/>
      <c r="F50" s="147"/>
      <c r="G50" s="125">
        <f>E50-F50</f>
        <v>0</v>
      </c>
      <c r="H50" s="146">
        <f t="shared" si="4"/>
        <v>0</v>
      </c>
    </row>
    <row r="51" spans="1:8" s="155" customFormat="1" ht="21.75" customHeight="1">
      <c r="A51" s="148" t="s">
        <v>155</v>
      </c>
      <c r="B51" s="149"/>
      <c r="C51" s="150"/>
      <c r="D51" s="151"/>
      <c r="E51" s="152">
        <f>E47-E48+E49+E50</f>
        <v>1613800405.35</v>
      </c>
      <c r="F51" s="152">
        <f>F47-F48+F49+F50</f>
        <v>1455839000</v>
      </c>
      <c r="G51" s="153">
        <f>E51-F51</f>
        <v>157961405.3499999</v>
      </c>
      <c r="H51" s="154">
        <f t="shared" si="4"/>
        <v>10.850197401635752</v>
      </c>
    </row>
    <row r="52" ht="13.5" customHeight="1">
      <c r="A52" s="156"/>
    </row>
    <row r="53" ht="13.5" customHeight="1">
      <c r="A53" s="156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5" sqref="E15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5" customWidth="1"/>
    <col min="4" max="4" width="0.6171875" style="85" customWidth="1"/>
    <col min="5" max="5" width="19.625" style="92" customWidth="1"/>
    <col min="6" max="6" width="7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9.625" style="98" customWidth="1"/>
    <col min="12" max="12" width="7.50390625" style="98" customWidth="1"/>
    <col min="13" max="16384" width="9.00390625" style="98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175116920082.56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17383583959.98</v>
      </c>
      <c r="L6" s="30">
        <f aca="true" t="shared" si="1" ref="L6:L35">IF(K$59&gt;0,(K6/K$59)*100,0)</f>
        <v>9.926844277403003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31139847661.24</v>
      </c>
      <c r="F7" s="28">
        <f t="shared" si="0"/>
        <v>17.782318034464588</v>
      </c>
      <c r="G7" s="35" t="s">
        <v>10</v>
      </c>
      <c r="H7" s="33"/>
      <c r="I7" s="33"/>
      <c r="J7" s="34"/>
      <c r="K7" s="28">
        <f>SUM(K8:K16)</f>
        <v>2479400320.88</v>
      </c>
      <c r="L7" s="36">
        <f t="shared" si="1"/>
        <v>1.4158542302543182</v>
      </c>
    </row>
    <row r="8" spans="1:12" s="46" customFormat="1" ht="13.5" customHeight="1">
      <c r="A8" s="7"/>
      <c r="B8" s="38" t="s">
        <v>11</v>
      </c>
      <c r="C8" s="39"/>
      <c r="D8" s="40"/>
      <c r="E8" s="41">
        <v>28878268139.27</v>
      </c>
      <c r="F8" s="42">
        <f t="shared" si="0"/>
        <v>16.490849728087472</v>
      </c>
      <c r="G8" s="43"/>
      <c r="H8" s="44" t="s">
        <v>12</v>
      </c>
      <c r="I8" s="39"/>
      <c r="J8" s="40"/>
      <c r="K8" s="41">
        <v>4429413</v>
      </c>
      <c r="L8" s="45">
        <f t="shared" si="1"/>
        <v>0.0025294032112440786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0"/>
        <v>0</v>
      </c>
      <c r="G9" s="43"/>
      <c r="H9" s="44" t="s">
        <v>14</v>
      </c>
      <c r="I9" s="39"/>
      <c r="J9" s="40"/>
      <c r="K9" s="41"/>
      <c r="L9" s="45">
        <f t="shared" si="1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0"/>
        <v>0</v>
      </c>
      <c r="G10" s="43"/>
      <c r="H10" s="38" t="s">
        <v>16</v>
      </c>
      <c r="I10" s="39"/>
      <c r="J10" s="40"/>
      <c r="K10" s="41"/>
      <c r="L10" s="45">
        <f t="shared" si="1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1128881226</v>
      </c>
      <c r="F11" s="42">
        <f t="shared" si="0"/>
        <v>0.6446442899222883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359931340</v>
      </c>
      <c r="F12" s="42">
        <f t="shared" si="0"/>
        <v>0.20553772863884773</v>
      </c>
      <c r="G12" s="48"/>
      <c r="H12" s="38" t="s">
        <v>20</v>
      </c>
      <c r="I12" s="39"/>
      <c r="J12" s="40"/>
      <c r="K12" s="41">
        <v>2355705095.88</v>
      </c>
      <c r="L12" s="45">
        <f t="shared" si="1"/>
        <v>1.3452184373556748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161509537.2</v>
      </c>
      <c r="F14" s="42">
        <f t="shared" si="0"/>
        <v>0.09222954419473302</v>
      </c>
      <c r="G14" s="48"/>
      <c r="H14" s="38" t="s">
        <v>24</v>
      </c>
      <c r="I14" s="39"/>
      <c r="J14" s="40"/>
      <c r="K14" s="41">
        <v>119265812</v>
      </c>
      <c r="L14" s="45">
        <f t="shared" si="1"/>
        <v>0.06810638968739934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611222086.77</v>
      </c>
      <c r="F15" s="42">
        <f t="shared" si="0"/>
        <v>0.349036567386998</v>
      </c>
      <c r="G15" s="48"/>
      <c r="H15" s="38" t="s">
        <v>26</v>
      </c>
      <c r="I15" s="39"/>
      <c r="J15" s="40"/>
      <c r="K15" s="41"/>
      <c r="L15" s="45">
        <f t="shared" si="1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35332</v>
      </c>
      <c r="F16" s="42">
        <f t="shared" si="0"/>
        <v>2.0176234245864135E-05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0"/>
        <v>0</v>
      </c>
      <c r="G17" s="35" t="s">
        <v>30</v>
      </c>
      <c r="H17" s="32"/>
      <c r="I17" s="32"/>
      <c r="J17" s="34"/>
      <c r="K17" s="28">
        <f>SUM(K18:K23)</f>
        <v>0</v>
      </c>
      <c r="L17" s="36">
        <f t="shared" si="1"/>
        <v>0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0</v>
      </c>
      <c r="F18" s="28">
        <f t="shared" si="0"/>
        <v>0</v>
      </c>
      <c r="G18" s="48"/>
      <c r="H18" s="50" t="s">
        <v>32</v>
      </c>
      <c r="I18" s="51"/>
      <c r="J18" s="52"/>
      <c r="K18" s="41"/>
      <c r="L18" s="45">
        <f t="shared" si="1"/>
        <v>0</v>
      </c>
    </row>
    <row r="19" spans="2:12" s="46" customFormat="1" ht="13.5" customHeight="1">
      <c r="B19" s="38" t="s">
        <v>33</v>
      </c>
      <c r="C19" s="38"/>
      <c r="D19" s="34"/>
      <c r="E19" s="41"/>
      <c r="F19" s="42">
        <f t="shared" si="0"/>
        <v>0</v>
      </c>
      <c r="G19" s="43"/>
      <c r="H19" s="38" t="s">
        <v>34</v>
      </c>
      <c r="I19" s="39"/>
      <c r="J19" s="40"/>
      <c r="K19" s="41"/>
      <c r="L19" s="45">
        <f t="shared" si="1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0"/>
        <v>0</v>
      </c>
      <c r="G20" s="48"/>
      <c r="H20" s="38" t="s">
        <v>36</v>
      </c>
      <c r="I20" s="39"/>
      <c r="J20" s="40"/>
      <c r="K20" s="41"/>
      <c r="L20" s="45">
        <f t="shared" si="1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0"/>
        <v>0</v>
      </c>
      <c r="G21" s="43"/>
      <c r="H21" s="38" t="s">
        <v>38</v>
      </c>
      <c r="I21" s="39"/>
      <c r="J21" s="40"/>
      <c r="K21" s="41"/>
      <c r="L21" s="45">
        <f t="shared" si="1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0"/>
        <v>0</v>
      </c>
      <c r="G22" s="43"/>
      <c r="H22" s="38" t="s">
        <v>40</v>
      </c>
      <c r="I22" s="39"/>
      <c r="J22" s="40"/>
      <c r="K22" s="41"/>
      <c r="L22" s="45">
        <f t="shared" si="1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0"/>
        <v>0</v>
      </c>
      <c r="G23" s="43"/>
      <c r="H23" s="38" t="s">
        <v>42</v>
      </c>
      <c r="I23" s="39"/>
      <c r="J23" s="40"/>
      <c r="K23" s="41"/>
      <c r="L23" s="45">
        <f t="shared" si="1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0"/>
        <v>0</v>
      </c>
      <c r="G24" s="35" t="s">
        <v>44</v>
      </c>
      <c r="H24" s="32"/>
      <c r="I24" s="32"/>
      <c r="J24" s="34"/>
      <c r="K24" s="28">
        <f>SUM(K25:K26)</f>
        <v>0</v>
      </c>
      <c r="L24" s="36">
        <f t="shared" si="1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0"/>
        <v>0</v>
      </c>
      <c r="G25" s="43"/>
      <c r="H25" s="38" t="s">
        <v>46</v>
      </c>
      <c r="I25" s="39"/>
      <c r="J25" s="40"/>
      <c r="K25" s="41"/>
      <c r="L25" s="45">
        <f t="shared" si="1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/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8074702038.78</v>
      </c>
      <c r="F27" s="28">
        <f t="shared" si="0"/>
        <v>4.611034750367429</v>
      </c>
      <c r="G27" s="35" t="s">
        <v>50</v>
      </c>
      <c r="H27" s="32"/>
      <c r="I27" s="32"/>
      <c r="J27" s="34"/>
      <c r="K27" s="28">
        <f>K28+K29</f>
        <v>5913065348</v>
      </c>
      <c r="L27" s="36">
        <f t="shared" si="1"/>
        <v>3.376638502557175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0"/>
        <v>0</v>
      </c>
      <c r="G28" s="54"/>
      <c r="H28" s="38" t="s">
        <v>52</v>
      </c>
      <c r="I28" s="39"/>
      <c r="J28" s="34"/>
      <c r="K28" s="41">
        <v>5913065348</v>
      </c>
      <c r="L28" s="45">
        <f t="shared" si="1"/>
        <v>3.376638502557175</v>
      </c>
    </row>
    <row r="29" spans="2:12" s="37" customFormat="1" ht="13.5" customHeight="1">
      <c r="B29" s="38" t="s">
        <v>53</v>
      </c>
      <c r="C29" s="38"/>
      <c r="D29" s="34"/>
      <c r="E29" s="41">
        <v>7889191378</v>
      </c>
      <c r="F29" s="42">
        <f t="shared" si="0"/>
        <v>4.505099435440385</v>
      </c>
      <c r="G29" s="48"/>
      <c r="H29" s="38" t="s">
        <v>54</v>
      </c>
      <c r="I29" s="39"/>
      <c r="J29" s="40"/>
      <c r="K29" s="41"/>
      <c r="L29" s="45">
        <f t="shared" si="1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>
        <v>185510660.78</v>
      </c>
      <c r="F30" s="42">
        <f t="shared" si="0"/>
        <v>0.10593531492704407</v>
      </c>
      <c r="G30" s="35" t="s">
        <v>56</v>
      </c>
      <c r="H30" s="32"/>
      <c r="I30" s="32"/>
      <c r="J30" s="34"/>
      <c r="K30" s="28">
        <f>SUM(K31:K35)</f>
        <v>8991118291.1</v>
      </c>
      <c r="L30" s="36">
        <f t="shared" si="1"/>
        <v>5.134351544591509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129235218447.7</v>
      </c>
      <c r="F31" s="28">
        <f t="shared" si="0"/>
        <v>73.79938979441349</v>
      </c>
      <c r="G31" s="48"/>
      <c r="H31" s="38" t="s">
        <v>58</v>
      </c>
      <c r="I31" s="39"/>
      <c r="J31" s="40"/>
      <c r="K31" s="41"/>
      <c r="L31" s="45">
        <f t="shared" si="1"/>
        <v>0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90329531183</v>
      </c>
      <c r="F32" s="42">
        <f t="shared" si="0"/>
        <v>51.582411991036366</v>
      </c>
      <c r="G32" s="48"/>
      <c r="H32" s="38" t="s">
        <v>60</v>
      </c>
      <c r="I32" s="39"/>
      <c r="J32" s="40"/>
      <c r="K32" s="41">
        <v>5413177588.1</v>
      </c>
      <c r="L32" s="45">
        <f t="shared" si="1"/>
        <v>3.0911790736999727</v>
      </c>
    </row>
    <row r="33" spans="2:12" s="37" customFormat="1" ht="13.5" customHeight="1">
      <c r="B33" s="38" t="s">
        <v>61</v>
      </c>
      <c r="C33" s="38"/>
      <c r="D33" s="34"/>
      <c r="E33" s="41">
        <v>17801515243</v>
      </c>
      <c r="F33" s="42">
        <f t="shared" si="0"/>
        <v>10.165502702198829</v>
      </c>
      <c r="G33" s="48"/>
      <c r="H33" s="38" t="s">
        <v>62</v>
      </c>
      <c r="I33" s="39"/>
      <c r="J33" s="40"/>
      <c r="K33" s="41">
        <v>3577940703</v>
      </c>
      <c r="L33" s="45">
        <f t="shared" si="1"/>
        <v>2.043172470891537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5467574639</v>
      </c>
      <c r="F34" s="42">
        <f t="shared" si="0"/>
        <v>3.122242348953075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1966451877</v>
      </c>
      <c r="F35" s="42">
        <f t="shared" si="0"/>
        <v>1.122936536385464</v>
      </c>
      <c r="G35" s="43"/>
      <c r="H35" s="38" t="s">
        <v>66</v>
      </c>
      <c r="I35" s="39"/>
      <c r="J35" s="40"/>
      <c r="K35" s="41"/>
      <c r="L35" s="45">
        <f t="shared" si="1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972969158</v>
      </c>
      <c r="F36" s="42">
        <f t="shared" si="0"/>
        <v>0.5556111639819198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105010498</v>
      </c>
      <c r="F37" s="42">
        <f t="shared" si="0"/>
        <v>0.059965934731202514</v>
      </c>
      <c r="G37" s="43"/>
      <c r="H37" s="55" t="s">
        <v>69</v>
      </c>
      <c r="I37" s="56"/>
      <c r="J37" s="57"/>
      <c r="K37" s="28">
        <f>K38+K41+K43+K47+K54+K56</f>
        <v>157733336122.58002</v>
      </c>
      <c r="L37" s="36">
        <f aca="true" t="shared" si="2" ref="L37:L57">IF(K$59&gt;0,(K37/K$59)*100,0)</f>
        <v>90.073155722597</v>
      </c>
    </row>
    <row r="38" spans="1:12" s="46" customFormat="1" ht="13.5" customHeight="1">
      <c r="A38" s="7"/>
      <c r="B38" s="38" t="s">
        <v>70</v>
      </c>
      <c r="C38" s="38"/>
      <c r="D38" s="47"/>
      <c r="E38" s="41"/>
      <c r="F38" s="42">
        <f t="shared" si="0"/>
        <v>0</v>
      </c>
      <c r="G38" s="35" t="s">
        <v>71</v>
      </c>
      <c r="H38" s="32"/>
      <c r="I38" s="32"/>
      <c r="J38" s="34"/>
      <c r="K38" s="28">
        <f>SUM(K39:K40)</f>
        <v>65057554828.05</v>
      </c>
      <c r="L38" s="36">
        <f t="shared" si="2"/>
        <v>37.150924535092436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12592165849.7</v>
      </c>
      <c r="F39" s="42">
        <f t="shared" si="0"/>
        <v>7.190719117126627</v>
      </c>
      <c r="G39" s="49"/>
      <c r="H39" s="38" t="s">
        <v>73</v>
      </c>
      <c r="I39" s="39"/>
      <c r="J39" s="40"/>
      <c r="K39" s="41">
        <v>65057554828.05</v>
      </c>
      <c r="L39" s="45">
        <f t="shared" si="2"/>
        <v>37.150924535092436</v>
      </c>
    </row>
    <row r="40" spans="1:12" s="46" customFormat="1" ht="13.5" customHeight="1">
      <c r="A40" s="7"/>
      <c r="B40" s="38" t="s">
        <v>74</v>
      </c>
      <c r="C40" s="38"/>
      <c r="D40" s="47"/>
      <c r="E40" s="41"/>
      <c r="F40" s="42">
        <f t="shared" si="0"/>
        <v>0</v>
      </c>
      <c r="G40" s="48"/>
      <c r="H40" s="38" t="s">
        <v>75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76</v>
      </c>
      <c r="C41" s="38"/>
      <c r="D41" s="47"/>
      <c r="E41" s="41"/>
      <c r="F41" s="42">
        <f t="shared" si="0"/>
        <v>0</v>
      </c>
      <c r="G41" s="35" t="s">
        <v>77</v>
      </c>
      <c r="H41" s="32"/>
      <c r="I41" s="32"/>
      <c r="J41" s="34"/>
      <c r="K41" s="28">
        <f>K42</f>
        <v>23196989589.27</v>
      </c>
      <c r="L41" s="36">
        <f t="shared" si="2"/>
        <v>13.246572391938841</v>
      </c>
    </row>
    <row r="42" spans="1:12" s="46" customFormat="1" ht="13.5" customHeight="1">
      <c r="A42" s="7"/>
      <c r="B42" s="38" t="s">
        <v>78</v>
      </c>
      <c r="C42" s="38"/>
      <c r="D42" s="47"/>
      <c r="E42" s="41"/>
      <c r="F42" s="42">
        <f t="shared" si="0"/>
        <v>0</v>
      </c>
      <c r="G42" s="49"/>
      <c r="H42" s="38" t="s">
        <v>77</v>
      </c>
      <c r="I42" s="38"/>
      <c r="J42" s="47"/>
      <c r="K42" s="41">
        <v>23196989589.27</v>
      </c>
      <c r="L42" s="45">
        <f t="shared" si="2"/>
        <v>13.246572391938841</v>
      </c>
    </row>
    <row r="43" spans="1:16" s="46" customFormat="1" ht="13.5" customHeight="1">
      <c r="A43" s="32" t="s">
        <v>79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80</v>
      </c>
      <c r="H43" s="32"/>
      <c r="I43" s="32"/>
      <c r="J43" s="34"/>
      <c r="K43" s="28">
        <f>SUM(K44:K46)</f>
        <v>9473276369.22</v>
      </c>
      <c r="L43" s="36">
        <f t="shared" si="2"/>
        <v>5.409686491033397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81</v>
      </c>
      <c r="C44" s="38"/>
      <c r="D44" s="47"/>
      <c r="E44" s="41"/>
      <c r="F44" s="42">
        <f t="shared" si="0"/>
        <v>0</v>
      </c>
      <c r="G44" s="61"/>
      <c r="H44" s="38" t="s">
        <v>82</v>
      </c>
      <c r="I44" s="38"/>
      <c r="J44" s="47"/>
      <c r="K44" s="41">
        <v>7859475963.87</v>
      </c>
      <c r="L44" s="45">
        <f t="shared" si="2"/>
        <v>4.488130535966826</v>
      </c>
      <c r="M44" s="53"/>
      <c r="N44" s="58"/>
      <c r="O44" s="59"/>
      <c r="P44" s="60"/>
    </row>
    <row r="45" spans="2:16" s="46" customFormat="1" ht="13.5" customHeight="1">
      <c r="B45" s="38" t="s">
        <v>83</v>
      </c>
      <c r="C45" s="38"/>
      <c r="D45" s="34"/>
      <c r="E45" s="41"/>
      <c r="F45" s="42">
        <f t="shared" si="0"/>
        <v>0</v>
      </c>
      <c r="G45" s="49"/>
      <c r="H45" s="38" t="s">
        <v>84</v>
      </c>
      <c r="I45" s="38"/>
      <c r="J45" s="47"/>
      <c r="K45" s="41">
        <v>1613800405.35</v>
      </c>
      <c r="L45" s="45">
        <f t="shared" si="2"/>
        <v>0.921555955066571</v>
      </c>
      <c r="M45" s="53"/>
      <c r="N45" s="58"/>
      <c r="O45" s="59"/>
      <c r="P45" s="60"/>
    </row>
    <row r="46" spans="1:16" s="37" customFormat="1" ht="13.5" customHeight="1">
      <c r="A46" s="32" t="s">
        <v>85</v>
      </c>
      <c r="B46" s="33"/>
      <c r="C46" s="33"/>
      <c r="D46" s="47"/>
      <c r="E46" s="28">
        <f>E47</f>
        <v>48232091</v>
      </c>
      <c r="F46" s="28">
        <f t="shared" si="0"/>
        <v>0.02754279311060329</v>
      </c>
      <c r="G46" s="43"/>
      <c r="H46" s="38" t="s">
        <v>86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87</v>
      </c>
      <c r="C47" s="38"/>
      <c r="D47" s="47"/>
      <c r="E47" s="41">
        <v>48232091</v>
      </c>
      <c r="F47" s="42">
        <f t="shared" si="0"/>
        <v>0.02754279311060329</v>
      </c>
      <c r="G47" s="35" t="s">
        <v>88</v>
      </c>
      <c r="H47" s="32"/>
      <c r="I47" s="32"/>
      <c r="J47" s="34"/>
      <c r="K47" s="28">
        <f>SUM(K48:K53)</f>
        <v>60005515336.04</v>
      </c>
      <c r="L47" s="36">
        <f t="shared" si="2"/>
        <v>34.26597230453231</v>
      </c>
      <c r="M47" s="53"/>
      <c r="N47" s="58"/>
      <c r="O47" s="59"/>
      <c r="P47" s="60"/>
    </row>
    <row r="48" spans="1:16" s="46" customFormat="1" ht="13.5" customHeight="1">
      <c r="A48" s="32" t="s">
        <v>89</v>
      </c>
      <c r="B48" s="33"/>
      <c r="C48" s="33"/>
      <c r="D48" s="34"/>
      <c r="E48" s="28">
        <f>SUM(E49:E53)</f>
        <v>6618919843.84</v>
      </c>
      <c r="F48" s="28">
        <f t="shared" si="0"/>
        <v>3.7797146276439006</v>
      </c>
      <c r="G48" s="61"/>
      <c r="H48" s="38" t="s">
        <v>90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91</v>
      </c>
      <c r="C49" s="38"/>
      <c r="D49" s="47"/>
      <c r="E49" s="41">
        <v>2398228033.42</v>
      </c>
      <c r="F49" s="42">
        <f t="shared" si="0"/>
        <v>1.3695010352451038</v>
      </c>
      <c r="G49" s="61"/>
      <c r="H49" s="38" t="s">
        <v>92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2" customFormat="1" ht="13.5" customHeight="1">
      <c r="B50" s="38" t="s">
        <v>93</v>
      </c>
      <c r="C50" s="38"/>
      <c r="D50" s="34"/>
      <c r="E50" s="41">
        <v>4220691810.42</v>
      </c>
      <c r="F50" s="42">
        <f t="shared" si="0"/>
        <v>2.4102135923987973</v>
      </c>
      <c r="G50" s="63"/>
      <c r="H50" s="38" t="s">
        <v>94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95</v>
      </c>
      <c r="C51" s="38"/>
      <c r="D51" s="47"/>
      <c r="E51" s="41"/>
      <c r="F51" s="42">
        <f t="shared" si="0"/>
        <v>0</v>
      </c>
      <c r="G51" s="61"/>
      <c r="H51" s="64" t="s">
        <v>96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97</v>
      </c>
      <c r="C52" s="38"/>
      <c r="D52" s="47"/>
      <c r="E52" s="41"/>
      <c r="F52" s="42">
        <f t="shared" si="0"/>
        <v>0</v>
      </c>
      <c r="H52" s="64" t="s">
        <v>98</v>
      </c>
      <c r="I52" s="64"/>
      <c r="J52" s="34"/>
      <c r="K52" s="41">
        <v>60005515336.04</v>
      </c>
      <c r="L52" s="45">
        <f t="shared" si="2"/>
        <v>34.26597230453231</v>
      </c>
    </row>
    <row r="53" spans="1:12" s="67" customFormat="1" ht="13.5" customHeight="1">
      <c r="A53" s="7"/>
      <c r="B53" s="38" t="s">
        <v>99</v>
      </c>
      <c r="C53" s="39"/>
      <c r="D53" s="47"/>
      <c r="E53" s="41"/>
      <c r="F53" s="42">
        <f t="shared" si="0"/>
        <v>0</v>
      </c>
      <c r="G53" s="61"/>
      <c r="H53" s="64" t="s">
        <v>100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D54" s="47"/>
      <c r="E54" s="42"/>
      <c r="F54" s="42"/>
      <c r="G54" s="35" t="s">
        <v>101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101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102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103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104</v>
      </c>
      <c r="C59" s="75"/>
      <c r="D59" s="76"/>
      <c r="E59" s="77">
        <f>E6</f>
        <v>175116920082.56</v>
      </c>
      <c r="F59" s="77">
        <f>F6</f>
        <v>100</v>
      </c>
      <c r="G59" s="78"/>
      <c r="H59" s="74" t="s">
        <v>104</v>
      </c>
      <c r="I59" s="75"/>
      <c r="J59" s="76"/>
      <c r="K59" s="77">
        <f>K6+K37</f>
        <v>175116920082.56003</v>
      </c>
      <c r="L59" s="79">
        <f>IF(K$59&gt;0,(K59/K$59)*100,0)</f>
        <v>100</v>
      </c>
    </row>
    <row r="60" spans="1:12" s="85" customFormat="1" ht="15" customHeight="1">
      <c r="A60" s="81" t="s">
        <v>105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9" s="85" customFormat="1" ht="15" customHeight="1">
      <c r="A61" s="82"/>
      <c r="B61" s="86"/>
      <c r="C61" s="87"/>
      <c r="D61" s="62"/>
      <c r="E61" s="62"/>
      <c r="F61" s="46"/>
      <c r="G61" s="46"/>
      <c r="H61" s="46"/>
      <c r="I61" s="46"/>
    </row>
    <row r="62" spans="1:12" s="85" customFormat="1" ht="12.75" customHeight="1">
      <c r="A62" s="88"/>
      <c r="E62" s="89"/>
      <c r="F62" s="89"/>
      <c r="G62" s="37"/>
      <c r="H62" s="37"/>
      <c r="I62" s="37"/>
      <c r="J62" s="37"/>
      <c r="K62" s="37"/>
      <c r="L62" s="37"/>
    </row>
    <row r="63" spans="1:12" s="85" customFormat="1" ht="12.75" customHeight="1">
      <c r="A63" s="90"/>
      <c r="B63" s="91"/>
      <c r="E63" s="92"/>
      <c r="F63" s="92"/>
      <c r="G63" s="46"/>
      <c r="H63" s="46"/>
      <c r="I63" s="46"/>
      <c r="J63" s="46"/>
      <c r="K63" s="46"/>
      <c r="L63" s="46"/>
    </row>
    <row r="64" spans="1:12" s="2" customFormat="1" ht="16.5" customHeight="1">
      <c r="A64" s="90"/>
      <c r="B64" s="91"/>
      <c r="C64" s="85"/>
      <c r="D64" s="85"/>
      <c r="E64" s="92"/>
      <c r="F64" s="92"/>
      <c r="G64" s="62"/>
      <c r="H64" s="62"/>
      <c r="I64" s="62"/>
      <c r="J64" s="62"/>
      <c r="K64" s="62"/>
      <c r="L64" s="62"/>
    </row>
    <row r="65" spans="1:12" s="94" customFormat="1" ht="26.25" customHeight="1">
      <c r="A65" s="90"/>
      <c r="B65" s="91"/>
      <c r="C65" s="85"/>
      <c r="D65" s="85"/>
      <c r="E65" s="92"/>
      <c r="F65" s="92"/>
      <c r="G65" s="93"/>
      <c r="H65" s="93"/>
      <c r="I65" s="93"/>
      <c r="J65" s="93"/>
      <c r="K65" s="93"/>
      <c r="L65" s="93"/>
    </row>
    <row r="66" spans="1:12" s="96" customFormat="1" ht="18" customHeight="1">
      <c r="A66" s="90"/>
      <c r="B66" s="91"/>
      <c r="C66" s="85"/>
      <c r="D66" s="85"/>
      <c r="E66" s="92"/>
      <c r="F66" s="92"/>
      <c r="G66" s="95"/>
      <c r="H66" s="95"/>
      <c r="I66" s="95"/>
      <c r="J66" s="95"/>
      <c r="K66" s="95"/>
      <c r="L66" s="95"/>
    </row>
    <row r="67" spans="1:12" s="13" customFormat="1" ht="27" customHeight="1">
      <c r="A67" s="90"/>
      <c r="B67" s="91"/>
      <c r="C67" s="85"/>
      <c r="D67" s="85"/>
      <c r="E67" s="92"/>
      <c r="F67" s="92"/>
      <c r="G67" s="97"/>
      <c r="H67" s="97"/>
      <c r="I67" s="97"/>
      <c r="J67" s="97"/>
      <c r="K67" s="97"/>
      <c r="L67" s="97"/>
    </row>
    <row r="68" spans="1:12" s="19" customFormat="1" ht="21.75" customHeight="1">
      <c r="A68" s="90"/>
      <c r="B68" s="91"/>
      <c r="C68" s="85"/>
      <c r="D68" s="85"/>
      <c r="E68" s="92"/>
      <c r="F68" s="92"/>
      <c r="G68" s="91"/>
      <c r="H68" s="91"/>
      <c r="I68" s="91"/>
      <c r="J68" s="91"/>
      <c r="K68" s="91"/>
      <c r="L68" s="91"/>
    </row>
    <row r="69" spans="1:12" s="25" customFormat="1" ht="33" customHeight="1">
      <c r="A69" s="90"/>
      <c r="B69" s="91"/>
      <c r="C69" s="85"/>
      <c r="D69" s="85"/>
      <c r="E69" s="92"/>
      <c r="F69" s="92"/>
      <c r="G69" s="66"/>
      <c r="H69" s="66"/>
      <c r="I69" s="66"/>
      <c r="J69" s="66"/>
      <c r="K69" s="66"/>
      <c r="L69" s="66"/>
    </row>
    <row r="70" spans="1:12" s="25" customFormat="1" ht="6.75" customHeight="1">
      <c r="A70" s="90"/>
      <c r="B70" s="91"/>
      <c r="C70" s="85"/>
      <c r="D70" s="85"/>
      <c r="E70" s="92"/>
      <c r="F70" s="92"/>
      <c r="G70" s="67"/>
      <c r="H70" s="67"/>
      <c r="I70" s="67"/>
      <c r="J70" s="67"/>
      <c r="K70" s="67"/>
      <c r="L70" s="67"/>
    </row>
    <row r="71" spans="1:12" s="31" customFormat="1" ht="15" customHeight="1">
      <c r="A71" s="90"/>
      <c r="B71" s="91"/>
      <c r="C71" s="85"/>
      <c r="D71" s="85"/>
      <c r="E71" s="92"/>
      <c r="F71" s="92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4"/>
      <c r="H82" s="94"/>
      <c r="I82" s="94"/>
      <c r="J82" s="94"/>
      <c r="K82" s="94"/>
      <c r="L82" s="94"/>
    </row>
    <row r="83" spans="7:12" ht="19.5" customHeight="1">
      <c r="G83" s="96"/>
      <c r="H83" s="96"/>
      <c r="I83" s="96"/>
      <c r="J83" s="96"/>
      <c r="K83" s="96"/>
      <c r="L83" s="96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90"/>
      <c r="B100" s="91"/>
      <c r="C100" s="85"/>
      <c r="D100" s="85"/>
      <c r="E100" s="92"/>
      <c r="F100" s="92"/>
      <c r="G100" s="98"/>
      <c r="H100" s="98"/>
      <c r="I100" s="98"/>
      <c r="J100" s="98"/>
      <c r="K100" s="98"/>
      <c r="L100" s="98"/>
    </row>
    <row r="117" spans="7:12" ht="16.5">
      <c r="G117" s="80"/>
      <c r="H117" s="80"/>
      <c r="I117" s="80"/>
      <c r="J117" s="80"/>
      <c r="K117" s="80"/>
      <c r="L117" s="80"/>
    </row>
  </sheetData>
  <mergeCells count="104">
    <mergeCell ref="G56:I56"/>
    <mergeCell ref="H57:I57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2009-09-14T08:40:37Z</dcterms:created>
  <dcterms:modified xsi:type="dcterms:W3CDTF">2009-09-14T08:42:49Z</dcterms:modified>
  <cp:category/>
  <cp:version/>
  <cp:contentType/>
  <cp:contentStatus/>
</cp:coreProperties>
</file>