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<sst xmlns="http://schemas.openxmlformats.org/spreadsheetml/2006/main" count="164" uniqueCount="156">
  <si>
    <t>榮民工程股份有限公司資產負債表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</si>
  <si>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</si>
  <si>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</si>
  <si>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</si>
  <si>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</si>
  <si>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</si>
  <si>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</si>
  <si>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</si>
  <si>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</si>
  <si>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</si>
  <si>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</si>
  <si>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</si>
  <si>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</si>
  <si>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</si>
  <si>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</si>
  <si>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</si>
  <si>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</si>
  <si>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</si>
  <si>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</si>
  <si>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</si>
  <si>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</si>
  <si>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</si>
  <si>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</si>
  <si>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</si>
  <si>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</si>
  <si>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</si>
  <si>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</si>
  <si>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</si>
  <si>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</si>
  <si>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</si>
  <si>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</si>
  <si>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</si>
  <si>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</si>
  <si>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</si>
  <si>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</si>
  <si>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</si>
  <si>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</si>
  <si>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</si>
  <si>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</si>
  <si>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</si>
  <si>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</si>
  <si>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</si>
  <si>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</si>
  <si>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</si>
  <si>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</si>
  <si>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</si>
  <si>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</si>
  <si>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</si>
  <si>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</si>
  <si>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</si>
  <si>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</si>
  <si>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</si>
  <si>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</si>
  <si>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</si>
  <si>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</si>
  <si>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</si>
  <si>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</si>
  <si>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</si>
  <si>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</si>
  <si>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</si>
  <si>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</si>
  <si>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</si>
  <si>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</si>
  <si>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</si>
  <si>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</si>
  <si>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</si>
  <si>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</si>
  <si>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</si>
  <si>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</si>
  <si>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</si>
  <si>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</si>
  <si>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</si>
  <si>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</si>
  <si>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</si>
  <si>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</si>
  <si>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</si>
  <si>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</si>
  <si>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</si>
  <si>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</si>
  <si>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</si>
  <si>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</si>
  <si>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</si>
  <si>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</si>
  <si>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</si>
  <si>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</si>
  <si>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</si>
  <si>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</si>
  <si>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</si>
  <si>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</si>
  <si>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</si>
  <si>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</si>
  <si>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</si>
  <si>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</si>
  <si>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</si>
  <si>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</si>
  <si>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</si>
  <si>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</si>
  <si>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</si>
  <si>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</si>
  <si>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</si>
  <si>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</si>
  <si>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</si>
  <si>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</si>
  <si>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</si>
  <si>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</si>
  <si>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10,113,085,629</t>
    </r>
    <r>
      <rPr>
        <b/>
        <sz val="10"/>
        <rFont val="華康中明體"/>
        <family val="3"/>
      </rPr>
      <t>元。</t>
    </r>
  </si>
  <si>
    <t>榮民工程股份有限公司損益結算表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</si>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</sst>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1" sqref="E11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6" width="19.375" style="135" customWidth="1"/>
    <col min="7" max="7" width="18.625" style="135" customWidth="1"/>
    <col min="8" max="8" width="9.00390625" style="160" customWidth="1"/>
    <col min="9" max="16384" width="9.00390625" style="135" customWidth="1"/>
  </cols>
  <sheetData>
    <row r="1" spans="1:8" s="102" customFormat="1" ht="45" customHeight="1">
      <c r="A1" s="100" t="s">
        <v>106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107</v>
      </c>
      <c r="F2" s="107"/>
      <c r="G2" s="108"/>
      <c r="H2" s="109" t="s">
        <v>108</v>
      </c>
    </row>
    <row r="3" spans="1:8" s="110" customFormat="1" ht="21" customHeight="1">
      <c r="A3" s="111" t="s">
        <v>109</v>
      </c>
      <c r="B3" s="111"/>
      <c r="C3" s="111"/>
      <c r="D3" s="112"/>
      <c r="E3" s="113" t="s">
        <v>110</v>
      </c>
      <c r="F3" s="114" t="s">
        <v>111</v>
      </c>
      <c r="G3" s="115" t="s">
        <v>112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113</v>
      </c>
      <c r="C5" s="123"/>
      <c r="D5" s="124"/>
      <c r="E5" s="125">
        <f>SUM(E6:E16)</f>
        <v>8644498587.74</v>
      </c>
      <c r="F5" s="125">
        <f>SUM(F6:F16)</f>
        <v>9554378000</v>
      </c>
      <c r="G5" s="126">
        <f>SUM(G6:G16)</f>
        <v>-909879412.2599995</v>
      </c>
      <c r="H5" s="127">
        <f aca="true" t="shared" si="0" ref="H5:H28">IF(F5=0,0,(G5/F5)*100)</f>
        <v>-9.523167413514512</v>
      </c>
    </row>
    <row r="6" spans="1:8" ht="15" customHeight="1">
      <c r="A6" s="128"/>
      <c r="B6" s="129" t="s">
        <v>114</v>
      </c>
      <c r="C6" s="130"/>
      <c r="D6" s="131"/>
      <c r="E6" s="132">
        <v>193564176</v>
      </c>
      <c r="F6" s="132">
        <v>175000000</v>
      </c>
      <c r="G6" s="133">
        <f aca="true" t="shared" si="1" ref="G6:G16">E6-F6</f>
        <v>18564176</v>
      </c>
      <c r="H6" s="134">
        <f t="shared" si="0"/>
        <v>10.608100571428572</v>
      </c>
    </row>
    <row r="7" spans="1:8" ht="15" customHeight="1">
      <c r="A7" s="128"/>
      <c r="B7" s="129" t="s">
        <v>115</v>
      </c>
      <c r="C7" s="130"/>
      <c r="D7" s="131"/>
      <c r="E7" s="132">
        <v>8180197745.52</v>
      </c>
      <c r="F7" s="132">
        <v>9379378000</v>
      </c>
      <c r="G7" s="133">
        <f t="shared" si="1"/>
        <v>-1199180254.4799995</v>
      </c>
      <c r="H7" s="134">
        <f t="shared" si="0"/>
        <v>-12.785285489933337</v>
      </c>
    </row>
    <row r="8" spans="1:8" ht="15" customHeight="1">
      <c r="A8" s="128"/>
      <c r="B8" s="129" t="s">
        <v>116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117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118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119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120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121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122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123</v>
      </c>
      <c r="C15" s="130"/>
      <c r="D15" s="131"/>
      <c r="E15" s="132"/>
      <c r="F15" s="132"/>
      <c r="G15" s="133">
        <f t="shared" si="1"/>
        <v>0</v>
      </c>
      <c r="H15" s="134">
        <f t="shared" si="0"/>
        <v>0</v>
      </c>
    </row>
    <row r="16" spans="1:8" ht="15" customHeight="1">
      <c r="A16" s="128"/>
      <c r="B16" s="129" t="s">
        <v>124</v>
      </c>
      <c r="C16" s="130"/>
      <c r="D16" s="131"/>
      <c r="E16" s="132">
        <v>270736666.22</v>
      </c>
      <c r="F16" s="132"/>
      <c r="G16" s="133">
        <f t="shared" si="1"/>
        <v>270736666.22</v>
      </c>
      <c r="H16" s="134">
        <f t="shared" si="0"/>
        <v>0</v>
      </c>
    </row>
    <row r="17" spans="1:8" s="122" customFormat="1" ht="21.75" customHeight="1">
      <c r="A17" s="121" t="s">
        <v>125</v>
      </c>
      <c r="C17" s="123"/>
      <c r="D17" s="124"/>
      <c r="E17" s="125">
        <f>SUM(E18:E28)</f>
        <v>8335986420.03</v>
      </c>
      <c r="F17" s="125">
        <f>SUM(F18:F28)</f>
        <v>9231050000</v>
      </c>
      <c r="G17" s="126">
        <f>SUM(G18:G28)</f>
        <v>-895063579.9700003</v>
      </c>
      <c r="H17" s="136">
        <f t="shared" si="0"/>
        <v>-9.696227189431324</v>
      </c>
    </row>
    <row r="18" spans="1:8" ht="15" customHeight="1">
      <c r="A18" s="128"/>
      <c r="B18" s="129" t="s">
        <v>126</v>
      </c>
      <c r="C18" s="130"/>
      <c r="D18" s="131"/>
      <c r="E18" s="132">
        <v>173089273</v>
      </c>
      <c r="F18" s="132">
        <v>163000000</v>
      </c>
      <c r="G18" s="133">
        <f aca="true" t="shared" si="2" ref="G18:G28">E18-F18</f>
        <v>10089273</v>
      </c>
      <c r="H18" s="134">
        <f t="shared" si="0"/>
        <v>6.189738036809816</v>
      </c>
    </row>
    <row r="19" spans="1:8" ht="15" customHeight="1">
      <c r="A19" s="128"/>
      <c r="B19" s="129" t="s">
        <v>127</v>
      </c>
      <c r="C19" s="130"/>
      <c r="D19" s="131"/>
      <c r="E19" s="132">
        <v>7940922476.03</v>
      </c>
      <c r="F19" s="132">
        <v>9068050000</v>
      </c>
      <c r="G19" s="133">
        <f t="shared" si="2"/>
        <v>-1127127523.9700003</v>
      </c>
      <c r="H19" s="134">
        <f t="shared" si="0"/>
        <v>-12.429657136539833</v>
      </c>
    </row>
    <row r="20" spans="1:8" ht="15" customHeight="1">
      <c r="A20" s="128"/>
      <c r="B20" s="129" t="s">
        <v>128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129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130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131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132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133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134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135</v>
      </c>
      <c r="C27" s="130"/>
      <c r="D27" s="131"/>
      <c r="E27" s="132"/>
      <c r="F27" s="132"/>
      <c r="G27" s="133">
        <f t="shared" si="2"/>
        <v>0</v>
      </c>
      <c r="H27" s="134">
        <f t="shared" si="0"/>
        <v>0</v>
      </c>
    </row>
    <row r="28" spans="1:8" ht="15" customHeight="1">
      <c r="A28" s="128"/>
      <c r="B28" s="129" t="s">
        <v>136</v>
      </c>
      <c r="C28" s="130"/>
      <c r="D28" s="131"/>
      <c r="E28" s="132">
        <v>221974671</v>
      </c>
      <c r="F28" s="132"/>
      <c r="G28" s="133">
        <f t="shared" si="2"/>
        <v>221974671</v>
      </c>
      <c r="H28" s="134">
        <f t="shared" si="0"/>
        <v>0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137</v>
      </c>
      <c r="B30" s="141"/>
      <c r="C30" s="123"/>
      <c r="D30" s="124"/>
      <c r="E30" s="125">
        <f>E5-E17</f>
        <v>308512167.71000004</v>
      </c>
      <c r="F30" s="125">
        <f>F5-F17</f>
        <v>323328000</v>
      </c>
      <c r="G30" s="126">
        <f>G5-G17</f>
        <v>-14815832.289999247</v>
      </c>
      <c r="H30" s="136">
        <f aca="true" t="shared" si="3" ref="H30:H35">IF(F30=0,0,(G30/F30)*100)</f>
        <v>-4.582291756358635</v>
      </c>
    </row>
    <row r="31" spans="1:8" s="122" customFormat="1" ht="21.75" customHeight="1">
      <c r="A31" s="121" t="s">
        <v>138</v>
      </c>
      <c r="B31" s="142"/>
      <c r="C31" s="123"/>
      <c r="D31" s="124"/>
      <c r="E31" s="125">
        <f>SUM(E32:E35)</f>
        <v>195253249</v>
      </c>
      <c r="F31" s="125">
        <f>SUM(F32:F35)</f>
        <v>198794000</v>
      </c>
      <c r="G31" s="126">
        <f>SUM(G32:G35)</f>
        <v>-3540751</v>
      </c>
      <c r="H31" s="136">
        <f t="shared" si="3"/>
        <v>-1.7811156272322104</v>
      </c>
    </row>
    <row r="32" spans="1:8" ht="15" customHeight="1">
      <c r="A32" s="128"/>
      <c r="B32" s="129" t="s">
        <v>139</v>
      </c>
      <c r="C32" s="130"/>
      <c r="D32" s="131"/>
      <c r="E32" s="132">
        <v>35643535</v>
      </c>
      <c r="F32" s="132">
        <v>35748000</v>
      </c>
      <c r="G32" s="133">
        <f>E32-F32</f>
        <v>-104465</v>
      </c>
      <c r="H32" s="134">
        <f t="shared" si="3"/>
        <v>-0.2922261385252322</v>
      </c>
    </row>
    <row r="33" spans="1:8" ht="15" customHeight="1">
      <c r="A33" s="128"/>
      <c r="B33" s="129" t="s">
        <v>140</v>
      </c>
      <c r="C33" s="130"/>
      <c r="D33" s="131"/>
      <c r="E33" s="132"/>
      <c r="F33" s="132"/>
      <c r="G33" s="133">
        <f>E33-F33</f>
        <v>0</v>
      </c>
      <c r="H33" s="134">
        <f t="shared" si="3"/>
        <v>0</v>
      </c>
    </row>
    <row r="34" spans="1:8" ht="15" customHeight="1">
      <c r="A34" s="128"/>
      <c r="B34" s="129" t="s">
        <v>141</v>
      </c>
      <c r="C34" s="130"/>
      <c r="D34" s="131"/>
      <c r="E34" s="132">
        <v>155559105</v>
      </c>
      <c r="F34" s="132">
        <v>150865000</v>
      </c>
      <c r="G34" s="133">
        <f>E34-F34</f>
        <v>4694105</v>
      </c>
      <c r="H34" s="134">
        <f t="shared" si="3"/>
        <v>3.1114605773373545</v>
      </c>
    </row>
    <row r="35" spans="1:8" ht="15" customHeight="1">
      <c r="A35" s="128"/>
      <c r="B35" s="129" t="s">
        <v>142</v>
      </c>
      <c r="C35" s="130"/>
      <c r="D35" s="131"/>
      <c r="E35" s="132">
        <v>4050609</v>
      </c>
      <c r="F35" s="132">
        <v>12181000</v>
      </c>
      <c r="G35" s="133">
        <f>E35-F35</f>
        <v>-8130391</v>
      </c>
      <c r="H35" s="134">
        <f t="shared" si="3"/>
        <v>-66.7464986454314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143</v>
      </c>
      <c r="C37" s="143"/>
      <c r="D37" s="124"/>
      <c r="E37" s="125">
        <f>E30-E31</f>
        <v>113258918.71000004</v>
      </c>
      <c r="F37" s="125">
        <f>F30-F31</f>
        <v>124534000</v>
      </c>
      <c r="G37" s="126">
        <f>G30-G31</f>
        <v>-11275081.289999247</v>
      </c>
      <c r="H37" s="136">
        <f>IF(F37=0,0,(G37/F37)*100)</f>
        <v>-9.053817664251728</v>
      </c>
    </row>
    <row r="38" spans="1:8" s="122" customFormat="1" ht="21.75" customHeight="1">
      <c r="A38" s="121" t="s">
        <v>144</v>
      </c>
      <c r="B38" s="142"/>
      <c r="C38" s="123"/>
      <c r="D38" s="124"/>
      <c r="E38" s="125">
        <f>SUM(E39:E40)</f>
        <v>312971224.31</v>
      </c>
      <c r="F38" s="125">
        <f>SUM(F39:F40)</f>
        <v>115500000</v>
      </c>
      <c r="G38" s="126">
        <f>SUM(G39:G40)</f>
        <v>197471224.31</v>
      </c>
      <c r="H38" s="136">
        <f>IF(F38=0,0,(G38/F38)*100)</f>
        <v>170.97075697835498</v>
      </c>
    </row>
    <row r="39" spans="1:8" ht="15" customHeight="1">
      <c r="A39" s="128"/>
      <c r="B39" s="129" t="s">
        <v>145</v>
      </c>
      <c r="C39" s="130"/>
      <c r="D39" s="131"/>
      <c r="E39" s="132">
        <v>109988974</v>
      </c>
      <c r="F39" s="132">
        <v>55000000</v>
      </c>
      <c r="G39" s="133">
        <f>E39-F39</f>
        <v>54988974</v>
      </c>
      <c r="H39" s="134">
        <f>IF(F39=0,0,(G39/F39)*100)</f>
        <v>99.97995272727273</v>
      </c>
    </row>
    <row r="40" spans="1:8" ht="15" customHeight="1">
      <c r="A40" s="128"/>
      <c r="B40" s="129" t="s">
        <v>146</v>
      </c>
      <c r="C40" s="130"/>
      <c r="D40" s="131"/>
      <c r="E40" s="132">
        <v>202982250.31</v>
      </c>
      <c r="F40" s="132">
        <v>60500000</v>
      </c>
      <c r="G40" s="133">
        <f>E40-F40</f>
        <v>142482250.31</v>
      </c>
      <c r="H40" s="134">
        <f>IF(F40=0,0,(G40/F40)*100)</f>
        <v>235.50785175206613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147</v>
      </c>
      <c r="B42" s="142"/>
      <c r="C42" s="123"/>
      <c r="D42" s="144"/>
      <c r="E42" s="125">
        <f>SUM(E43:E44)</f>
        <v>1068867559.15</v>
      </c>
      <c r="F42" s="125">
        <f>SUM(F43:F44)</f>
        <v>214945000</v>
      </c>
      <c r="G42" s="126">
        <f>SUM(G43:G44)</f>
        <v>853922559.15</v>
      </c>
      <c r="H42" s="136">
        <f>IF(F42=0,0,(G42/F42)*100)</f>
        <v>397.2749117913885</v>
      </c>
    </row>
    <row r="43" spans="1:8" ht="15" customHeight="1">
      <c r="A43" s="128"/>
      <c r="B43" s="129" t="s">
        <v>148</v>
      </c>
      <c r="C43" s="130"/>
      <c r="D43" s="131"/>
      <c r="E43" s="132">
        <v>607108048</v>
      </c>
      <c r="F43" s="132">
        <v>207445000</v>
      </c>
      <c r="G43" s="133">
        <f>E43-F43</f>
        <v>399663048</v>
      </c>
      <c r="H43" s="145">
        <f>IF(F43=0,0,(G43/F43)*100)</f>
        <v>192.65976427486805</v>
      </c>
    </row>
    <row r="44" spans="1:8" ht="15" customHeight="1">
      <c r="A44" s="128"/>
      <c r="B44" s="129" t="s">
        <v>149</v>
      </c>
      <c r="C44" s="130"/>
      <c r="D44" s="131"/>
      <c r="E44" s="132">
        <v>461759511.15</v>
      </c>
      <c r="F44" s="132">
        <v>7500000</v>
      </c>
      <c r="G44" s="133">
        <f>E44-F44</f>
        <v>454259511.15</v>
      </c>
      <c r="H44" s="145">
        <f>IF(F44=0,0,(G44/F44)*100)</f>
        <v>6056.793482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150</v>
      </c>
      <c r="C46" s="143"/>
      <c r="D46" s="124"/>
      <c r="E46" s="125">
        <f>E38-E42</f>
        <v>-755896334.8399999</v>
      </c>
      <c r="F46" s="125">
        <f>F38-F42</f>
        <v>-99445000</v>
      </c>
      <c r="G46" s="126">
        <f>G38-G42</f>
        <v>-656451334.8399999</v>
      </c>
      <c r="H46" s="136">
        <f aca="true" t="shared" si="4" ref="H46:H51">IF(F46=0,0,(G46/F46)*100)</f>
        <v>660.114972939816</v>
      </c>
    </row>
    <row r="47" spans="1:8" s="122" customFormat="1" ht="21.75" customHeight="1">
      <c r="A47" s="121" t="s">
        <v>151</v>
      </c>
      <c r="C47" s="143"/>
      <c r="D47" s="124"/>
      <c r="E47" s="125">
        <f>E37+E46</f>
        <v>-642637416.1299999</v>
      </c>
      <c r="F47" s="125">
        <f>F37+F46</f>
        <v>25089000</v>
      </c>
      <c r="G47" s="126">
        <f>G37+G46</f>
        <v>-667726416.1299992</v>
      </c>
      <c r="H47" s="147">
        <f t="shared" si="4"/>
        <v>-2661.43097026585</v>
      </c>
    </row>
    <row r="48" spans="1:8" s="122" customFormat="1" ht="21.75" customHeight="1">
      <c r="A48" s="121" t="s">
        <v>152</v>
      </c>
      <c r="C48" s="143"/>
      <c r="D48" s="124"/>
      <c r="E48" s="148"/>
      <c r="F48" s="148"/>
      <c r="G48" s="126">
        <f>E48-F48</f>
        <v>0</v>
      </c>
      <c r="H48" s="147">
        <f t="shared" si="4"/>
        <v>0</v>
      </c>
    </row>
    <row r="49" spans="1:8" s="122" customFormat="1" ht="21.75" customHeight="1">
      <c r="A49" s="121" t="s">
        <v>153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154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155</v>
      </c>
      <c r="B51" s="150"/>
      <c r="C51" s="151"/>
      <c r="D51" s="152"/>
      <c r="E51" s="153">
        <f>E47-E48+E49+E50</f>
        <v>-642637416.1299999</v>
      </c>
      <c r="F51" s="153">
        <f>F47-F48+F49+F50</f>
        <v>25089000</v>
      </c>
      <c r="G51" s="154">
        <f>E51-F51</f>
        <v>-667726416.1299999</v>
      </c>
      <c r="H51" s="155">
        <f t="shared" si="4"/>
        <v>-2661.430970265853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9" sqref="E9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25390625" style="93" customWidth="1"/>
    <col min="6" max="6" width="7.1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125" style="99" customWidth="1"/>
    <col min="12" max="12" width="7.37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95669882758.55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94983697430.13</v>
      </c>
      <c r="L6" s="30">
        <f aca="true" t="shared" si="1" ref="L6:L35">IF(K$59&gt;0,(K6/K$59)*100,0)</f>
        <v>99.28275721822322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72952554236.55</v>
      </c>
      <c r="F7" s="28">
        <f t="shared" si="0"/>
        <v>76.25446183588038</v>
      </c>
      <c r="G7" s="35" t="s">
        <v>10</v>
      </c>
      <c r="H7" s="33"/>
      <c r="I7" s="33"/>
      <c r="J7" s="34"/>
      <c r="K7" s="28">
        <f>SUM(K8:K16)</f>
        <v>41592558148.13</v>
      </c>
      <c r="L7" s="36">
        <f t="shared" si="1"/>
        <v>43.47508008669831</v>
      </c>
    </row>
    <row r="8" spans="1:12" s="46" customFormat="1" ht="13.5" customHeight="1">
      <c r="A8" s="7"/>
      <c r="B8" s="38" t="s">
        <v>11</v>
      </c>
      <c r="C8" s="39"/>
      <c r="D8" s="40"/>
      <c r="E8" s="41">
        <v>1667321970</v>
      </c>
      <c r="F8" s="42">
        <f t="shared" si="0"/>
        <v>1.7427866763545203</v>
      </c>
      <c r="G8" s="43"/>
      <c r="H8" s="44" t="s">
        <v>12</v>
      </c>
      <c r="I8" s="39"/>
      <c r="J8" s="40"/>
      <c r="K8" s="41">
        <v>29377314855</v>
      </c>
      <c r="L8" s="45">
        <f t="shared" si="1"/>
        <v>30.706962324958585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1692195835</v>
      </c>
      <c r="F11" s="42">
        <f t="shared" si="0"/>
        <v>1.7687863580545349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6842437611.19</v>
      </c>
      <c r="F12" s="42">
        <f t="shared" si="0"/>
        <v>7.1521333714381425</v>
      </c>
      <c r="G12" s="48"/>
      <c r="H12" s="38" t="s">
        <v>20</v>
      </c>
      <c r="I12" s="39"/>
      <c r="J12" s="40"/>
      <c r="K12" s="41">
        <v>6038581535</v>
      </c>
      <c r="L12" s="45">
        <f t="shared" si="1"/>
        <v>6.311893942882807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58528540417.36</v>
      </c>
      <c r="F14" s="42">
        <f t="shared" si="0"/>
        <v>61.17760232347448</v>
      </c>
      <c r="G14" s="48"/>
      <c r="H14" s="38" t="s">
        <v>24</v>
      </c>
      <c r="I14" s="39"/>
      <c r="J14" s="40"/>
      <c r="K14" s="41">
        <v>6176661758.13</v>
      </c>
      <c r="L14" s="45">
        <f t="shared" si="1"/>
        <v>6.456223818856925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513426108</v>
      </c>
      <c r="F15" s="42">
        <f t="shared" si="0"/>
        <v>0.5366643014456033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3550588883</v>
      </c>
      <c r="F16" s="42">
        <f t="shared" si="0"/>
        <v>3.711292185818723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>
        <v>158043412</v>
      </c>
      <c r="F17" s="42">
        <f t="shared" si="0"/>
        <v>0.1651966192943575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1835714289</v>
      </c>
      <c r="F27" s="28">
        <f t="shared" si="0"/>
        <v>1.9188006048182833</v>
      </c>
      <c r="G27" s="35" t="s">
        <v>50</v>
      </c>
      <c r="H27" s="32"/>
      <c r="I27" s="32"/>
      <c r="J27" s="34"/>
      <c r="K27" s="28">
        <f>K28+K29</f>
        <v>50286721382</v>
      </c>
      <c r="L27" s="36">
        <f t="shared" si="1"/>
        <v>52.56275008605661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50286721382</v>
      </c>
      <c r="L28" s="45">
        <f t="shared" si="1"/>
        <v>52.56275008605661</v>
      </c>
    </row>
    <row r="29" spans="2:12" s="37" customFormat="1" ht="13.5" customHeight="1">
      <c r="B29" s="38" t="s">
        <v>53</v>
      </c>
      <c r="C29" s="38"/>
      <c r="D29" s="34"/>
      <c r="E29" s="41">
        <v>1835714289</v>
      </c>
      <c r="F29" s="42">
        <f t="shared" si="0"/>
        <v>1.9188006048182833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3104417900</v>
      </c>
      <c r="L30" s="36">
        <f t="shared" si="1"/>
        <v>3.244927045468297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16146978836</v>
      </c>
      <c r="F31" s="28">
        <f t="shared" si="0"/>
        <v>16.877807697069585</v>
      </c>
      <c r="G31" s="48"/>
      <c r="H31" s="38" t="s">
        <v>58</v>
      </c>
      <c r="I31" s="39"/>
      <c r="J31" s="40"/>
      <c r="K31" s="41">
        <v>93296999</v>
      </c>
      <c r="L31" s="45">
        <f t="shared" si="1"/>
        <v>0.0975197170832344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13824605941</v>
      </c>
      <c r="F32" s="42">
        <f t="shared" si="0"/>
        <v>14.450321817462974</v>
      </c>
      <c r="G32" s="48"/>
      <c r="H32" s="38" t="s">
        <v>60</v>
      </c>
      <c r="I32" s="39"/>
      <c r="J32" s="40"/>
      <c r="K32" s="41">
        <v>2991004874</v>
      </c>
      <c r="L32" s="45">
        <f t="shared" si="1"/>
        <v>3.126380829323944</v>
      </c>
    </row>
    <row r="33" spans="2:12" s="37" customFormat="1" ht="13.5" customHeight="1">
      <c r="B33" s="38" t="s">
        <v>61</v>
      </c>
      <c r="C33" s="38"/>
      <c r="D33" s="34"/>
      <c r="E33" s="41">
        <v>222766864</v>
      </c>
      <c r="F33" s="42">
        <f t="shared" si="0"/>
        <v>0.23284952126701686</v>
      </c>
      <c r="G33" s="48"/>
      <c r="H33" s="38" t="s">
        <v>62</v>
      </c>
      <c r="I33" s="39"/>
      <c r="J33" s="40"/>
      <c r="K33" s="41">
        <v>20116027</v>
      </c>
      <c r="L33" s="45">
        <f t="shared" si="1"/>
        <v>0.02102649906111883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1503468472</v>
      </c>
      <c r="F34" s="42">
        <f t="shared" si="0"/>
        <v>1.5715170005950856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579257776</v>
      </c>
      <c r="F35" s="42">
        <f t="shared" si="0"/>
        <v>0.605475578413659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14716966</v>
      </c>
      <c r="F36" s="42">
        <f t="shared" si="0"/>
        <v>0.015383071010071605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2162817</v>
      </c>
      <c r="F37" s="42">
        <f t="shared" si="0"/>
        <v>0.002260708320776853</v>
      </c>
      <c r="G37" s="43"/>
      <c r="H37" s="55" t="s">
        <v>69</v>
      </c>
      <c r="I37" s="56"/>
      <c r="J37" s="57"/>
      <c r="K37" s="28">
        <f>K38+K41+K43+K47+K54+K56</f>
        <v>686185328.4200001</v>
      </c>
      <c r="L37" s="36">
        <f aca="true" t="shared" si="2" ref="L37:L57">IF(K$59&gt;0,(K37/K$59)*100,0)</f>
        <v>0.7172427817767717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8610601270</v>
      </c>
      <c r="L38" s="36">
        <f t="shared" si="2"/>
        <v>9.000325935102573</v>
      </c>
    </row>
    <row r="39" spans="1:12" s="46" customFormat="1" ht="13.5" customHeight="1">
      <c r="A39" s="7"/>
      <c r="B39" s="38" t="s">
        <v>72</v>
      </c>
      <c r="C39" s="38"/>
      <c r="D39" s="47"/>
      <c r="E39" s="41"/>
      <c r="F39" s="42">
        <f t="shared" si="0"/>
        <v>0</v>
      </c>
      <c r="G39" s="49"/>
      <c r="H39" s="38" t="s">
        <v>73</v>
      </c>
      <c r="I39" s="39"/>
      <c r="J39" s="40"/>
      <c r="K39" s="41">
        <v>8610601270</v>
      </c>
      <c r="L39" s="45">
        <f t="shared" si="2"/>
        <v>9.000325935102573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11868001</v>
      </c>
      <c r="L41" s="36">
        <f t="shared" si="2"/>
        <v>0.012405158925460645</v>
      </c>
    </row>
    <row r="42" spans="1:12" s="46" customFormat="1" ht="13.5" customHeight="1">
      <c r="A42" s="7"/>
      <c r="B42" s="38" t="s">
        <v>78</v>
      </c>
      <c r="C42" s="38"/>
      <c r="D42" s="47"/>
      <c r="E42" s="41"/>
      <c r="F42" s="42">
        <f t="shared" si="0"/>
        <v>0</v>
      </c>
      <c r="G42" s="49"/>
      <c r="H42" s="38" t="s">
        <v>77</v>
      </c>
      <c r="I42" s="38"/>
      <c r="J42" s="47"/>
      <c r="K42" s="41">
        <v>11868001</v>
      </c>
      <c r="L42" s="45">
        <f t="shared" si="2"/>
        <v>0.012405158925460645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-8207878150.58</v>
      </c>
      <c r="L43" s="36">
        <f t="shared" si="2"/>
        <v>-8.579375153301799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/>
      <c r="L44" s="45">
        <f t="shared" si="2"/>
        <v>0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>
        <v>-642637416.13</v>
      </c>
      <c r="L45" s="45">
        <f t="shared" si="2"/>
        <v>-0.6717238462096553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38105928</v>
      </c>
      <c r="F46" s="28">
        <f t="shared" si="0"/>
        <v>0.03983064147383883</v>
      </c>
      <c r="G46" s="43"/>
      <c r="H46" s="38" t="s">
        <v>86</v>
      </c>
      <c r="I46" s="39"/>
      <c r="J46" s="40"/>
      <c r="K46" s="41">
        <v>-7565240734.45</v>
      </c>
      <c r="L46" s="45">
        <f t="shared" si="2"/>
        <v>-7.907651307092142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v>38105928</v>
      </c>
      <c r="F47" s="42">
        <f t="shared" si="0"/>
        <v>0.03983064147383883</v>
      </c>
      <c r="G47" s="35" t="s">
        <v>88</v>
      </c>
      <c r="H47" s="32"/>
      <c r="I47" s="32"/>
      <c r="J47" s="34"/>
      <c r="K47" s="28">
        <f>SUM(K48:K53)</f>
        <v>271594208</v>
      </c>
      <c r="L47" s="36">
        <f t="shared" si="2"/>
        <v>0.2838868410505371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4696529469</v>
      </c>
      <c r="F48" s="28">
        <f t="shared" si="0"/>
        <v>4.909099220757927</v>
      </c>
      <c r="G48" s="61"/>
      <c r="H48" s="38" t="s">
        <v>90</v>
      </c>
      <c r="I48" s="38"/>
      <c r="J48" s="47"/>
      <c r="K48" s="41">
        <v>164250072</v>
      </c>
      <c r="L48" s="45">
        <f t="shared" si="2"/>
        <v>0.17168419910634938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>
        <v>311522580</v>
      </c>
      <c r="F49" s="42">
        <f t="shared" si="0"/>
        <v>0.3256224122132723</v>
      </c>
      <c r="G49" s="61"/>
      <c r="H49" s="38" t="s">
        <v>92</v>
      </c>
      <c r="I49" s="38"/>
      <c r="J49" s="47"/>
      <c r="K49" s="41">
        <v>-84718421</v>
      </c>
      <c r="L49" s="45">
        <f t="shared" si="2"/>
        <v>-0.08855286382425166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v>3583623480</v>
      </c>
      <c r="F50" s="42">
        <f t="shared" si="0"/>
        <v>3.7458219626382183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>
        <v>801383409</v>
      </c>
      <c r="F51" s="42">
        <f t="shared" si="0"/>
        <v>0.837654845906436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>
        <v>192062557</v>
      </c>
      <c r="L52" s="45">
        <f t="shared" si="2"/>
        <v>0.20075550576843937</v>
      </c>
    </row>
    <row r="53" spans="1:12" s="67" customFormat="1" ht="13.5" customHeight="1">
      <c r="A53" s="7"/>
      <c r="B53" s="38" t="s">
        <v>99</v>
      </c>
      <c r="C53" s="39"/>
      <c r="D53" s="47"/>
      <c r="E53" s="41"/>
      <c r="F53" s="42">
        <f t="shared" si="0"/>
        <v>0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102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95669882758.55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95669882758.55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2009-09-14T08:48:33Z</cp:lastPrinted>
  <dcterms:created xsi:type="dcterms:W3CDTF">2009-09-14T08:46:22Z</dcterms:created>
  <dcterms:modified xsi:type="dcterms:W3CDTF">2009-09-14T08:48:34Z</dcterms:modified>
  <cp:category/>
  <cp:version/>
  <cp:contentType/>
  <cp:contentStatus/>
</cp:coreProperties>
</file>