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<sst xmlns="http://schemas.openxmlformats.org/spreadsheetml/2006/main" count="162" uniqueCount="152">
  <si>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中華郵政股份有限公司資產負債表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</si>
  <si>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</si>
  <si>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</si>
  <si>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</si>
  <si>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</si>
  <si>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</si>
  <si>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</si>
  <si>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</si>
  <si>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</si>
  <si>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</si>
  <si>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</si>
  <si>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</si>
  <si>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</si>
  <si>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</si>
  <si>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</si>
  <si>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</si>
  <si>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</si>
  <si>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</si>
  <si>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</si>
  <si>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</si>
  <si>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</si>
  <si>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</si>
  <si>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</si>
  <si>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</si>
  <si>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</si>
  <si>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</si>
  <si>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</si>
  <si>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</si>
  <si>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</si>
  <si>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</si>
  <si>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</si>
  <si>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</si>
  <si>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</si>
  <si>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</si>
  <si>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</si>
  <si>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</si>
  <si>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</si>
  <si>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</si>
  <si>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</si>
  <si>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</si>
  <si>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</si>
  <si>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</si>
  <si>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</si>
  <si>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</si>
  <si>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</si>
  <si>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</si>
  <si>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</si>
  <si>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</si>
  <si>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</si>
  <si>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</si>
  <si>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</si>
  <si>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</si>
  <si>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</si>
  <si>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</si>
  <si>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</si>
  <si>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</si>
  <si>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</si>
  <si>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</si>
  <si>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</si>
  <si>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</si>
  <si>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</si>
  <si>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</si>
  <si>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</si>
  <si>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</si>
  <si>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</si>
  <si>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</si>
  <si>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</si>
  <si>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</si>
  <si>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</si>
  <si>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</si>
  <si>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</si>
  <si>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</si>
  <si>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</si>
  <si>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</si>
  <si>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</si>
  <si>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</si>
  <si>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</si>
  <si>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</si>
  <si>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</si>
  <si>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</si>
  <si>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</si>
  <si>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</si>
  <si>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</si>
  <si>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</si>
  <si>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</si>
  <si>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</si>
  <si>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</si>
  <si>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</si>
  <si>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</si>
  <si>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</si>
  <si>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</si>
  <si>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</si>
  <si>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</si>
  <si>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</si>
  <si>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</si>
  <si>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</si>
  <si>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</si>
  <si>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</si>
  <si>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</si>
  <si>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</si>
  <si>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</si>
  <si>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)9,068,342,953</t>
    </r>
    <r>
      <rPr>
        <sz val="10"/>
        <rFont val="華康中明體"/>
        <family val="3"/>
      </rPr>
      <t>元。</t>
    </r>
  </si>
  <si>
    <t>中華郵政股份有限公司損益結算表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</si>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</sst>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201126179526.35</v>
      </c>
      <c r="F5" s="124">
        <f>SUM(F6:F16)</f>
        <v>174343208000</v>
      </c>
      <c r="G5" s="125">
        <f>SUM(G6:G16)</f>
        <v>26782971526.350014</v>
      </c>
      <c r="H5" s="126">
        <f>IF(F5=0,0,(G5/F5)*100)</f>
        <v>15.36221102823232</v>
      </c>
    </row>
    <row r="6" spans="1:8" ht="14.25" customHeight="1">
      <c r="A6" s="7"/>
      <c r="B6" s="127" t="s">
        <v>110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111</v>
      </c>
      <c r="C7" s="128"/>
      <c r="D7" s="129"/>
      <c r="E7" s="130">
        <v>1915630</v>
      </c>
      <c r="F7" s="130">
        <v>3000000</v>
      </c>
      <c r="G7" s="131">
        <f t="shared" si="0"/>
        <v>-1084370</v>
      </c>
      <c r="H7" s="132">
        <f t="shared" si="1"/>
        <v>-36.14566666666666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>
        <v>12395325483.96</v>
      </c>
      <c r="F13" s="130">
        <v>13852289000</v>
      </c>
      <c r="G13" s="131">
        <f t="shared" si="0"/>
        <v>-1456963516.040001</v>
      </c>
      <c r="H13" s="132">
        <f t="shared" si="1"/>
        <v>-10.517853879889461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>
        <v>188418899024.39</v>
      </c>
      <c r="F15" s="130">
        <v>160324360000</v>
      </c>
      <c r="G15" s="131">
        <f t="shared" si="0"/>
        <v>28094539024.390015</v>
      </c>
      <c r="H15" s="132">
        <f t="shared" si="1"/>
        <v>17.52356224867513</v>
      </c>
    </row>
    <row r="16" spans="1:8" ht="14.25" customHeight="1">
      <c r="A16" s="7"/>
      <c r="B16" s="127" t="s">
        <v>120</v>
      </c>
      <c r="C16" s="128"/>
      <c r="D16" s="129"/>
      <c r="E16" s="130">
        <v>310039388</v>
      </c>
      <c r="F16" s="130">
        <v>163559000</v>
      </c>
      <c r="G16" s="131">
        <f>E16-F16</f>
        <v>146480388</v>
      </c>
      <c r="H16" s="132">
        <f t="shared" si="1"/>
        <v>89.55813376212866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180109779667.82</v>
      </c>
      <c r="F17" s="124">
        <f>SUM(F18:F28)</f>
        <v>154915756000</v>
      </c>
      <c r="G17" s="125">
        <f>SUM(G18:G28)</f>
        <v>25194023667.820004</v>
      </c>
      <c r="H17" s="133">
        <f t="shared" si="1"/>
        <v>16.26304794188914</v>
      </c>
    </row>
    <row r="18" spans="1:8" ht="14.25" customHeight="1">
      <c r="A18" s="7"/>
      <c r="B18" s="127" t="s">
        <v>122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123</v>
      </c>
      <c r="C19" s="128"/>
      <c r="D19" s="129"/>
      <c r="E19" s="130">
        <v>97086</v>
      </c>
      <c r="F19" s="130">
        <v>1240000</v>
      </c>
      <c r="G19" s="131">
        <f t="shared" si="2"/>
        <v>-1142914</v>
      </c>
      <c r="H19" s="132">
        <f t="shared" si="1"/>
        <v>-92.17048387096774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>
        <v>10066783065.54</v>
      </c>
      <c r="F25" s="130">
        <v>10346976000</v>
      </c>
      <c r="G25" s="131">
        <f>E25-F25</f>
        <v>-280192934.4599991</v>
      </c>
      <c r="H25" s="132">
        <f t="shared" si="1"/>
        <v>-2.7079693087139574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>
        <v>169988578745.69</v>
      </c>
      <c r="F27" s="130">
        <v>144478711000</v>
      </c>
      <c r="G27" s="131">
        <f>E27-F27</f>
        <v>25509867745.690002</v>
      </c>
      <c r="H27" s="132">
        <f t="shared" si="1"/>
        <v>17.656489021202578</v>
      </c>
    </row>
    <row r="28" spans="1:8" ht="14.25" customHeight="1">
      <c r="A28" s="7"/>
      <c r="B28" s="127" t="s">
        <v>132</v>
      </c>
      <c r="C28" s="128"/>
      <c r="D28" s="129"/>
      <c r="E28" s="130">
        <v>54320770.59</v>
      </c>
      <c r="F28" s="130">
        <v>88829000</v>
      </c>
      <c r="G28" s="131">
        <f>E28-F28</f>
        <v>-34508229.41</v>
      </c>
      <c r="H28" s="132">
        <f t="shared" si="1"/>
        <v>-38.84793188035439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21016399858.53</v>
      </c>
      <c r="F30" s="124">
        <f>F5-F17</f>
        <v>19427452000</v>
      </c>
      <c r="G30" s="125">
        <f>G5-G17</f>
        <v>1588947858.5300102</v>
      </c>
      <c r="H30" s="133">
        <f t="shared" si="1"/>
        <v>8.178879343158384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14534955818.93</v>
      </c>
      <c r="F31" s="124">
        <f>SUM(F32:F35)</f>
        <v>13737319000</v>
      </c>
      <c r="G31" s="125">
        <f>SUM(G32:G35)</f>
        <v>797636818.9300003</v>
      </c>
      <c r="H31" s="133">
        <f t="shared" si="1"/>
        <v>5.806349979424663</v>
      </c>
    </row>
    <row r="32" spans="1:8" ht="14.25" customHeight="1">
      <c r="A32" s="7"/>
      <c r="B32" s="127" t="s">
        <v>135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136</v>
      </c>
      <c r="C33" s="128"/>
      <c r="D33" s="129"/>
      <c r="E33" s="130">
        <v>12437231605.93</v>
      </c>
      <c r="F33" s="130">
        <v>12886922000</v>
      </c>
      <c r="G33" s="131">
        <f>E33-F33</f>
        <v>-449690394.0699997</v>
      </c>
      <c r="H33" s="132">
        <f t="shared" si="1"/>
        <v>-3.4895097065847045</v>
      </c>
    </row>
    <row r="34" spans="1:8" ht="14.25" customHeight="1">
      <c r="A34" s="7"/>
      <c r="B34" s="127" t="s">
        <v>137</v>
      </c>
      <c r="C34" s="128"/>
      <c r="D34" s="129"/>
      <c r="E34" s="130">
        <v>1951268550</v>
      </c>
      <c r="F34" s="130">
        <v>668120000</v>
      </c>
      <c r="G34" s="131">
        <f>E34-F34</f>
        <v>1283148550</v>
      </c>
      <c r="H34" s="132">
        <f t="shared" si="1"/>
        <v>192.05360563970544</v>
      </c>
    </row>
    <row r="35" spans="1:8" ht="14.25" customHeight="1">
      <c r="A35" s="7"/>
      <c r="B35" s="127" t="s">
        <v>138</v>
      </c>
      <c r="C35" s="128"/>
      <c r="D35" s="129"/>
      <c r="E35" s="130">
        <v>146455663</v>
      </c>
      <c r="F35" s="130">
        <v>182277000</v>
      </c>
      <c r="G35" s="131">
        <f>E35-F35</f>
        <v>-35821337</v>
      </c>
      <c r="H35" s="132">
        <f t="shared" si="1"/>
        <v>-19.652143166718787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6481444039.599998</v>
      </c>
      <c r="F37" s="124">
        <f>F30-F31</f>
        <v>5690133000</v>
      </c>
      <c r="G37" s="125">
        <f>G30-G31</f>
        <v>791311039.6000099</v>
      </c>
      <c r="H37" s="133">
        <f>IF(F37=0,0,(G37/F37)*100)</f>
        <v>13.906723087140668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60325524.28</v>
      </c>
      <c r="F38" s="124">
        <f>SUM(F39:F40)</f>
        <v>42951000</v>
      </c>
      <c r="G38" s="125">
        <f>SUM(G39:G40)</f>
        <v>17374524.28</v>
      </c>
      <c r="H38" s="133">
        <f>IF(F38=0,0,(G38/F38)*100)</f>
        <v>40.451966845940724</v>
      </c>
    </row>
    <row r="39" spans="1:8" ht="14.25" customHeight="1">
      <c r="A39" s="7"/>
      <c r="B39" s="127" t="s">
        <v>141</v>
      </c>
      <c r="C39" s="128"/>
      <c r="D39" s="129"/>
      <c r="E39" s="130">
        <v>3109026</v>
      </c>
      <c r="F39" s="130">
        <v>3415000</v>
      </c>
      <c r="G39" s="131">
        <f>E39-F39</f>
        <v>-305974</v>
      </c>
      <c r="H39" s="132">
        <f aca="true" t="shared" si="3" ref="H39:H50">IF(F39=0,0,(G39/F39)*100)</f>
        <v>-8.959707174231331</v>
      </c>
    </row>
    <row r="40" spans="1:8" ht="14.25" customHeight="1">
      <c r="A40" s="7"/>
      <c r="B40" s="127" t="s">
        <v>142</v>
      </c>
      <c r="C40" s="128"/>
      <c r="D40" s="129"/>
      <c r="E40" s="130">
        <v>57216498.28</v>
      </c>
      <c r="F40" s="130">
        <v>39536000</v>
      </c>
      <c r="G40" s="131">
        <f>E40-F40</f>
        <v>17680498.28</v>
      </c>
      <c r="H40" s="132">
        <f t="shared" si="3"/>
        <v>44.71999767300689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299881271.03</v>
      </c>
      <c r="F42" s="124">
        <f>SUM(F43:F44)</f>
        <v>128043000</v>
      </c>
      <c r="G42" s="125">
        <f>SUM(G43:G44)</f>
        <v>171838271.02999997</v>
      </c>
      <c r="H42" s="133">
        <f t="shared" si="3"/>
        <v>134.20356523199234</v>
      </c>
    </row>
    <row r="43" spans="1:8" ht="14.25" customHeight="1">
      <c r="A43" s="7"/>
      <c r="B43" s="127" t="s">
        <v>144</v>
      </c>
      <c r="C43" s="128"/>
      <c r="D43" s="129"/>
      <c r="E43" s="130"/>
      <c r="F43" s="130">
        <v>13505000</v>
      </c>
      <c r="G43" s="131">
        <f>E43-F43</f>
        <v>-13505000</v>
      </c>
      <c r="H43" s="139">
        <f t="shared" si="3"/>
        <v>-100</v>
      </c>
    </row>
    <row r="44" spans="1:8" ht="14.25" customHeight="1">
      <c r="A44" s="7"/>
      <c r="B44" s="127" t="s">
        <v>145</v>
      </c>
      <c r="C44" s="128"/>
      <c r="D44" s="129"/>
      <c r="E44" s="130">
        <v>299881271.03</v>
      </c>
      <c r="F44" s="130">
        <v>114538000</v>
      </c>
      <c r="G44" s="131">
        <f>E44-F44</f>
        <v>185343271.02999997</v>
      </c>
      <c r="H44" s="139">
        <f t="shared" si="3"/>
        <v>161.81814858824143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-239555746.74999997</v>
      </c>
      <c r="F46" s="124">
        <f>F38-F42</f>
        <v>-85092000</v>
      </c>
      <c r="G46" s="125">
        <f>G38-G42</f>
        <v>-154463746.74999997</v>
      </c>
      <c r="H46" s="133">
        <f t="shared" si="3"/>
        <v>181.52558025431293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6241888292.849998</v>
      </c>
      <c r="F47" s="124">
        <f>F37+F46</f>
        <v>5605041000</v>
      </c>
      <c r="G47" s="125">
        <f>G37+G46</f>
        <v>636847292.8500099</v>
      </c>
      <c r="H47" s="141">
        <f t="shared" si="3"/>
        <v>11.362045216975396</v>
      </c>
    </row>
    <row r="48" spans="1:8" s="121" customFormat="1" ht="18.75" customHeight="1">
      <c r="A48" s="120" t="s">
        <v>148</v>
      </c>
      <c r="C48" s="137"/>
      <c r="D48" s="123"/>
      <c r="E48" s="142"/>
      <c r="F48" s="142"/>
      <c r="G48" s="125">
        <f>E48-F48</f>
        <v>0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>
        <v>140501307</v>
      </c>
      <c r="F50" s="142"/>
      <c r="G50" s="125">
        <f>E50-F50</f>
        <v>140501307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6382389599.849998</v>
      </c>
      <c r="F51" s="147">
        <f>F47-F48+F49+F50</f>
        <v>5605041000</v>
      </c>
      <c r="G51" s="148">
        <f>E51-F51</f>
        <v>777348599.8499985</v>
      </c>
      <c r="H51" s="149">
        <f>IF(F51=0,0,(G51/F51)*100)</f>
        <v>13.868740654171816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B8" sqref="B8:C8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4535883670960.512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4430891205722.17</v>
      </c>
      <c r="L6" s="30">
        <f aca="true" t="shared" si="0" ref="L6:L35">IF(K$57&gt;0,(K6/K$57)*100,0)</f>
        <v>97.68529193306877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3251606664219.031</v>
      </c>
      <c r="F7" s="28">
        <f aca="true" t="shared" si="1" ref="F7:F55">IF(E$6&gt;0,(E7/E$6)*100,0)</f>
        <v>71.68628871671385</v>
      </c>
      <c r="G7" s="35" t="s">
        <v>10</v>
      </c>
      <c r="H7" s="33"/>
      <c r="I7" s="33"/>
      <c r="J7" s="34"/>
      <c r="K7" s="28">
        <f>SUM(K8:K16)</f>
        <v>112852039620.76001</v>
      </c>
      <c r="L7" s="30">
        <f t="shared" si="0"/>
        <v>2.4879835508846435</v>
      </c>
    </row>
    <row r="8" spans="1:12" s="45" customFormat="1" ht="13.5" customHeight="1">
      <c r="A8" s="7"/>
      <c r="B8" s="37" t="s">
        <v>11</v>
      </c>
      <c r="C8" s="38"/>
      <c r="D8" s="39"/>
      <c r="E8" s="40">
        <v>20335454633.51</v>
      </c>
      <c r="F8" s="41">
        <f t="shared" si="1"/>
        <v>0.44832398951721336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>
        <v>1130070534929.7</v>
      </c>
      <c r="F9" s="41">
        <f t="shared" si="1"/>
        <v>24.91401051937467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>
        <v>1597522197016.36</v>
      </c>
      <c r="F10" s="41">
        <f t="shared" si="1"/>
        <v>35.21964655407645</v>
      </c>
      <c r="G10" s="42"/>
      <c r="H10" s="37" t="s">
        <v>16</v>
      </c>
      <c r="I10" s="38"/>
      <c r="J10" s="39"/>
      <c r="K10" s="40">
        <v>11216000000</v>
      </c>
      <c r="L10" s="44">
        <f t="shared" si="0"/>
        <v>0.24727265542118548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447990467838</v>
      </c>
      <c r="F11" s="41">
        <f t="shared" si="1"/>
        <v>9.876586357496558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48184707959.45</v>
      </c>
      <c r="F12" s="41">
        <f t="shared" si="1"/>
        <v>1.0623003466322687</v>
      </c>
      <c r="G12" s="47"/>
      <c r="H12" s="37" t="s">
        <v>20</v>
      </c>
      <c r="I12" s="38"/>
      <c r="J12" s="39"/>
      <c r="K12" s="40">
        <v>40634967401.93</v>
      </c>
      <c r="L12" s="44">
        <f t="shared" si="0"/>
        <v>0.8958555895531868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12936070.91</v>
      </c>
      <c r="F14" s="41">
        <f t="shared" si="1"/>
        <v>0.00028519406246722986</v>
      </c>
      <c r="G14" s="47"/>
      <c r="H14" s="37" t="s">
        <v>24</v>
      </c>
      <c r="I14" s="38"/>
      <c r="J14" s="39"/>
      <c r="K14" s="40">
        <v>3797700954.83</v>
      </c>
      <c r="L14" s="44">
        <f t="shared" si="0"/>
        <v>0.08372571323077618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4811182919.1</v>
      </c>
      <c r="F15" s="41">
        <f t="shared" si="1"/>
        <v>0.10606936306373994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2679182852</v>
      </c>
      <c r="F16" s="41">
        <f t="shared" si="1"/>
        <v>0.05906639249045512</v>
      </c>
      <c r="G16" s="48"/>
      <c r="H16" s="37" t="s">
        <v>28</v>
      </c>
      <c r="I16" s="37"/>
      <c r="J16" s="46"/>
      <c r="K16" s="40">
        <v>57203371264</v>
      </c>
      <c r="L16" s="44">
        <f t="shared" si="0"/>
        <v>1.261129592679495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3895855214970.62</v>
      </c>
      <c r="L17" s="30">
        <f t="shared" si="0"/>
        <v>85.889663350772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28745371186</v>
      </c>
      <c r="F18" s="28">
        <f t="shared" si="1"/>
        <v>0.6337325485226327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>
        <v>13435101732</v>
      </c>
      <c r="F21" s="41">
        <f t="shared" si="1"/>
        <v>0.2961959059491268</v>
      </c>
      <c r="G21" s="42"/>
      <c r="H21" s="37" t="s">
        <v>38</v>
      </c>
      <c r="I21" s="38"/>
      <c r="J21" s="39"/>
      <c r="K21" s="40">
        <v>3894686658262.91</v>
      </c>
      <c r="L21" s="44">
        <f t="shared" si="0"/>
        <v>85.86390085789346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>
        <v>1168556707.71</v>
      </c>
      <c r="L22" s="44">
        <f t="shared" si="0"/>
        <v>0.025762492878538677</v>
      </c>
    </row>
    <row r="23" spans="1:12" s="45" customFormat="1" ht="13.5" customHeight="1">
      <c r="A23" s="7"/>
      <c r="B23" s="37" t="s">
        <v>41</v>
      </c>
      <c r="C23" s="37"/>
      <c r="D23" s="46"/>
      <c r="E23" s="40">
        <v>990115319</v>
      </c>
      <c r="F23" s="41">
        <f t="shared" si="1"/>
        <v>0.0218284989392229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>
        <v>14320154135</v>
      </c>
      <c r="F25" s="41">
        <f t="shared" si="1"/>
        <v>0.315708143634283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1176908777340.6</v>
      </c>
      <c r="F27" s="28">
        <f t="shared" si="1"/>
        <v>25.94662611996352</v>
      </c>
      <c r="G27" s="35" t="s">
        <v>50</v>
      </c>
      <c r="H27" s="32"/>
      <c r="I27" s="32"/>
      <c r="J27" s="34"/>
      <c r="K27" s="28">
        <f>K28+K29</f>
        <v>7222015211</v>
      </c>
      <c r="L27" s="30">
        <f t="shared" si="0"/>
        <v>0.15921958619081342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7222015211</v>
      </c>
      <c r="L28" s="44">
        <f t="shared" si="0"/>
        <v>0.15921958619081342</v>
      </c>
    </row>
    <row r="29" spans="2:12" s="36" customFormat="1" ht="13.5" customHeight="1">
      <c r="B29" s="37" t="s">
        <v>53</v>
      </c>
      <c r="C29" s="37"/>
      <c r="D29" s="34"/>
      <c r="E29" s="40">
        <v>1176886788001</v>
      </c>
      <c r="F29" s="41">
        <f t="shared" si="1"/>
        <v>25.94614133373011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>
        <v>21989339.6</v>
      </c>
      <c r="F30" s="41">
        <f t="shared" si="1"/>
        <v>0.0004847862334031942</v>
      </c>
      <c r="G30" s="35" t="s">
        <v>56</v>
      </c>
      <c r="H30" s="32"/>
      <c r="I30" s="32"/>
      <c r="J30" s="34"/>
      <c r="K30" s="28">
        <f>SUM(K31:K35)</f>
        <v>414961935919.79</v>
      </c>
      <c r="L30" s="30">
        <f t="shared" si="0"/>
        <v>9.148425445221315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75188577203.4</v>
      </c>
      <c r="F31" s="28">
        <f t="shared" si="1"/>
        <v>1.6576390105586234</v>
      </c>
      <c r="G31" s="47"/>
      <c r="H31" s="37" t="s">
        <v>58</v>
      </c>
      <c r="I31" s="38"/>
      <c r="J31" s="39"/>
      <c r="K31" s="40">
        <v>378009218630</v>
      </c>
      <c r="L31" s="44">
        <f t="shared" si="0"/>
        <v>8.333750291042042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48643230536</v>
      </c>
      <c r="F32" s="41">
        <f t="shared" si="1"/>
        <v>1.0724091282900865</v>
      </c>
      <c r="G32" s="47"/>
      <c r="H32" s="37" t="s">
        <v>60</v>
      </c>
      <c r="I32" s="38"/>
      <c r="J32" s="39"/>
      <c r="K32" s="40">
        <v>36949443304.79</v>
      </c>
      <c r="L32" s="44">
        <f t="shared" si="0"/>
        <v>0.8146029745283494</v>
      </c>
    </row>
    <row r="33" spans="2:12" s="36" customFormat="1" ht="13.5" customHeight="1">
      <c r="B33" s="37" t="s">
        <v>61</v>
      </c>
      <c r="C33" s="37"/>
      <c r="D33" s="34"/>
      <c r="E33" s="40">
        <v>25052443</v>
      </c>
      <c r="F33" s="41">
        <f t="shared" si="1"/>
        <v>0.0005523166998393266</v>
      </c>
      <c r="G33" s="47"/>
      <c r="H33" s="37" t="s">
        <v>62</v>
      </c>
      <c r="I33" s="38"/>
      <c r="J33" s="39"/>
      <c r="K33" s="40">
        <v>3273985</v>
      </c>
      <c r="L33" s="44">
        <f t="shared" si="0"/>
        <v>7.217965092360289E-05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18053445528</v>
      </c>
      <c r="F34" s="41">
        <f t="shared" si="1"/>
        <v>0.39801385656297106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3671788399</v>
      </c>
      <c r="F35" s="41">
        <f t="shared" si="1"/>
        <v>0.08094979204399366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1622937850</v>
      </c>
      <c r="F36" s="41">
        <f t="shared" si="1"/>
        <v>0.03577997073404506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1419484246</v>
      </c>
      <c r="F37" s="41">
        <f t="shared" si="1"/>
        <v>0.031294546971911474</v>
      </c>
      <c r="G37" s="42"/>
      <c r="H37" s="54" t="s">
        <v>69</v>
      </c>
      <c r="I37" s="55"/>
      <c r="J37" s="56"/>
      <c r="K37" s="28">
        <f>K38+K41+K43+K47+K52+K54</f>
        <v>104992465238.34</v>
      </c>
      <c r="L37" s="30">
        <f aca="true" t="shared" si="2" ref="L37:L56">IF(K$57&gt;0,(K37/K$57)*100,0)</f>
        <v>2.3147080669312445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40377100</v>
      </c>
      <c r="F38" s="41">
        <f t="shared" si="1"/>
        <v>0.0008901705363058794</v>
      </c>
      <c r="G38" s="35" t="s">
        <v>71</v>
      </c>
      <c r="H38" s="32"/>
      <c r="I38" s="32"/>
      <c r="J38" s="34"/>
      <c r="K38" s="28">
        <f>SUM(K39:K40)</f>
        <v>40000000000</v>
      </c>
      <c r="L38" s="30">
        <f t="shared" si="2"/>
        <v>0.881856831031332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1999435101.4</v>
      </c>
      <c r="F39" s="41">
        <f t="shared" si="1"/>
        <v>0.044080387559335334</v>
      </c>
      <c r="G39" s="48"/>
      <c r="H39" s="37" t="s">
        <v>71</v>
      </c>
      <c r="I39" s="38"/>
      <c r="J39" s="39"/>
      <c r="K39" s="40">
        <v>40000000000</v>
      </c>
      <c r="L39" s="44">
        <f t="shared" si="2"/>
        <v>0.881856831031332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27107575902.5</v>
      </c>
      <c r="L41" s="30">
        <f>IF(K$57&gt;0,(K41/K$57)*100,0)</f>
        <v>0.5976250245579987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-287174000</v>
      </c>
      <c r="F42" s="41">
        <f t="shared" si="1"/>
        <v>-0.00633115883986479</v>
      </c>
      <c r="G42" s="48"/>
      <c r="H42" s="37" t="s">
        <v>76</v>
      </c>
      <c r="I42" s="37"/>
      <c r="J42" s="46"/>
      <c r="K42" s="40">
        <v>27107575902.5</v>
      </c>
      <c r="L42" s="44">
        <f>IF(K$57&gt;0,(K42/K$57)*100,0)</f>
        <v>0.5976250245579987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>SUM(F44:F45)</f>
        <v>0</v>
      </c>
      <c r="G43" s="35" t="s">
        <v>79</v>
      </c>
      <c r="H43" s="32"/>
      <c r="I43" s="32"/>
      <c r="J43" s="34"/>
      <c r="K43" s="28">
        <f>SUM(K44:K46)</f>
        <v>19593634635.84</v>
      </c>
      <c r="L43" s="30">
        <f t="shared" si="2"/>
        <v>0.4319695137086902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13211245035.99</v>
      </c>
      <c r="L44" s="44">
        <f t="shared" si="2"/>
        <v>0.2912606670354139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6382389599.85</v>
      </c>
      <c r="L45" s="44">
        <f t="shared" si="2"/>
        <v>0.1407088466732763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2747364560</v>
      </c>
      <c r="F46" s="28">
        <f t="shared" si="1"/>
        <v>0.06056955511423472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2747364560</v>
      </c>
      <c r="F47" s="41">
        <f t="shared" si="1"/>
        <v>0.06056955511423472</v>
      </c>
      <c r="G47" s="35" t="s">
        <v>87</v>
      </c>
      <c r="H47" s="32"/>
      <c r="I47" s="32"/>
      <c r="J47" s="34"/>
      <c r="K47" s="28">
        <f>SUM(K48:K51)</f>
        <v>18291254700</v>
      </c>
      <c r="L47" s="30">
        <f t="shared" si="2"/>
        <v>0.40325669763322397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686916451.48</v>
      </c>
      <c r="F48" s="28">
        <f t="shared" si="1"/>
        <v>0.015144049127136008</v>
      </c>
      <c r="G48" s="60"/>
      <c r="H48" s="37" t="s">
        <v>89</v>
      </c>
      <c r="I48" s="37"/>
      <c r="J48" s="46"/>
      <c r="K48" s="40">
        <v>20644958700</v>
      </c>
      <c r="L48" s="44">
        <f t="shared" si="2"/>
        <v>0.45514744639886817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402268594</v>
      </c>
      <c r="F49" s="41">
        <f t="shared" si="1"/>
        <v>0.008868582688206733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50938600</v>
      </c>
      <c r="F50" s="41">
        <f t="shared" si="1"/>
        <v>0.0011230138093293147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233709257.48</v>
      </c>
      <c r="F51" s="41">
        <f t="shared" si="1"/>
        <v>0.005152452629599958</v>
      </c>
      <c r="G51" s="60"/>
      <c r="H51" s="63" t="s">
        <v>95</v>
      </c>
      <c r="I51" s="63"/>
      <c r="J51" s="64"/>
      <c r="K51" s="40">
        <v>-2353704000</v>
      </c>
      <c r="L51" s="44">
        <f t="shared" si="2"/>
        <v>-0.05189074876564426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4535883670960.512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4535883670960.51</v>
      </c>
      <c r="L57" s="78">
        <f>L6+L37</f>
        <v>100.00000000000001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2009-09-16T02:17:53Z</dcterms:created>
  <dcterms:modified xsi:type="dcterms:W3CDTF">2009-09-16T02:19:21Z</dcterms:modified>
  <cp:category/>
  <cp:version/>
  <cp:contentType/>
  <cp:contentStatus/>
</cp:coreProperties>
</file>