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<sst xmlns="http://schemas.openxmlformats.org/spreadsheetml/2006/main" count="162" uniqueCount="152">
  <si>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交通部臺中港務局資產負債表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</si>
  <si>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</si>
  <si>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</si>
  <si>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</si>
  <si>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</si>
  <si>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</si>
  <si>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</si>
  <si>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</si>
  <si>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</si>
  <si>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</si>
  <si>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</si>
  <si>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</si>
  <si>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</si>
  <si>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</si>
  <si>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</si>
  <si>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</si>
  <si>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</si>
  <si>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</si>
  <si>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</si>
  <si>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</si>
  <si>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</si>
  <si>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</si>
  <si>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</si>
  <si>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</si>
  <si>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</si>
  <si>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</si>
  <si>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</si>
  <si>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</si>
  <si>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</si>
  <si>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</si>
  <si>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</si>
  <si>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</si>
  <si>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</si>
  <si>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</si>
  <si>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</si>
  <si>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</si>
  <si>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</si>
  <si>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</si>
  <si>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</si>
  <si>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</si>
  <si>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</si>
  <si>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</si>
  <si>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</si>
  <si>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</si>
  <si>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</si>
  <si>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</si>
  <si>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</si>
  <si>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</si>
  <si>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</si>
  <si>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</si>
  <si>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</si>
  <si>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</si>
  <si>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</si>
  <si>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</si>
  <si>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</si>
  <si>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</si>
  <si>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</si>
  <si>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</si>
  <si>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</si>
  <si>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</si>
  <si>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</si>
  <si>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</si>
  <si>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</si>
  <si>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</si>
  <si>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</si>
  <si>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</si>
  <si>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</si>
  <si>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</si>
  <si>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</si>
  <si>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</si>
  <si>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</si>
  <si>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</si>
  <si>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</si>
  <si>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</si>
  <si>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</si>
  <si>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</si>
  <si>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</si>
  <si>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</si>
  <si>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</si>
  <si>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</si>
  <si>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</si>
  <si>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</si>
  <si>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</si>
  <si>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</si>
  <si>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</si>
  <si>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</si>
  <si>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</si>
  <si>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</si>
  <si>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</si>
  <si>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</si>
  <si>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</si>
  <si>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</si>
  <si>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</si>
  <si>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</si>
  <si>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</si>
  <si>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</si>
  <si>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</si>
  <si>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</si>
  <si>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</si>
  <si>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</si>
  <si>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</si>
  <si>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)536,107,971</t>
    </r>
    <r>
      <rPr>
        <sz val="10"/>
        <rFont val="華康中明體"/>
        <family val="3"/>
      </rPr>
      <t>元。</t>
    </r>
  </si>
  <si>
    <t>交通部臺中港務局損益結算表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</si>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</sst>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3" customWidth="1"/>
    <col min="2" max="2" width="2.625" style="91" customWidth="1"/>
    <col min="3" max="3" width="19.625" style="151" customWidth="1"/>
    <col min="4" max="4" width="2.00390625" style="150" customWidth="1"/>
    <col min="5" max="6" width="18.625" style="93" customWidth="1"/>
    <col min="7" max="7" width="17.50390625" style="93" customWidth="1"/>
    <col min="8" max="8" width="7.625" style="152" customWidth="1"/>
    <col min="9" max="16384" width="9.00390625" style="93" customWidth="1"/>
  </cols>
  <sheetData>
    <row r="1" spans="1:8" s="101" customFormat="1" ht="45" customHeight="1">
      <c r="A1" s="99" t="s">
        <v>102</v>
      </c>
      <c r="B1" s="99"/>
      <c r="C1" s="99"/>
      <c r="D1" s="99"/>
      <c r="E1" s="99"/>
      <c r="F1" s="99"/>
      <c r="G1" s="99"/>
      <c r="H1" s="100"/>
    </row>
    <row r="2" spans="1:8" s="109" customFormat="1" ht="25.5" customHeight="1">
      <c r="A2" s="102"/>
      <c r="B2" s="102"/>
      <c r="C2" s="103"/>
      <c r="D2" s="104"/>
      <c r="E2" s="105" t="s">
        <v>103</v>
      </c>
      <c r="F2" s="106"/>
      <c r="G2" s="107"/>
      <c r="H2" s="108" t="s">
        <v>104</v>
      </c>
    </row>
    <row r="3" spans="1:8" s="109" customFormat="1" ht="21" customHeight="1">
      <c r="A3" s="110" t="s">
        <v>105</v>
      </c>
      <c r="B3" s="110"/>
      <c r="C3" s="110"/>
      <c r="D3" s="111"/>
      <c r="E3" s="112" t="s">
        <v>106</v>
      </c>
      <c r="F3" s="112" t="s">
        <v>107</v>
      </c>
      <c r="G3" s="113" t="s">
        <v>108</v>
      </c>
      <c r="H3" s="114"/>
    </row>
    <row r="4" spans="1:8" s="109" customFormat="1" ht="24.75" customHeight="1">
      <c r="A4" s="115"/>
      <c r="B4" s="115"/>
      <c r="C4" s="115"/>
      <c r="D4" s="116"/>
      <c r="E4" s="117"/>
      <c r="F4" s="117"/>
      <c r="G4" s="118" t="s">
        <v>4</v>
      </c>
      <c r="H4" s="118" t="s">
        <v>5</v>
      </c>
    </row>
    <row r="5" spans="1:8" s="120" customFormat="1" ht="18.75" customHeight="1">
      <c r="A5" s="119" t="s">
        <v>109</v>
      </c>
      <c r="C5" s="121"/>
      <c r="D5" s="122"/>
      <c r="E5" s="123">
        <f>SUM(E6:E16)</f>
        <v>2322751012</v>
      </c>
      <c r="F5" s="123">
        <f>SUM(F6:F16)</f>
        <v>2246735000</v>
      </c>
      <c r="G5" s="124">
        <f>SUM(G6:G16)</f>
        <v>76016012</v>
      </c>
      <c r="H5" s="125">
        <f>IF(F5=0,0,(G5/F5)*100)</f>
        <v>3.3833991102644503</v>
      </c>
    </row>
    <row r="6" spans="1:8" ht="14.25" customHeight="1">
      <c r="A6" s="7"/>
      <c r="B6" s="126" t="s">
        <v>110</v>
      </c>
      <c r="C6" s="127"/>
      <c r="D6" s="128"/>
      <c r="E6" s="129"/>
      <c r="F6" s="129"/>
      <c r="G6" s="130">
        <f aca="true" t="shared" si="0" ref="G6:G15">E6-F6</f>
        <v>0</v>
      </c>
      <c r="H6" s="131">
        <f aca="true" t="shared" si="1" ref="H6:H35">IF(F6=0,0,(G6/F6)*100)</f>
        <v>0</v>
      </c>
    </row>
    <row r="7" spans="1:8" ht="14.25" customHeight="1">
      <c r="A7" s="7"/>
      <c r="B7" s="126" t="s">
        <v>111</v>
      </c>
      <c r="C7" s="127"/>
      <c r="D7" s="128"/>
      <c r="E7" s="129"/>
      <c r="F7" s="129"/>
      <c r="G7" s="130">
        <f t="shared" si="0"/>
        <v>0</v>
      </c>
      <c r="H7" s="131">
        <f t="shared" si="1"/>
        <v>0</v>
      </c>
    </row>
    <row r="8" spans="1:8" ht="14.25" customHeight="1">
      <c r="A8" s="7"/>
      <c r="B8" s="126" t="s">
        <v>112</v>
      </c>
      <c r="C8" s="127"/>
      <c r="D8" s="128"/>
      <c r="E8" s="129"/>
      <c r="F8" s="129"/>
      <c r="G8" s="130">
        <f t="shared" si="0"/>
        <v>0</v>
      </c>
      <c r="H8" s="131">
        <f t="shared" si="1"/>
        <v>0</v>
      </c>
    </row>
    <row r="9" spans="1:8" ht="14.25" customHeight="1">
      <c r="A9" s="7"/>
      <c r="B9" s="126" t="s">
        <v>113</v>
      </c>
      <c r="C9" s="127"/>
      <c r="D9" s="128"/>
      <c r="E9" s="129"/>
      <c r="F9" s="129"/>
      <c r="G9" s="130">
        <f t="shared" si="0"/>
        <v>0</v>
      </c>
      <c r="H9" s="131">
        <f t="shared" si="1"/>
        <v>0</v>
      </c>
    </row>
    <row r="10" spans="1:8" ht="14.25" customHeight="1">
      <c r="A10" s="7"/>
      <c r="B10" s="126" t="s">
        <v>114</v>
      </c>
      <c r="C10" s="127"/>
      <c r="D10" s="128"/>
      <c r="E10" s="129"/>
      <c r="F10" s="129"/>
      <c r="G10" s="130">
        <f t="shared" si="0"/>
        <v>0</v>
      </c>
      <c r="H10" s="131">
        <f t="shared" si="1"/>
        <v>0</v>
      </c>
    </row>
    <row r="11" spans="1:8" ht="14.25" customHeight="1">
      <c r="A11" s="7"/>
      <c r="B11" s="126" t="s">
        <v>115</v>
      </c>
      <c r="C11" s="127"/>
      <c r="D11" s="128"/>
      <c r="E11" s="129">
        <v>1096381426</v>
      </c>
      <c r="F11" s="129">
        <v>1033362000</v>
      </c>
      <c r="G11" s="130">
        <f t="shared" si="0"/>
        <v>63019426</v>
      </c>
      <c r="H11" s="131">
        <f t="shared" si="1"/>
        <v>6.098484945256357</v>
      </c>
    </row>
    <row r="12" spans="1:8" ht="14.25" customHeight="1">
      <c r="A12" s="7"/>
      <c r="B12" s="126" t="s">
        <v>116</v>
      </c>
      <c r="C12" s="127"/>
      <c r="D12" s="128"/>
      <c r="E12" s="129"/>
      <c r="F12" s="129"/>
      <c r="G12" s="130">
        <f t="shared" si="0"/>
        <v>0</v>
      </c>
      <c r="H12" s="131">
        <f t="shared" si="1"/>
        <v>0</v>
      </c>
    </row>
    <row r="13" spans="1:8" ht="14.25" customHeight="1">
      <c r="A13" s="7"/>
      <c r="B13" s="126" t="s">
        <v>117</v>
      </c>
      <c r="C13" s="127"/>
      <c r="D13" s="128"/>
      <c r="E13" s="129"/>
      <c r="F13" s="129"/>
      <c r="G13" s="130">
        <f t="shared" si="0"/>
        <v>0</v>
      </c>
      <c r="H13" s="131">
        <f t="shared" si="1"/>
        <v>0</v>
      </c>
    </row>
    <row r="14" spans="1:8" ht="14.25" customHeight="1">
      <c r="A14" s="7"/>
      <c r="B14" s="126" t="s">
        <v>118</v>
      </c>
      <c r="C14" s="127"/>
      <c r="D14" s="128"/>
      <c r="E14" s="129"/>
      <c r="F14" s="129"/>
      <c r="G14" s="130">
        <f t="shared" si="0"/>
        <v>0</v>
      </c>
      <c r="H14" s="131">
        <f t="shared" si="1"/>
        <v>0</v>
      </c>
    </row>
    <row r="15" spans="1:8" ht="14.25" customHeight="1">
      <c r="A15" s="7"/>
      <c r="B15" s="126" t="s">
        <v>119</v>
      </c>
      <c r="C15" s="127"/>
      <c r="D15" s="128"/>
      <c r="E15" s="129"/>
      <c r="F15" s="129"/>
      <c r="G15" s="130">
        <f t="shared" si="0"/>
        <v>0</v>
      </c>
      <c r="H15" s="131">
        <f t="shared" si="1"/>
        <v>0</v>
      </c>
    </row>
    <row r="16" spans="1:8" ht="14.25" customHeight="1">
      <c r="A16" s="7"/>
      <c r="B16" s="126" t="s">
        <v>120</v>
      </c>
      <c r="C16" s="127"/>
      <c r="D16" s="128"/>
      <c r="E16" s="129">
        <v>1226369586</v>
      </c>
      <c r="F16" s="129">
        <v>1213373000</v>
      </c>
      <c r="G16" s="130">
        <f>E16-F16</f>
        <v>12996586</v>
      </c>
      <c r="H16" s="131">
        <f t="shared" si="1"/>
        <v>1.0711121806732142</v>
      </c>
    </row>
    <row r="17" spans="1:8" s="120" customFormat="1" ht="18.75" customHeight="1">
      <c r="A17" s="119" t="s">
        <v>121</v>
      </c>
      <c r="C17" s="121"/>
      <c r="D17" s="122"/>
      <c r="E17" s="123">
        <f>SUM(E18:E28)</f>
        <v>739998333</v>
      </c>
      <c r="F17" s="123">
        <f>SUM(F18:F28)</f>
        <v>896456000</v>
      </c>
      <c r="G17" s="124">
        <f>SUM(G18:G28)</f>
        <v>-156457667</v>
      </c>
      <c r="H17" s="132">
        <f t="shared" si="1"/>
        <v>-17.452910906949143</v>
      </c>
    </row>
    <row r="18" spans="1:8" ht="14.25" customHeight="1">
      <c r="A18" s="7"/>
      <c r="B18" s="126" t="s">
        <v>122</v>
      </c>
      <c r="C18" s="127"/>
      <c r="D18" s="128"/>
      <c r="E18" s="129"/>
      <c r="F18" s="129"/>
      <c r="G18" s="130">
        <f aca="true" t="shared" si="2" ref="G18:G24">E18-F18</f>
        <v>0</v>
      </c>
      <c r="H18" s="131">
        <f t="shared" si="1"/>
        <v>0</v>
      </c>
    </row>
    <row r="19" spans="1:8" ht="14.25" customHeight="1">
      <c r="A19" s="7"/>
      <c r="B19" s="126" t="s">
        <v>123</v>
      </c>
      <c r="C19" s="127"/>
      <c r="D19" s="128"/>
      <c r="E19" s="129"/>
      <c r="F19" s="129"/>
      <c r="G19" s="130">
        <f t="shared" si="2"/>
        <v>0</v>
      </c>
      <c r="H19" s="131">
        <f t="shared" si="1"/>
        <v>0</v>
      </c>
    </row>
    <row r="20" spans="1:8" ht="14.25" customHeight="1">
      <c r="A20" s="7"/>
      <c r="B20" s="126" t="s">
        <v>124</v>
      </c>
      <c r="C20" s="127"/>
      <c r="D20" s="128"/>
      <c r="E20" s="129"/>
      <c r="F20" s="129"/>
      <c r="G20" s="130">
        <f t="shared" si="2"/>
        <v>0</v>
      </c>
      <c r="H20" s="131">
        <f t="shared" si="1"/>
        <v>0</v>
      </c>
    </row>
    <row r="21" spans="1:8" ht="14.25" customHeight="1">
      <c r="A21" s="7"/>
      <c r="B21" s="126" t="s">
        <v>125</v>
      </c>
      <c r="C21" s="127"/>
      <c r="D21" s="128"/>
      <c r="E21" s="129"/>
      <c r="F21" s="129"/>
      <c r="G21" s="130">
        <f t="shared" si="2"/>
        <v>0</v>
      </c>
      <c r="H21" s="131">
        <f t="shared" si="1"/>
        <v>0</v>
      </c>
    </row>
    <row r="22" spans="1:8" ht="14.25" customHeight="1">
      <c r="A22" s="7"/>
      <c r="B22" s="126" t="s">
        <v>126</v>
      </c>
      <c r="C22" s="127"/>
      <c r="D22" s="128"/>
      <c r="E22" s="129"/>
      <c r="F22" s="129"/>
      <c r="G22" s="130">
        <f t="shared" si="2"/>
        <v>0</v>
      </c>
      <c r="H22" s="131">
        <f t="shared" si="1"/>
        <v>0</v>
      </c>
    </row>
    <row r="23" spans="1:8" ht="14.25" customHeight="1">
      <c r="A23" s="7"/>
      <c r="B23" s="126" t="s">
        <v>127</v>
      </c>
      <c r="C23" s="127"/>
      <c r="D23" s="128"/>
      <c r="E23" s="129">
        <v>630824886</v>
      </c>
      <c r="F23" s="129">
        <v>781402000</v>
      </c>
      <c r="G23" s="130">
        <f t="shared" si="2"/>
        <v>-150577114</v>
      </c>
      <c r="H23" s="131">
        <f t="shared" si="1"/>
        <v>-19.270121397180965</v>
      </c>
    </row>
    <row r="24" spans="1:8" ht="14.25" customHeight="1">
      <c r="A24" s="7"/>
      <c r="B24" s="126" t="s">
        <v>128</v>
      </c>
      <c r="C24" s="127"/>
      <c r="D24" s="128"/>
      <c r="E24" s="129"/>
      <c r="F24" s="129"/>
      <c r="G24" s="130">
        <f t="shared" si="2"/>
        <v>0</v>
      </c>
      <c r="H24" s="131">
        <f t="shared" si="1"/>
        <v>0</v>
      </c>
    </row>
    <row r="25" spans="1:8" ht="14.25" customHeight="1">
      <c r="A25" s="7"/>
      <c r="B25" s="126" t="s">
        <v>129</v>
      </c>
      <c r="C25" s="127"/>
      <c r="D25" s="128"/>
      <c r="E25" s="129"/>
      <c r="F25" s="129"/>
      <c r="G25" s="130">
        <f>E25-F25</f>
        <v>0</v>
      </c>
      <c r="H25" s="131">
        <f t="shared" si="1"/>
        <v>0</v>
      </c>
    </row>
    <row r="26" spans="1:8" ht="14.25" customHeight="1">
      <c r="A26" s="7"/>
      <c r="B26" s="133" t="s">
        <v>130</v>
      </c>
      <c r="C26" s="127"/>
      <c r="D26" s="128"/>
      <c r="E26" s="129"/>
      <c r="F26" s="129"/>
      <c r="G26" s="130">
        <f>E26-F26</f>
        <v>0</v>
      </c>
      <c r="H26" s="131">
        <f t="shared" si="1"/>
        <v>0</v>
      </c>
    </row>
    <row r="27" spans="1:8" ht="14.25" customHeight="1">
      <c r="A27" s="7"/>
      <c r="B27" s="133" t="s">
        <v>131</v>
      </c>
      <c r="C27" s="127"/>
      <c r="D27" s="128"/>
      <c r="E27" s="129"/>
      <c r="F27" s="129"/>
      <c r="G27" s="130">
        <f>E27-F27</f>
        <v>0</v>
      </c>
      <c r="H27" s="131">
        <f t="shared" si="1"/>
        <v>0</v>
      </c>
    </row>
    <row r="28" spans="1:8" ht="14.25" customHeight="1">
      <c r="A28" s="7"/>
      <c r="B28" s="126" t="s">
        <v>132</v>
      </c>
      <c r="C28" s="127"/>
      <c r="D28" s="128"/>
      <c r="E28" s="129">
        <v>109173447</v>
      </c>
      <c r="F28" s="129">
        <v>115054000</v>
      </c>
      <c r="G28" s="130">
        <f>E28-F28</f>
        <v>-5880553</v>
      </c>
      <c r="H28" s="131">
        <f t="shared" si="1"/>
        <v>-5.111124341613503</v>
      </c>
    </row>
    <row r="29" spans="1:8" ht="2.25" customHeight="1">
      <c r="A29" s="7"/>
      <c r="B29" s="134"/>
      <c r="C29" s="58"/>
      <c r="D29" s="128"/>
      <c r="E29" s="135"/>
      <c r="F29" s="135"/>
      <c r="G29" s="130"/>
      <c r="H29" s="131"/>
    </row>
    <row r="30" spans="1:8" s="120" customFormat="1" ht="18.75" customHeight="1">
      <c r="A30" s="119" t="s">
        <v>133</v>
      </c>
      <c r="B30" s="19"/>
      <c r="C30" s="121"/>
      <c r="D30" s="122"/>
      <c r="E30" s="123">
        <f>E5-E17</f>
        <v>1582752679</v>
      </c>
      <c r="F30" s="123">
        <f>F5-F17</f>
        <v>1350279000</v>
      </c>
      <c r="G30" s="124">
        <f>G5-G17</f>
        <v>232473679</v>
      </c>
      <c r="H30" s="132">
        <f t="shared" si="1"/>
        <v>17.216714397543026</v>
      </c>
    </row>
    <row r="31" spans="1:8" s="120" customFormat="1" ht="18.75" customHeight="1">
      <c r="A31" s="119" t="s">
        <v>134</v>
      </c>
      <c r="B31" s="3"/>
      <c r="C31" s="121"/>
      <c r="D31" s="122"/>
      <c r="E31" s="123">
        <f>SUM(E32:E35)</f>
        <v>714783095</v>
      </c>
      <c r="F31" s="123">
        <f>SUM(F32:F35)</f>
        <v>767395000</v>
      </c>
      <c r="G31" s="124">
        <f>SUM(G32:G35)</f>
        <v>-52611905</v>
      </c>
      <c r="H31" s="132">
        <f t="shared" si="1"/>
        <v>-6.855909277490732</v>
      </c>
    </row>
    <row r="32" spans="1:8" ht="14.25" customHeight="1">
      <c r="A32" s="7"/>
      <c r="B32" s="126" t="s">
        <v>135</v>
      </c>
      <c r="C32" s="127"/>
      <c r="D32" s="128"/>
      <c r="E32" s="129"/>
      <c r="F32" s="129"/>
      <c r="G32" s="130">
        <f>E32-F32</f>
        <v>0</v>
      </c>
      <c r="H32" s="131">
        <f t="shared" si="1"/>
        <v>0</v>
      </c>
    </row>
    <row r="33" spans="1:8" ht="14.25" customHeight="1">
      <c r="A33" s="7"/>
      <c r="B33" s="126" t="s">
        <v>136</v>
      </c>
      <c r="C33" s="127"/>
      <c r="D33" s="128"/>
      <c r="E33" s="129">
        <v>481215678</v>
      </c>
      <c r="F33" s="129">
        <v>517037000</v>
      </c>
      <c r="G33" s="130">
        <f>E33-F33</f>
        <v>-35821322</v>
      </c>
      <c r="H33" s="131">
        <f t="shared" si="1"/>
        <v>-6.928193146718707</v>
      </c>
    </row>
    <row r="34" spans="1:8" ht="14.25" customHeight="1">
      <c r="A34" s="7"/>
      <c r="B34" s="126" t="s">
        <v>137</v>
      </c>
      <c r="C34" s="127"/>
      <c r="D34" s="128"/>
      <c r="E34" s="129">
        <v>232206183</v>
      </c>
      <c r="F34" s="129">
        <v>245382000</v>
      </c>
      <c r="G34" s="130">
        <f>E34-F34</f>
        <v>-13175817</v>
      </c>
      <c r="H34" s="131">
        <f t="shared" si="1"/>
        <v>-5.369512433674842</v>
      </c>
    </row>
    <row r="35" spans="1:8" ht="14.25" customHeight="1">
      <c r="A35" s="7"/>
      <c r="B35" s="126" t="s">
        <v>138</v>
      </c>
      <c r="C35" s="127"/>
      <c r="D35" s="128"/>
      <c r="E35" s="129">
        <v>1361234</v>
      </c>
      <c r="F35" s="129">
        <v>4976000</v>
      </c>
      <c r="G35" s="130">
        <f>E35-F35</f>
        <v>-3614766</v>
      </c>
      <c r="H35" s="131">
        <f t="shared" si="1"/>
        <v>-72.64401125401929</v>
      </c>
    </row>
    <row r="36" spans="1:8" ht="1.5" customHeight="1">
      <c r="A36" s="7"/>
      <c r="B36" s="134"/>
      <c r="C36" s="58"/>
      <c r="D36" s="128"/>
      <c r="E36" s="135"/>
      <c r="F36" s="135"/>
      <c r="G36" s="130"/>
      <c r="H36" s="131"/>
    </row>
    <row r="37" spans="1:8" s="120" customFormat="1" ht="18.75" customHeight="1">
      <c r="A37" s="119" t="s">
        <v>139</v>
      </c>
      <c r="C37" s="136"/>
      <c r="D37" s="122"/>
      <c r="E37" s="123">
        <f>E30-E31</f>
        <v>867969584</v>
      </c>
      <c r="F37" s="123">
        <f>F30-F31</f>
        <v>582884000</v>
      </c>
      <c r="G37" s="124">
        <f>G30-G31</f>
        <v>285085584</v>
      </c>
      <c r="H37" s="132">
        <f>IF(F37=0,0,(G37/F37)*100)</f>
        <v>48.90948868042355</v>
      </c>
    </row>
    <row r="38" spans="1:8" s="120" customFormat="1" ht="18.75" customHeight="1">
      <c r="A38" s="119" t="s">
        <v>140</v>
      </c>
      <c r="B38" s="3"/>
      <c r="C38" s="121"/>
      <c r="D38" s="122"/>
      <c r="E38" s="123">
        <f>SUM(E39:E40)</f>
        <v>95275264</v>
      </c>
      <c r="F38" s="123">
        <f>SUM(F39:F40)</f>
        <v>74304000</v>
      </c>
      <c r="G38" s="124">
        <f>SUM(G39:G40)</f>
        <v>20971264</v>
      </c>
      <c r="H38" s="132">
        <f>IF(F38=0,0,(G38/F38)*100)</f>
        <v>28.223600344530574</v>
      </c>
    </row>
    <row r="39" spans="1:8" ht="14.25" customHeight="1">
      <c r="A39" s="7"/>
      <c r="B39" s="126" t="s">
        <v>141</v>
      </c>
      <c r="C39" s="127"/>
      <c r="D39" s="128"/>
      <c r="E39" s="129">
        <v>67590073</v>
      </c>
      <c r="F39" s="129">
        <v>52914000</v>
      </c>
      <c r="G39" s="130">
        <f>E39-F39</f>
        <v>14676073</v>
      </c>
      <c r="H39" s="131">
        <f aca="true" t="shared" si="3" ref="H39:H50">IF(F39=0,0,(G39/F39)*100)</f>
        <v>27.735708886117095</v>
      </c>
    </row>
    <row r="40" spans="1:8" ht="14.25" customHeight="1">
      <c r="A40" s="7"/>
      <c r="B40" s="126" t="s">
        <v>142</v>
      </c>
      <c r="C40" s="127"/>
      <c r="D40" s="128"/>
      <c r="E40" s="129">
        <v>27685191</v>
      </c>
      <c r="F40" s="129">
        <v>21390000</v>
      </c>
      <c r="G40" s="130">
        <f>E40-F40</f>
        <v>6295191</v>
      </c>
      <c r="H40" s="131">
        <f t="shared" si="3"/>
        <v>29.43053295932679</v>
      </c>
    </row>
    <row r="41" spans="1:8" ht="2.25" customHeight="1">
      <c r="A41" s="7"/>
      <c r="B41" s="126"/>
      <c r="C41" s="127"/>
      <c r="D41" s="128"/>
      <c r="E41" s="135"/>
      <c r="F41" s="135"/>
      <c r="G41" s="130"/>
      <c r="H41" s="131"/>
    </row>
    <row r="42" spans="1:8" s="120" customFormat="1" ht="18.75" customHeight="1">
      <c r="A42" s="119" t="s">
        <v>143</v>
      </c>
      <c r="B42" s="3"/>
      <c r="C42" s="121"/>
      <c r="D42" s="137"/>
      <c r="E42" s="123">
        <f>SUM(E43:E44)</f>
        <v>80439470</v>
      </c>
      <c r="F42" s="123">
        <f>SUM(F43:F44)</f>
        <v>95837000</v>
      </c>
      <c r="G42" s="124">
        <f>SUM(G43:G44)</f>
        <v>-15397530</v>
      </c>
      <c r="H42" s="132">
        <f t="shared" si="3"/>
        <v>-16.066373112680907</v>
      </c>
    </row>
    <row r="43" spans="1:8" ht="14.25" customHeight="1">
      <c r="A43" s="7"/>
      <c r="B43" s="126" t="s">
        <v>144</v>
      </c>
      <c r="C43" s="127"/>
      <c r="D43" s="128"/>
      <c r="E43" s="129"/>
      <c r="F43" s="129"/>
      <c r="G43" s="130">
        <f>E43-F43</f>
        <v>0</v>
      </c>
      <c r="H43" s="138">
        <f t="shared" si="3"/>
        <v>0</v>
      </c>
    </row>
    <row r="44" spans="1:8" ht="14.25" customHeight="1">
      <c r="A44" s="7"/>
      <c r="B44" s="126" t="s">
        <v>145</v>
      </c>
      <c r="C44" s="127"/>
      <c r="D44" s="128"/>
      <c r="E44" s="129">
        <v>80439470</v>
      </c>
      <c r="F44" s="129">
        <v>95837000</v>
      </c>
      <c r="G44" s="130">
        <f>E44-F44</f>
        <v>-15397530</v>
      </c>
      <c r="H44" s="138">
        <f t="shared" si="3"/>
        <v>-16.066373112680907</v>
      </c>
    </row>
    <row r="45" spans="1:8" ht="1.5" customHeight="1">
      <c r="A45" s="7"/>
      <c r="B45" s="139"/>
      <c r="C45" s="134"/>
      <c r="D45" s="128"/>
      <c r="E45" s="135"/>
      <c r="F45" s="135"/>
      <c r="G45" s="130">
        <f>E45-F45</f>
        <v>0</v>
      </c>
      <c r="H45" s="138"/>
    </row>
    <row r="46" spans="1:8" s="120" customFormat="1" ht="18.75" customHeight="1">
      <c r="A46" s="119" t="s">
        <v>146</v>
      </c>
      <c r="C46" s="136"/>
      <c r="D46" s="122"/>
      <c r="E46" s="123">
        <f>E38-E42</f>
        <v>14835794</v>
      </c>
      <c r="F46" s="123">
        <f>F38-F42</f>
        <v>-21533000</v>
      </c>
      <c r="G46" s="124">
        <f>G38-G42</f>
        <v>36368794</v>
      </c>
      <c r="H46" s="132">
        <f t="shared" si="3"/>
        <v>-168.89794269261134</v>
      </c>
    </row>
    <row r="47" spans="1:8" s="120" customFormat="1" ht="18.75" customHeight="1">
      <c r="A47" s="119" t="s">
        <v>147</v>
      </c>
      <c r="C47" s="136"/>
      <c r="D47" s="122"/>
      <c r="E47" s="123">
        <f>E37+E46</f>
        <v>882805378</v>
      </c>
      <c r="F47" s="123">
        <f>F37+F46</f>
        <v>561351000</v>
      </c>
      <c r="G47" s="124">
        <f>G37+G46</f>
        <v>321454378</v>
      </c>
      <c r="H47" s="140">
        <f t="shared" si="3"/>
        <v>57.2644170937613</v>
      </c>
    </row>
    <row r="48" spans="1:8" s="120" customFormat="1" ht="18.75" customHeight="1">
      <c r="A48" s="119" t="s">
        <v>148</v>
      </c>
      <c r="C48" s="136"/>
      <c r="D48" s="122"/>
      <c r="E48" s="141"/>
      <c r="F48" s="141"/>
      <c r="G48" s="124">
        <f>E48-F48</f>
        <v>0</v>
      </c>
      <c r="H48" s="140">
        <f t="shared" si="3"/>
        <v>0</v>
      </c>
    </row>
    <row r="49" spans="1:8" s="120" customFormat="1" ht="18.75" customHeight="1">
      <c r="A49" s="119" t="s">
        <v>149</v>
      </c>
      <c r="C49" s="136"/>
      <c r="D49" s="122"/>
      <c r="E49" s="141"/>
      <c r="F49" s="141"/>
      <c r="G49" s="124">
        <f>E49-F49</f>
        <v>0</v>
      </c>
      <c r="H49" s="140">
        <f t="shared" si="3"/>
        <v>0</v>
      </c>
    </row>
    <row r="50" spans="1:8" s="120" customFormat="1" ht="18.75" customHeight="1">
      <c r="A50" s="119" t="s">
        <v>150</v>
      </c>
      <c r="C50" s="136"/>
      <c r="D50" s="122"/>
      <c r="E50" s="141"/>
      <c r="F50" s="141"/>
      <c r="G50" s="124">
        <f>E50-F50</f>
        <v>0</v>
      </c>
      <c r="H50" s="140">
        <f t="shared" si="3"/>
        <v>0</v>
      </c>
    </row>
    <row r="51" spans="1:8" s="149" customFormat="1" ht="22.5" customHeight="1">
      <c r="A51" s="142" t="s">
        <v>151</v>
      </c>
      <c r="B51" s="143"/>
      <c r="C51" s="144"/>
      <c r="D51" s="145"/>
      <c r="E51" s="146">
        <f>E47-E48+E49+E50</f>
        <v>882805378</v>
      </c>
      <c r="F51" s="146">
        <f>F47-F48+F49+F50</f>
        <v>561351000</v>
      </c>
      <c r="G51" s="147">
        <f>E51-F51</f>
        <v>321454378</v>
      </c>
      <c r="H51" s="148">
        <f>IF(F51=0,0,(G51/F51)*100)</f>
        <v>57.2644170937613</v>
      </c>
    </row>
    <row r="52" ht="13.5" customHeight="1">
      <c r="A52" s="150"/>
    </row>
    <row r="53" ht="13.5" customHeight="1">
      <c r="A53" s="150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8" sqref="E18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146454175912.33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15377860990.08</v>
      </c>
      <c r="L6" s="30">
        <f aca="true" t="shared" si="0" ref="L6:L35">IF(K$57&gt;0,(K6/K$57)*100,0)</f>
        <v>10.500117797450484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11208651865.33</v>
      </c>
      <c r="F7" s="28">
        <f aca="true" t="shared" si="1" ref="F7:F17">IF(E$6&gt;0,(E7/E$6)*100,0)</f>
        <v>7.653350814687383</v>
      </c>
      <c r="G7" s="35" t="s">
        <v>10</v>
      </c>
      <c r="H7" s="33"/>
      <c r="I7" s="33"/>
      <c r="J7" s="34"/>
      <c r="K7" s="28">
        <f>SUM(K8:K16)</f>
        <v>407787735.6</v>
      </c>
      <c r="L7" s="30">
        <f t="shared" si="0"/>
        <v>0.278440497213346</v>
      </c>
    </row>
    <row r="8" spans="1:12" s="45" customFormat="1" ht="13.5" customHeight="1">
      <c r="A8" s="7"/>
      <c r="B8" s="37" t="s">
        <v>11</v>
      </c>
      <c r="C8" s="38"/>
      <c r="D8" s="39"/>
      <c r="E8" s="40">
        <v>10815945601.06</v>
      </c>
      <c r="F8" s="41">
        <f t="shared" si="1"/>
        <v>7.385208058208331</v>
      </c>
      <c r="G8" s="42"/>
      <c r="H8" s="43" t="s">
        <v>12</v>
      </c>
      <c r="I8" s="38"/>
      <c r="J8" s="39"/>
      <c r="K8" s="40"/>
      <c r="L8" s="44">
        <f t="shared" si="0"/>
        <v>0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/>
      <c r="F11" s="41">
        <f t="shared" si="1"/>
        <v>0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313911168</v>
      </c>
      <c r="F12" s="41">
        <f t="shared" si="1"/>
        <v>0.21434087901181642</v>
      </c>
      <c r="G12" s="47"/>
      <c r="H12" s="37" t="s">
        <v>20</v>
      </c>
      <c r="I12" s="38"/>
      <c r="J12" s="39"/>
      <c r="K12" s="40">
        <v>371279215.6</v>
      </c>
      <c r="L12" s="44">
        <f t="shared" si="0"/>
        <v>0.2535122083662908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19230505.27</v>
      </c>
      <c r="F14" s="41">
        <f t="shared" si="1"/>
        <v>0.013130731950935774</v>
      </c>
      <c r="G14" s="47"/>
      <c r="H14" s="37" t="s">
        <v>24</v>
      </c>
      <c r="I14" s="38"/>
      <c r="J14" s="39"/>
      <c r="K14" s="40">
        <v>36508520</v>
      </c>
      <c r="L14" s="44">
        <f t="shared" si="0"/>
        <v>0.024928288847055224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59564591</v>
      </c>
      <c r="F15" s="41">
        <f t="shared" si="1"/>
        <v>0.040671145516298836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/>
      <c r="F16" s="41">
        <f t="shared" si="1"/>
        <v>0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>SUM(F19:F26)</f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aca="true" t="shared" si="2" ref="F19:F55">IF(E$6&gt;0,(E19/E$6)*100,0)</f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2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2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2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2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2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2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2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0</v>
      </c>
      <c r="F27" s="28">
        <f>SUM(F28:F30)</f>
        <v>0</v>
      </c>
      <c r="G27" s="35" t="s">
        <v>50</v>
      </c>
      <c r="H27" s="32"/>
      <c r="I27" s="32"/>
      <c r="J27" s="34"/>
      <c r="K27" s="28">
        <f>K28+K29</f>
        <v>1058929392</v>
      </c>
      <c r="L27" s="30">
        <f t="shared" si="0"/>
        <v>0.7230448605534426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2"/>
        <v>0</v>
      </c>
      <c r="G28" s="53"/>
      <c r="H28" s="37" t="s">
        <v>52</v>
      </c>
      <c r="I28" s="38"/>
      <c r="J28" s="34"/>
      <c r="K28" s="40">
        <v>1058929392</v>
      </c>
      <c r="L28" s="44">
        <f t="shared" si="0"/>
        <v>0.7230448605534426</v>
      </c>
    </row>
    <row r="29" spans="2:12" s="36" customFormat="1" ht="13.5" customHeight="1">
      <c r="B29" s="37" t="s">
        <v>53</v>
      </c>
      <c r="C29" s="37"/>
      <c r="D29" s="34"/>
      <c r="E29" s="40"/>
      <c r="F29" s="41">
        <f t="shared" si="2"/>
        <v>0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2"/>
        <v>0</v>
      </c>
      <c r="G30" s="35" t="s">
        <v>56</v>
      </c>
      <c r="H30" s="32"/>
      <c r="I30" s="32"/>
      <c r="J30" s="34"/>
      <c r="K30" s="28">
        <f>SUM(K31:K35)</f>
        <v>13911143862.48</v>
      </c>
      <c r="L30" s="30">
        <f t="shared" si="0"/>
        <v>9.498632439683695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126632554473</v>
      </c>
      <c r="F31" s="28">
        <f t="shared" si="2"/>
        <v>86.46564953450316</v>
      </c>
      <c r="G31" s="47"/>
      <c r="H31" s="37" t="s">
        <v>58</v>
      </c>
      <c r="I31" s="38"/>
      <c r="J31" s="39"/>
      <c r="K31" s="40"/>
      <c r="L31" s="44">
        <f t="shared" si="0"/>
        <v>0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89832115907</v>
      </c>
      <c r="F32" s="41">
        <f t="shared" si="2"/>
        <v>61.33803652056672</v>
      </c>
      <c r="G32" s="47"/>
      <c r="H32" s="37" t="s">
        <v>60</v>
      </c>
      <c r="I32" s="38"/>
      <c r="J32" s="39"/>
      <c r="K32" s="40">
        <v>8229882605</v>
      </c>
      <c r="L32" s="44">
        <f t="shared" si="0"/>
        <v>5.619425020647107</v>
      </c>
    </row>
    <row r="33" spans="2:12" s="36" customFormat="1" ht="13.5" customHeight="1">
      <c r="B33" s="37" t="s">
        <v>61</v>
      </c>
      <c r="C33" s="37"/>
      <c r="D33" s="34"/>
      <c r="E33" s="40">
        <v>22179367076</v>
      </c>
      <c r="F33" s="41">
        <f t="shared" si="2"/>
        <v>15.144236712838394</v>
      </c>
      <c r="G33" s="47"/>
      <c r="H33" s="37" t="s">
        <v>62</v>
      </c>
      <c r="I33" s="38"/>
      <c r="J33" s="39"/>
      <c r="K33" s="40">
        <v>5681261257.48</v>
      </c>
      <c r="L33" s="44">
        <f t="shared" si="0"/>
        <v>3.8792074190365873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4226891982</v>
      </c>
      <c r="F34" s="41">
        <f t="shared" si="2"/>
        <v>2.8861532664867755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4061270298</v>
      </c>
      <c r="F35" s="41">
        <f t="shared" si="2"/>
        <v>2.7730655494802328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1275781241</v>
      </c>
      <c r="F36" s="41">
        <f t="shared" si="2"/>
        <v>0.8711129150483936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144706821</v>
      </c>
      <c r="F37" s="41">
        <f t="shared" si="2"/>
        <v>0.0988068930766604</v>
      </c>
      <c r="G37" s="42"/>
      <c r="H37" s="54" t="s">
        <v>69</v>
      </c>
      <c r="I37" s="55"/>
      <c r="J37" s="56"/>
      <c r="K37" s="28">
        <f>K38+K41+K43+K47+K52+K54</f>
        <v>131076314922.25</v>
      </c>
      <c r="L37" s="30">
        <f aca="true" t="shared" si="3" ref="L37:L56">IF(K$57&gt;0,(K37/K$57)*100,0)</f>
        <v>89.49988220254953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2"/>
        <v>0</v>
      </c>
      <c r="G38" s="35" t="s">
        <v>71</v>
      </c>
      <c r="H38" s="32"/>
      <c r="I38" s="32"/>
      <c r="J38" s="34"/>
      <c r="K38" s="28">
        <f>SUM(K39:K40)</f>
        <v>35402848815.77</v>
      </c>
      <c r="L38" s="30">
        <f t="shared" si="3"/>
        <v>24.173328343305663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4912421148</v>
      </c>
      <c r="F39" s="41">
        <f t="shared" si="2"/>
        <v>3.3542376770059876</v>
      </c>
      <c r="G39" s="48"/>
      <c r="H39" s="37" t="s">
        <v>71</v>
      </c>
      <c r="I39" s="38"/>
      <c r="J39" s="39"/>
      <c r="K39" s="40">
        <v>35402848815.77</v>
      </c>
      <c r="L39" s="44">
        <f t="shared" si="3"/>
        <v>24.173328343305663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2"/>
        <v>0</v>
      </c>
      <c r="G40" s="47"/>
      <c r="H40" s="37" t="s">
        <v>74</v>
      </c>
      <c r="I40" s="38"/>
      <c r="J40" s="39"/>
      <c r="K40" s="40"/>
      <c r="L40" s="44">
        <f t="shared" si="3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2"/>
        <v>0</v>
      </c>
      <c r="G41" s="35" t="s">
        <v>76</v>
      </c>
      <c r="H41" s="32"/>
      <c r="I41" s="32"/>
      <c r="J41" s="34"/>
      <c r="K41" s="28">
        <f>K42</f>
        <v>91479531109.48</v>
      </c>
      <c r="L41" s="30">
        <f>IF(K$57&gt;0,(K41/K$57)*100,0)</f>
        <v>62.462903867105325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2"/>
        <v>0</v>
      </c>
      <c r="G42" s="48"/>
      <c r="H42" s="37" t="s">
        <v>76</v>
      </c>
      <c r="I42" s="37"/>
      <c r="J42" s="46"/>
      <c r="K42" s="40">
        <v>91479531109.48</v>
      </c>
      <c r="L42" s="44">
        <f>IF(K$57&gt;0,(K42/K$57)*100,0)</f>
        <v>62.462903867105325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2"/>
        <v>0</v>
      </c>
      <c r="G43" s="35" t="s">
        <v>79</v>
      </c>
      <c r="H43" s="32"/>
      <c r="I43" s="32"/>
      <c r="J43" s="34"/>
      <c r="K43" s="28">
        <f>SUM(K44:K46)</f>
        <v>4193934997</v>
      </c>
      <c r="L43" s="30">
        <f t="shared" si="3"/>
        <v>2.863649992138539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2"/>
        <v>0</v>
      </c>
      <c r="G44" s="60"/>
      <c r="H44" s="37" t="s">
        <v>81</v>
      </c>
      <c r="I44" s="37"/>
      <c r="J44" s="46"/>
      <c r="K44" s="40">
        <v>3311129619</v>
      </c>
      <c r="L44" s="44">
        <f t="shared" si="3"/>
        <v>2.2608639175861396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2"/>
        <v>0</v>
      </c>
      <c r="G45" s="48"/>
      <c r="H45" s="37" t="s">
        <v>83</v>
      </c>
      <c r="I45" s="37"/>
      <c r="J45" s="46"/>
      <c r="K45" s="40">
        <v>882805378</v>
      </c>
      <c r="L45" s="44">
        <f t="shared" si="3"/>
        <v>0.6027860745523997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35258004</v>
      </c>
      <c r="F46" s="28">
        <f t="shared" si="2"/>
        <v>0.024074427226374245</v>
      </c>
      <c r="G46" s="42"/>
      <c r="H46" s="37" t="s">
        <v>85</v>
      </c>
      <c r="I46" s="38"/>
      <c r="J46" s="39"/>
      <c r="K46" s="40"/>
      <c r="L46" s="44">
        <f t="shared" si="3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35258004</v>
      </c>
      <c r="F47" s="41">
        <f t="shared" si="2"/>
        <v>0.024074427226374245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3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8577711570</v>
      </c>
      <c r="F48" s="28">
        <f t="shared" si="2"/>
        <v>5.856925223583087</v>
      </c>
      <c r="G48" s="60"/>
      <c r="H48" s="37" t="s">
        <v>89</v>
      </c>
      <c r="I48" s="37"/>
      <c r="J48" s="46"/>
      <c r="K48" s="40"/>
      <c r="L48" s="44">
        <f t="shared" si="3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444982224</v>
      </c>
      <c r="F49" s="41">
        <f t="shared" si="2"/>
        <v>0.3038371703831607</v>
      </c>
      <c r="G49" s="60"/>
      <c r="H49" s="37" t="s">
        <v>91</v>
      </c>
      <c r="I49" s="37"/>
      <c r="J49" s="46"/>
      <c r="K49" s="40"/>
      <c r="L49" s="44">
        <f t="shared" si="3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8132729346</v>
      </c>
      <c r="F50" s="41">
        <f t="shared" si="2"/>
        <v>5.553088053199926</v>
      </c>
      <c r="G50" s="62"/>
      <c r="H50" s="37" t="s">
        <v>93</v>
      </c>
      <c r="I50" s="37"/>
      <c r="J50" s="46"/>
      <c r="K50" s="40"/>
      <c r="L50" s="44">
        <f t="shared" si="3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/>
      <c r="F51" s="41">
        <f t="shared" si="2"/>
        <v>0</v>
      </c>
      <c r="G51" s="60"/>
      <c r="H51" s="63" t="s">
        <v>95</v>
      </c>
      <c r="I51" s="63"/>
      <c r="J51" s="64"/>
      <c r="K51" s="40"/>
      <c r="L51" s="44">
        <f t="shared" si="3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2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3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2"/>
        <v>0</v>
      </c>
      <c r="G53" s="60"/>
      <c r="H53" s="37" t="s">
        <v>97</v>
      </c>
      <c r="I53" s="37"/>
      <c r="J53" s="46"/>
      <c r="K53" s="40"/>
      <c r="L53" s="44">
        <f t="shared" si="3"/>
        <v>0</v>
      </c>
    </row>
    <row r="54" spans="1:12" s="66" customFormat="1" ht="15" customHeight="1">
      <c r="A54" s="7"/>
      <c r="D54" s="46"/>
      <c r="E54" s="40"/>
      <c r="F54" s="41">
        <f t="shared" si="2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3"/>
        <v>0</v>
      </c>
    </row>
    <row r="55" spans="1:12" s="66" customFormat="1" ht="13.5" customHeight="1">
      <c r="A55" s="7"/>
      <c r="D55" s="39"/>
      <c r="E55" s="40"/>
      <c r="F55" s="41">
        <f t="shared" si="2"/>
        <v>0</v>
      </c>
      <c r="G55" s="67"/>
      <c r="H55" s="37" t="s">
        <v>99</v>
      </c>
      <c r="I55" s="37"/>
      <c r="J55" s="46"/>
      <c r="K55" s="40"/>
      <c r="L55" s="44">
        <f t="shared" si="3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3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146454175912.33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146454175912.33</v>
      </c>
      <c r="L57" s="78">
        <f>L6+L37</f>
        <v>100.00000000000001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2009-09-16T02:23:27Z</dcterms:created>
  <dcterms:modified xsi:type="dcterms:W3CDTF">2009-09-16T02:26:08Z</dcterms:modified>
  <cp:category/>
  <cp:version/>
  <cp:contentType/>
  <cp:contentStatus/>
</cp:coreProperties>
</file>