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<sst xmlns="http://schemas.openxmlformats.org/spreadsheetml/2006/main" count="162" uniqueCount="152">
  <si>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中國石油股份有限公司資產負債表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</si>
  <si>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</si>
  <si>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</si>
  <si>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</si>
  <si>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</si>
  <si>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</si>
  <si>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</si>
  <si>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</si>
  <si>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</si>
  <si>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</si>
  <si>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</si>
  <si>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</si>
  <si>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</si>
  <si>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</si>
  <si>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</si>
  <si>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</si>
  <si>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</si>
  <si>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</si>
  <si>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</si>
  <si>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</si>
  <si>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</si>
  <si>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</si>
  <si>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</si>
  <si>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</si>
  <si>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</si>
  <si>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</si>
  <si>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</si>
  <si>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</si>
  <si>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</si>
  <si>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</si>
  <si>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</si>
  <si>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</si>
  <si>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</si>
  <si>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</si>
  <si>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</si>
  <si>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</si>
  <si>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</si>
  <si>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</si>
  <si>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</si>
  <si>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</si>
  <si>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</si>
  <si>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</si>
  <si>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</si>
  <si>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</si>
  <si>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</si>
  <si>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</si>
  <si>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</si>
  <si>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</si>
  <si>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</si>
  <si>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</si>
  <si>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</si>
  <si>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</si>
  <si>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</si>
  <si>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</si>
  <si>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</si>
  <si>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</si>
  <si>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</si>
  <si>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</si>
  <si>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</si>
  <si>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</si>
  <si>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</si>
  <si>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</si>
  <si>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</si>
  <si>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</si>
  <si>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</si>
  <si>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</si>
  <si>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</si>
  <si>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</si>
  <si>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</si>
  <si>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</si>
  <si>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</si>
  <si>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</si>
  <si>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</si>
  <si>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</si>
  <si>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</si>
  <si>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</si>
  <si>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</si>
  <si>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</si>
  <si>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</si>
  <si>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</si>
  <si>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</si>
  <si>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</si>
  <si>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</si>
  <si>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</si>
  <si>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</si>
  <si>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</si>
  <si>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</si>
  <si>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</si>
  <si>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</si>
  <si>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</si>
  <si>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</si>
  <si>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</si>
  <si>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</si>
  <si>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</si>
  <si>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</si>
  <si>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</si>
  <si>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</si>
  <si>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</si>
  <si>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</si>
  <si>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</si>
  <si>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</si>
  <si>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)47,730,688,618.62</t>
    </r>
    <r>
      <rPr>
        <sz val="10"/>
        <rFont val="華康中明體"/>
        <family val="3"/>
      </rPr>
      <t>元。</t>
    </r>
  </si>
  <si>
    <r>
      <t>中國石油股份有限</t>
    </r>
    <r>
      <rPr>
        <b/>
        <sz val="22"/>
        <rFont val="華康粗明體"/>
        <family val="3"/>
      </rPr>
      <t>公司損益結算表</t>
    </r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</si>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</sst>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50390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371945526822.92</v>
      </c>
      <c r="F5" s="124">
        <f>SUM(F6:F16)</f>
        <v>259797097000</v>
      </c>
      <c r="G5" s="125">
        <f>SUM(G6:G16)</f>
        <v>112148429822.92</v>
      </c>
      <c r="H5" s="126">
        <f>IF(F5=0,0,(G5/F5)*100)</f>
        <v>43.16769937691798</v>
      </c>
    </row>
    <row r="6" spans="1:8" ht="14.25" customHeight="1">
      <c r="A6" s="7"/>
      <c r="B6" s="127" t="s">
        <v>110</v>
      </c>
      <c r="C6" s="128"/>
      <c r="D6" s="129"/>
      <c r="E6" s="130">
        <v>367278917320.12</v>
      </c>
      <c r="F6" s="130">
        <v>255494747000</v>
      </c>
      <c r="G6" s="131">
        <f aca="true" t="shared" si="0" ref="G6:G15">E6-F6</f>
        <v>111784170320.12</v>
      </c>
      <c r="H6" s="132">
        <f aca="true" t="shared" si="1" ref="H6:H35">IF(F6=0,0,(G6/F6)*100)</f>
        <v>43.75204251072919</v>
      </c>
    </row>
    <row r="7" spans="1:8" ht="14.25" customHeight="1">
      <c r="A7" s="7"/>
      <c r="B7" s="127" t="s">
        <v>111</v>
      </c>
      <c r="C7" s="128"/>
      <c r="D7" s="129"/>
      <c r="E7" s="130"/>
      <c r="F7" s="130"/>
      <c r="G7" s="131">
        <f t="shared" si="0"/>
        <v>0</v>
      </c>
      <c r="H7" s="132">
        <f t="shared" si="1"/>
        <v>0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/>
      <c r="F15" s="130"/>
      <c r="G15" s="131">
        <f t="shared" si="0"/>
        <v>0</v>
      </c>
      <c r="H15" s="132">
        <f t="shared" si="1"/>
        <v>0</v>
      </c>
    </row>
    <row r="16" spans="1:8" ht="14.25" customHeight="1">
      <c r="A16" s="7"/>
      <c r="B16" s="127" t="s">
        <v>120</v>
      </c>
      <c r="C16" s="128"/>
      <c r="D16" s="129"/>
      <c r="E16" s="130">
        <v>4666609502.8</v>
      </c>
      <c r="F16" s="130">
        <v>4302350000</v>
      </c>
      <c r="G16" s="131">
        <f>E16-F16</f>
        <v>364259502.8000002</v>
      </c>
      <c r="H16" s="132">
        <f t="shared" si="1"/>
        <v>8.466524173997936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382392014839.88</v>
      </c>
      <c r="F17" s="124">
        <f>SUM(F18:F28)</f>
        <v>240731750000</v>
      </c>
      <c r="G17" s="125">
        <f>SUM(G18:G28)</f>
        <v>141660264839.88</v>
      </c>
      <c r="H17" s="133">
        <f t="shared" si="1"/>
        <v>58.845692286073614</v>
      </c>
    </row>
    <row r="18" spans="1:8" ht="14.25" customHeight="1">
      <c r="A18" s="7"/>
      <c r="B18" s="127" t="s">
        <v>122</v>
      </c>
      <c r="C18" s="128"/>
      <c r="D18" s="129"/>
      <c r="E18" s="130">
        <v>373403301848.68</v>
      </c>
      <c r="F18" s="130">
        <v>230341898000</v>
      </c>
      <c r="G18" s="131">
        <f aca="true" t="shared" si="2" ref="G18:G24">E18-F18</f>
        <v>143061403848.68</v>
      </c>
      <c r="H18" s="132">
        <f t="shared" si="1"/>
        <v>62.1082855923502</v>
      </c>
    </row>
    <row r="19" spans="1:8" ht="14.25" customHeight="1">
      <c r="A19" s="7"/>
      <c r="B19" s="127" t="s">
        <v>123</v>
      </c>
      <c r="C19" s="128"/>
      <c r="D19" s="129"/>
      <c r="E19" s="130"/>
      <c r="F19" s="130"/>
      <c r="G19" s="131">
        <f t="shared" si="2"/>
        <v>0</v>
      </c>
      <c r="H19" s="132">
        <f t="shared" si="1"/>
        <v>0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>
        <v>5365278570.45</v>
      </c>
      <c r="F22" s="130">
        <v>6421542000</v>
      </c>
      <c r="G22" s="131">
        <f t="shared" si="2"/>
        <v>-1056263429.5500002</v>
      </c>
      <c r="H22" s="132">
        <f t="shared" si="1"/>
        <v>-16.448750620178146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/>
      <c r="F27" s="130"/>
      <c r="G27" s="131">
        <f>E27-F27</f>
        <v>0</v>
      </c>
      <c r="H27" s="132">
        <f t="shared" si="1"/>
        <v>0</v>
      </c>
    </row>
    <row r="28" spans="1:8" ht="14.25" customHeight="1">
      <c r="A28" s="7"/>
      <c r="B28" s="127" t="s">
        <v>132</v>
      </c>
      <c r="C28" s="128"/>
      <c r="D28" s="129"/>
      <c r="E28" s="130">
        <v>3623434420.75</v>
      </c>
      <c r="F28" s="130">
        <v>3968310000</v>
      </c>
      <c r="G28" s="131">
        <f>E28-F28</f>
        <v>-344875579.25</v>
      </c>
      <c r="H28" s="132">
        <f t="shared" si="1"/>
        <v>-8.6907418838246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-10446488016.960022</v>
      </c>
      <c r="F30" s="124">
        <f>F5-F17</f>
        <v>19065347000</v>
      </c>
      <c r="G30" s="125">
        <f>G5-G17</f>
        <v>-29511835016.960007</v>
      </c>
      <c r="H30" s="133">
        <f t="shared" si="1"/>
        <v>-154.79306522435706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9644573187.87</v>
      </c>
      <c r="F31" s="124">
        <f>SUM(F32:F35)</f>
        <v>10725912000</v>
      </c>
      <c r="G31" s="125">
        <f>SUM(G32:G35)</f>
        <v>-1081338812.1299999</v>
      </c>
      <c r="H31" s="133">
        <f t="shared" si="1"/>
        <v>-10.081555881961366</v>
      </c>
    </row>
    <row r="32" spans="1:8" ht="14.25" customHeight="1">
      <c r="A32" s="7"/>
      <c r="B32" s="127" t="s">
        <v>135</v>
      </c>
      <c r="C32" s="128"/>
      <c r="D32" s="129"/>
      <c r="E32" s="130">
        <v>8255789964.67</v>
      </c>
      <c r="F32" s="130">
        <v>8783286000</v>
      </c>
      <c r="G32" s="131">
        <f>E32-F32</f>
        <v>-527496035.3299999</v>
      </c>
      <c r="H32" s="132">
        <f t="shared" si="1"/>
        <v>-6.00567982563701</v>
      </c>
    </row>
    <row r="33" spans="1:8" ht="14.25" customHeight="1">
      <c r="A33" s="7"/>
      <c r="B33" s="127" t="s">
        <v>136</v>
      </c>
      <c r="C33" s="128"/>
      <c r="D33" s="129"/>
      <c r="E33" s="130"/>
      <c r="F33" s="130"/>
      <c r="G33" s="131">
        <f>E33-F33</f>
        <v>0</v>
      </c>
      <c r="H33" s="132">
        <f t="shared" si="1"/>
        <v>0</v>
      </c>
    </row>
    <row r="34" spans="1:8" ht="14.25" customHeight="1">
      <c r="A34" s="7"/>
      <c r="B34" s="127" t="s">
        <v>137</v>
      </c>
      <c r="C34" s="128"/>
      <c r="D34" s="129"/>
      <c r="E34" s="130">
        <v>698271843.87</v>
      </c>
      <c r="F34" s="130">
        <v>872742000</v>
      </c>
      <c r="G34" s="131">
        <f>E34-F34</f>
        <v>-174470156.13</v>
      </c>
      <c r="H34" s="132">
        <f t="shared" si="1"/>
        <v>-19.991034707851803</v>
      </c>
    </row>
    <row r="35" spans="1:8" ht="14.25" customHeight="1">
      <c r="A35" s="7"/>
      <c r="B35" s="127" t="s">
        <v>138</v>
      </c>
      <c r="C35" s="128"/>
      <c r="D35" s="129"/>
      <c r="E35" s="130">
        <v>690511379.33</v>
      </c>
      <c r="F35" s="130">
        <v>1069884000</v>
      </c>
      <c r="G35" s="131">
        <f>E35-F35</f>
        <v>-379372620.66999996</v>
      </c>
      <c r="H35" s="132">
        <f t="shared" si="1"/>
        <v>-35.45922928747415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-20091061204.830025</v>
      </c>
      <c r="F37" s="124">
        <f>F30-F31</f>
        <v>8339435000</v>
      </c>
      <c r="G37" s="125">
        <f>G30-G31</f>
        <v>-28430496204.830006</v>
      </c>
      <c r="H37" s="133">
        <f>IF(F37=0,0,(G37/F37)*100)</f>
        <v>-340.91633551709447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6612196624.5</v>
      </c>
      <c r="F38" s="124">
        <f>SUM(F39:F40)</f>
        <v>2179526000</v>
      </c>
      <c r="G38" s="125">
        <f>SUM(G39:G40)</f>
        <v>4432670624.5</v>
      </c>
      <c r="H38" s="133">
        <f>IF(F38=0,0,(G38/F38)*100)</f>
        <v>203.3777355489221</v>
      </c>
    </row>
    <row r="39" spans="1:8" ht="14.25" customHeight="1">
      <c r="A39" s="7"/>
      <c r="B39" s="127" t="s">
        <v>141</v>
      </c>
      <c r="C39" s="128"/>
      <c r="D39" s="129"/>
      <c r="E39" s="130">
        <v>3966022152.47</v>
      </c>
      <c r="F39" s="130">
        <v>739382000</v>
      </c>
      <c r="G39" s="131">
        <f>E39-F39</f>
        <v>3226640152.47</v>
      </c>
      <c r="H39" s="132">
        <f aca="true" t="shared" si="3" ref="H39:H50">IF(F39=0,0,(G39/F39)*100)</f>
        <v>436.3969034233995</v>
      </c>
    </row>
    <row r="40" spans="1:8" ht="14.25" customHeight="1">
      <c r="A40" s="7"/>
      <c r="B40" s="127" t="s">
        <v>142</v>
      </c>
      <c r="C40" s="128"/>
      <c r="D40" s="129"/>
      <c r="E40" s="130">
        <v>2646174472.03</v>
      </c>
      <c r="F40" s="130">
        <v>1440144000</v>
      </c>
      <c r="G40" s="131">
        <f>E40-F40</f>
        <v>1206030472.0300002</v>
      </c>
      <c r="H40" s="132">
        <f t="shared" si="3"/>
        <v>83.74374173902056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6170118400.610001</v>
      </c>
      <c r="F42" s="124">
        <f>SUM(F43:F44)</f>
        <v>2332908000</v>
      </c>
      <c r="G42" s="125">
        <f>SUM(G43:G44)</f>
        <v>3837210400.61</v>
      </c>
      <c r="H42" s="133">
        <f t="shared" si="3"/>
        <v>164.48185700464828</v>
      </c>
    </row>
    <row r="43" spans="1:8" ht="14.25" customHeight="1">
      <c r="A43" s="7"/>
      <c r="B43" s="127" t="s">
        <v>144</v>
      </c>
      <c r="C43" s="128"/>
      <c r="D43" s="129"/>
      <c r="E43" s="130">
        <v>2827849802.1</v>
      </c>
      <c r="F43" s="130">
        <v>784140000</v>
      </c>
      <c r="G43" s="131">
        <f>E43-F43</f>
        <v>2043709802.1</v>
      </c>
      <c r="H43" s="139">
        <f t="shared" si="3"/>
        <v>260.6307294743286</v>
      </c>
    </row>
    <row r="44" spans="1:8" ht="14.25" customHeight="1">
      <c r="A44" s="7"/>
      <c r="B44" s="127" t="s">
        <v>145</v>
      </c>
      <c r="C44" s="128"/>
      <c r="D44" s="129"/>
      <c r="E44" s="130">
        <v>3342268598.51</v>
      </c>
      <c r="F44" s="130">
        <v>1548768000</v>
      </c>
      <c r="G44" s="131">
        <f>E44-F44</f>
        <v>1793500598.5100002</v>
      </c>
      <c r="H44" s="139">
        <f t="shared" si="3"/>
        <v>115.80175975420464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442078223.8899994</v>
      </c>
      <c r="F46" s="124">
        <f>F38-F42</f>
        <v>-153382000</v>
      </c>
      <c r="G46" s="125">
        <f>G38-G42</f>
        <v>595460223.8899999</v>
      </c>
      <c r="H46" s="133">
        <f t="shared" si="3"/>
        <v>-388.220406494895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-19648982980.940025</v>
      </c>
      <c r="F47" s="124">
        <f>F37+F46</f>
        <v>8186053000</v>
      </c>
      <c r="G47" s="125">
        <f>G37+G46</f>
        <v>-27835035980.940006</v>
      </c>
      <c r="H47" s="141">
        <f t="shared" si="3"/>
        <v>-340.02999957293224</v>
      </c>
    </row>
    <row r="48" spans="1:8" s="121" customFormat="1" ht="18.75" customHeight="1">
      <c r="A48" s="120" t="s">
        <v>148</v>
      </c>
      <c r="C48" s="137"/>
      <c r="D48" s="123"/>
      <c r="E48" s="142">
        <v>-4857505631</v>
      </c>
      <c r="F48" s="142">
        <v>1564610000</v>
      </c>
      <c r="G48" s="125">
        <f>E48-F48</f>
        <v>-6422115631</v>
      </c>
      <c r="H48" s="141">
        <f t="shared" si="3"/>
        <v>-410.46111369606484</v>
      </c>
    </row>
    <row r="49" spans="1:8" s="121" customFormat="1" ht="18.75" customHeight="1">
      <c r="A49" s="120" t="s">
        <v>149</v>
      </c>
      <c r="C49" s="137"/>
      <c r="D49" s="123"/>
      <c r="E49" s="142">
        <v>0</v>
      </c>
      <c r="F49" s="142">
        <v>0</v>
      </c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>
        <v>106501037</v>
      </c>
      <c r="F50" s="142">
        <v>0</v>
      </c>
      <c r="G50" s="125">
        <f>E50-F50</f>
        <v>106501037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-14684976312.940025</v>
      </c>
      <c r="F51" s="147">
        <f>F47-F48+F49+F50</f>
        <v>6621443000</v>
      </c>
      <c r="G51" s="148">
        <f>E51-F51</f>
        <v>-21306419312.940025</v>
      </c>
      <c r="H51" s="149">
        <f>IF(F51=0,0,(G51/F51)*100)</f>
        <v>-321.7790942690291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8" sqref="E18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586538151131.9299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263258234431.27002</v>
      </c>
      <c r="L6" s="30">
        <f aca="true" t="shared" si="0" ref="L6:L35">IF(K$57&gt;0,(K6/K$57)*100,0)</f>
        <v>44.88339486923764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193156818543.61996</v>
      </c>
      <c r="F7" s="28">
        <f aca="true" t="shared" si="1" ref="F7:F55">IF(E$6&gt;0,(E7/E$6)*100,0)</f>
        <v>32.93167173709954</v>
      </c>
      <c r="G7" s="35" t="s">
        <v>10</v>
      </c>
      <c r="H7" s="33"/>
      <c r="I7" s="33"/>
      <c r="J7" s="34"/>
      <c r="K7" s="28">
        <f>SUM(K8:K16)</f>
        <v>154665439078.43002</v>
      </c>
      <c r="L7" s="30">
        <f t="shared" si="0"/>
        <v>26.369203568420758</v>
      </c>
    </row>
    <row r="8" spans="1:12" s="45" customFormat="1" ht="13.5" customHeight="1">
      <c r="A8" s="7"/>
      <c r="B8" s="37" t="s">
        <v>11</v>
      </c>
      <c r="C8" s="38"/>
      <c r="D8" s="39"/>
      <c r="E8" s="40">
        <v>1389796563.87</v>
      </c>
      <c r="F8" s="41">
        <f t="shared" si="1"/>
        <v>0.23694904776234976</v>
      </c>
      <c r="G8" s="42"/>
      <c r="H8" s="43" t="s">
        <v>12</v>
      </c>
      <c r="I8" s="38"/>
      <c r="J8" s="39"/>
      <c r="K8" s="40">
        <v>74567235239.48</v>
      </c>
      <c r="L8" s="44">
        <f t="shared" si="0"/>
        <v>12.7131091294874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6157000000</v>
      </c>
      <c r="F11" s="41">
        <f t="shared" si="1"/>
        <v>1.049718588316535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55090597888.38</v>
      </c>
      <c r="F12" s="41">
        <f t="shared" si="1"/>
        <v>9.392500348368383</v>
      </c>
      <c r="G12" s="47"/>
      <c r="H12" s="37" t="s">
        <v>20</v>
      </c>
      <c r="I12" s="38"/>
      <c r="J12" s="39"/>
      <c r="K12" s="40">
        <v>73945276395.1</v>
      </c>
      <c r="L12" s="44">
        <f t="shared" si="0"/>
        <v>12.607070188426242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110026348124.43</v>
      </c>
      <c r="F14" s="41">
        <f t="shared" si="1"/>
        <v>18.758600427286066</v>
      </c>
      <c r="G14" s="47"/>
      <c r="H14" s="37" t="s">
        <v>24</v>
      </c>
      <c r="I14" s="38"/>
      <c r="J14" s="39"/>
      <c r="K14" s="40">
        <v>6134794780.85</v>
      </c>
      <c r="L14" s="44">
        <f t="shared" si="0"/>
        <v>1.0459327784579353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20364734327.17</v>
      </c>
      <c r="F15" s="41">
        <f t="shared" si="1"/>
        <v>3.4720221161861575</v>
      </c>
      <c r="G15" s="47"/>
      <c r="H15" s="37" t="s">
        <v>26</v>
      </c>
      <c r="I15" s="38"/>
      <c r="J15" s="39"/>
      <c r="K15" s="40">
        <v>18132663</v>
      </c>
      <c r="L15" s="44">
        <f t="shared" si="0"/>
        <v>0.00309147204917646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128341639.77</v>
      </c>
      <c r="F16" s="41">
        <f t="shared" si="1"/>
        <v>0.021881209180054196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15467949462.5</v>
      </c>
      <c r="F27" s="28">
        <f t="shared" si="1"/>
        <v>2.637159992516974</v>
      </c>
      <c r="G27" s="35" t="s">
        <v>50</v>
      </c>
      <c r="H27" s="32"/>
      <c r="I27" s="32"/>
      <c r="J27" s="34"/>
      <c r="K27" s="28">
        <f>K28+K29</f>
        <v>103315353238.72</v>
      </c>
      <c r="L27" s="30">
        <f t="shared" si="0"/>
        <v>17.61443020191218</v>
      </c>
    </row>
    <row r="28" spans="1:12" s="45" customFormat="1" ht="13.5" customHeight="1">
      <c r="A28" s="7"/>
      <c r="B28" s="37" t="s">
        <v>51</v>
      </c>
      <c r="C28" s="37"/>
      <c r="D28" s="46"/>
      <c r="E28" s="40">
        <v>2500000000</v>
      </c>
      <c r="F28" s="41">
        <f t="shared" si="1"/>
        <v>0.4262297337650378</v>
      </c>
      <c r="G28" s="53"/>
      <c r="H28" s="37" t="s">
        <v>52</v>
      </c>
      <c r="I28" s="38"/>
      <c r="J28" s="34"/>
      <c r="K28" s="40">
        <v>103315353238.72</v>
      </c>
      <c r="L28" s="44">
        <f t="shared" si="0"/>
        <v>17.61443020191218</v>
      </c>
    </row>
    <row r="29" spans="2:12" s="36" customFormat="1" ht="13.5" customHeight="1">
      <c r="B29" s="37" t="s">
        <v>53</v>
      </c>
      <c r="C29" s="37"/>
      <c r="D29" s="34"/>
      <c r="E29" s="40">
        <v>12910374004.5</v>
      </c>
      <c r="F29" s="41">
        <f t="shared" si="1"/>
        <v>2.20111410989804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>
        <v>57575458</v>
      </c>
      <c r="F30" s="41">
        <f t="shared" si="1"/>
        <v>0.009816148853896046</v>
      </c>
      <c r="G30" s="35" t="s">
        <v>56</v>
      </c>
      <c r="H30" s="32"/>
      <c r="I30" s="32"/>
      <c r="J30" s="34"/>
      <c r="K30" s="28">
        <f>SUM(K31:K35)</f>
        <v>5277442114.12</v>
      </c>
      <c r="L30" s="30">
        <f t="shared" si="0"/>
        <v>0.8997610989047061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330583082317.22003</v>
      </c>
      <c r="F31" s="28">
        <f t="shared" si="1"/>
        <v>56.3617356653177</v>
      </c>
      <c r="G31" s="47"/>
      <c r="H31" s="37" t="s">
        <v>58</v>
      </c>
      <c r="I31" s="38"/>
      <c r="J31" s="39"/>
      <c r="K31" s="40"/>
      <c r="L31" s="44">
        <f t="shared" si="0"/>
        <v>0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240472619805.04</v>
      </c>
      <c r="F32" s="41">
        <f t="shared" si="1"/>
        <v>40.99863228691334</v>
      </c>
      <c r="G32" s="47"/>
      <c r="H32" s="37" t="s">
        <v>60</v>
      </c>
      <c r="I32" s="38"/>
      <c r="J32" s="39"/>
      <c r="K32" s="40">
        <v>4505595842.28</v>
      </c>
      <c r="L32" s="44">
        <f t="shared" si="0"/>
        <v>0.7681675665231461</v>
      </c>
    </row>
    <row r="33" spans="2:12" s="36" customFormat="1" ht="13.5" customHeight="1">
      <c r="B33" s="37" t="s">
        <v>61</v>
      </c>
      <c r="C33" s="37"/>
      <c r="D33" s="34"/>
      <c r="E33" s="40">
        <v>4685837219.47</v>
      </c>
      <c r="F33" s="41">
        <f t="shared" si="1"/>
        <v>0.7988972602084013</v>
      </c>
      <c r="G33" s="47"/>
      <c r="H33" s="37" t="s">
        <v>62</v>
      </c>
      <c r="I33" s="38"/>
      <c r="J33" s="39"/>
      <c r="K33" s="40">
        <v>771846271.84</v>
      </c>
      <c r="L33" s="44">
        <f t="shared" si="0"/>
        <v>0.13159353238156005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15423224527.89</v>
      </c>
      <c r="F34" s="41">
        <f t="shared" si="1"/>
        <v>2.629534753728382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50107235611.52</v>
      </c>
      <c r="F35" s="41">
        <f t="shared" si="1"/>
        <v>8.542877477760076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4647712452.68</v>
      </c>
      <c r="F36" s="41">
        <f t="shared" si="1"/>
        <v>0.7923972965288989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792776105.97</v>
      </c>
      <c r="F37" s="41">
        <f t="shared" si="1"/>
        <v>0.1351618994331506</v>
      </c>
      <c r="G37" s="42"/>
      <c r="H37" s="54" t="s">
        <v>69</v>
      </c>
      <c r="I37" s="55"/>
      <c r="J37" s="56"/>
      <c r="K37" s="28">
        <f>K38+K41+K43+K47+K52+K54</f>
        <v>323279916700.66003</v>
      </c>
      <c r="L37" s="30">
        <f aca="true" t="shared" si="2" ref="L37:L56">IF(K$57&gt;0,(K37/K$57)*100,0)</f>
        <v>55.11660513076235</v>
      </c>
    </row>
    <row r="38" spans="1:12" s="45" customFormat="1" ht="13.5" customHeight="1">
      <c r="A38" s="7"/>
      <c r="B38" s="37" t="s">
        <v>70</v>
      </c>
      <c r="C38" s="37"/>
      <c r="D38" s="46"/>
      <c r="E38" s="40">
        <v>734302120.01</v>
      </c>
      <c r="F38" s="41">
        <f t="shared" si="1"/>
        <v>0.12519255884598607</v>
      </c>
      <c r="G38" s="35" t="s">
        <v>71</v>
      </c>
      <c r="H38" s="32"/>
      <c r="I38" s="32"/>
      <c r="J38" s="34"/>
      <c r="K38" s="28">
        <f>SUM(K39:K40)</f>
        <v>130100000000</v>
      </c>
      <c r="L38" s="30">
        <f t="shared" si="2"/>
        <v>22.180995345132562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14671328089.77</v>
      </c>
      <c r="F39" s="41">
        <f t="shared" si="1"/>
        <v>2.5013425062728754</v>
      </c>
      <c r="G39" s="48"/>
      <c r="H39" s="37" t="s">
        <v>71</v>
      </c>
      <c r="I39" s="38"/>
      <c r="J39" s="39"/>
      <c r="K39" s="40">
        <v>130100000000</v>
      </c>
      <c r="L39" s="44">
        <f t="shared" si="2"/>
        <v>22.180995345132562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154465598715.94</v>
      </c>
      <c r="L41" s="30">
        <f>IF(K$57&gt;0,(K41/K$57)*100,0)</f>
        <v>26.335132406620904</v>
      </c>
    </row>
    <row r="42" spans="1:12" s="45" customFormat="1" ht="13.5" customHeight="1">
      <c r="A42" s="7"/>
      <c r="B42" s="37" t="s">
        <v>77</v>
      </c>
      <c r="C42" s="37"/>
      <c r="D42" s="46"/>
      <c r="E42" s="40">
        <v>-951953615.13</v>
      </c>
      <c r="F42" s="41">
        <f t="shared" si="1"/>
        <v>-0.16230037437341005</v>
      </c>
      <c r="G42" s="48"/>
      <c r="H42" s="37" t="s">
        <v>76</v>
      </c>
      <c r="I42" s="37"/>
      <c r="J42" s="46"/>
      <c r="K42" s="40">
        <v>154465598715.94</v>
      </c>
      <c r="L42" s="44">
        <f>IF(K$57&gt;0,(K42/K$57)*100,0)</f>
        <v>26.335132406620904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>SUM(F44:F45)</f>
        <v>0</v>
      </c>
      <c r="G43" s="35" t="s">
        <v>79</v>
      </c>
      <c r="H43" s="32"/>
      <c r="I43" s="32"/>
      <c r="J43" s="34"/>
      <c r="K43" s="28">
        <f>SUM(K44:K46)</f>
        <v>37651725863.72</v>
      </c>
      <c r="L43" s="30">
        <f t="shared" si="2"/>
        <v>6.419314036275024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>
        <v>50336702176.66</v>
      </c>
      <c r="L44" s="44">
        <f t="shared" si="2"/>
        <v>8.581999666947116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-12684976312.94</v>
      </c>
      <c r="L45" s="44">
        <f t="shared" si="2"/>
        <v>-2.1626856306720907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133042105.56</v>
      </c>
      <c r="F46" s="28">
        <f t="shared" si="1"/>
        <v>0.02268260049295154</v>
      </c>
      <c r="G46" s="42"/>
      <c r="H46" s="37" t="s">
        <v>85</v>
      </c>
      <c r="I46" s="38"/>
      <c r="J46" s="39"/>
      <c r="K46" s="40"/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133042105.56</v>
      </c>
      <c r="F47" s="41">
        <f t="shared" si="1"/>
        <v>0.02268260049295154</v>
      </c>
      <c r="G47" s="35" t="s">
        <v>87</v>
      </c>
      <c r="H47" s="32"/>
      <c r="I47" s="32"/>
      <c r="J47" s="34"/>
      <c r="K47" s="28">
        <f>SUM(K48:K51)</f>
        <v>1062592121</v>
      </c>
      <c r="L47" s="30">
        <f t="shared" si="2"/>
        <v>0.1811633427338627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47197258703.03</v>
      </c>
      <c r="F48" s="28">
        <f t="shared" si="1"/>
        <v>8.046750004572836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13085549448.77</v>
      </c>
      <c r="F49" s="41">
        <f t="shared" si="1"/>
        <v>2.23098010308739</v>
      </c>
      <c r="G49" s="60"/>
      <c r="H49" s="37" t="s">
        <v>91</v>
      </c>
      <c r="I49" s="37"/>
      <c r="J49" s="46"/>
      <c r="K49" s="40">
        <v>1062592121</v>
      </c>
      <c r="L49" s="44">
        <f t="shared" si="2"/>
        <v>0.1811633427338627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1244052760.61</v>
      </c>
      <c r="F50" s="41">
        <f t="shared" si="1"/>
        <v>0.21210091077778423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32867656493.65</v>
      </c>
      <c r="F51" s="41">
        <f t="shared" si="1"/>
        <v>5.6036689907076624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586538151131.9299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586538151131.93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2009-09-16T01:52:46Z</cp:lastPrinted>
  <dcterms:created xsi:type="dcterms:W3CDTF">2009-09-16T01:51:24Z</dcterms:created>
  <dcterms:modified xsi:type="dcterms:W3CDTF">2009-09-16T01:52:51Z</dcterms:modified>
  <cp:category/>
  <cp:version/>
  <cp:contentType/>
  <cp:contentStatus/>
</cp:coreProperties>
</file>