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<sst xmlns="http://schemas.openxmlformats.org/spreadsheetml/2006/main" count="162" uniqueCount="152">
  <si>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唐榮鐵工廠股份有限公司資產負債表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</si>
  <si>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</si>
  <si>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</si>
  <si>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</si>
  <si>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</si>
  <si>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</si>
  <si>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</si>
  <si>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</si>
  <si>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</si>
  <si>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</si>
  <si>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</si>
  <si>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</si>
  <si>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</si>
  <si>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</si>
  <si>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</si>
  <si>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</si>
  <si>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</si>
  <si>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</si>
  <si>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</si>
  <si>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</si>
  <si>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</si>
  <si>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</si>
  <si>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</si>
  <si>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</si>
  <si>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</si>
  <si>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</si>
  <si>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</si>
  <si>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</si>
  <si>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</si>
  <si>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</si>
  <si>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</si>
  <si>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</si>
  <si>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</si>
  <si>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</si>
  <si>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</si>
  <si>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</si>
  <si>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</si>
  <si>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</si>
  <si>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</si>
  <si>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</si>
  <si>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</si>
  <si>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</si>
  <si>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</si>
  <si>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</si>
  <si>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</si>
  <si>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</si>
  <si>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</si>
  <si>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</si>
  <si>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</si>
  <si>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</si>
  <si>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</si>
  <si>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</si>
  <si>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</si>
  <si>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</si>
  <si>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</si>
  <si>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</si>
  <si>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</si>
  <si>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</si>
  <si>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</si>
  <si>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</si>
  <si>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</si>
  <si>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</si>
  <si>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</si>
  <si>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</si>
  <si>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</si>
  <si>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</si>
  <si>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</si>
  <si>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</si>
  <si>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</si>
  <si>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</si>
  <si>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</si>
  <si>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</si>
  <si>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</si>
  <si>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</si>
  <si>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</si>
  <si>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</si>
  <si>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</si>
  <si>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</si>
  <si>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</si>
  <si>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</si>
  <si>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</si>
  <si>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</si>
  <si>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</si>
  <si>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</si>
  <si>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</si>
  <si>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</si>
  <si>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</si>
  <si>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</si>
  <si>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</si>
  <si>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</si>
  <si>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</si>
  <si>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</si>
  <si>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</si>
  <si>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</si>
  <si>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</si>
  <si>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</si>
  <si>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</si>
  <si>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</si>
  <si>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</si>
  <si>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</si>
  <si>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</si>
  <si>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)3,251,201,551</t>
    </r>
    <r>
      <rPr>
        <sz val="10"/>
        <rFont val="華康中明體"/>
        <family val="3"/>
      </rPr>
      <t>元。</t>
    </r>
  </si>
  <si>
    <r>
      <t>唐榮鐵工廠股份有限公司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</si>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</sst>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9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16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5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6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5" fillId="0" borderId="1" xfId="0" applyFont="1" applyBorder="1" applyAlignment="1">
      <alignment vertical="center"/>
    </xf>
    <xf numFmtId="49" fontId="33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0" sqref="E10"/>
    </sheetView>
  </sheetViews>
  <sheetFormatPr defaultColWidth="9.00390625" defaultRowHeight="13.5" customHeight="1"/>
  <cols>
    <col min="1" max="1" width="4.125" style="155" customWidth="1"/>
    <col min="2" max="2" width="2.625" style="91" customWidth="1"/>
    <col min="3" max="3" width="19.625" style="153" customWidth="1"/>
    <col min="4" max="4" width="2.00390625" style="152" customWidth="1"/>
    <col min="5" max="6" width="18.625" style="93" customWidth="1"/>
    <col min="7" max="7" width="17.50390625" style="93" customWidth="1"/>
    <col min="8" max="8" width="7.625" style="154" customWidth="1"/>
    <col min="9" max="16384" width="9.00390625" style="93" customWidth="1"/>
  </cols>
  <sheetData>
    <row r="1" spans="1:8" s="103" customFormat="1" ht="45" customHeight="1">
      <c r="A1" s="99" t="s">
        <v>102</v>
      </c>
      <c r="B1" s="100"/>
      <c r="C1" s="100"/>
      <c r="D1" s="100"/>
      <c r="E1" s="101"/>
      <c r="F1" s="100"/>
      <c r="G1" s="100"/>
      <c r="H1" s="102"/>
    </row>
    <row r="2" spans="1:8" s="111" customFormat="1" ht="25.5" customHeight="1">
      <c r="A2" s="104"/>
      <c r="B2" s="104"/>
      <c r="C2" s="105"/>
      <c r="D2" s="106"/>
      <c r="E2" s="107" t="s">
        <v>103</v>
      </c>
      <c r="F2" s="108"/>
      <c r="G2" s="109"/>
      <c r="H2" s="110" t="s">
        <v>104</v>
      </c>
    </row>
    <row r="3" spans="1:8" s="111" customFormat="1" ht="21" customHeight="1">
      <c r="A3" s="112" t="s">
        <v>105</v>
      </c>
      <c r="B3" s="112"/>
      <c r="C3" s="112"/>
      <c r="D3" s="113"/>
      <c r="E3" s="114" t="s">
        <v>106</v>
      </c>
      <c r="F3" s="114" t="s">
        <v>107</v>
      </c>
      <c r="G3" s="115" t="s">
        <v>108</v>
      </c>
      <c r="H3" s="116"/>
    </row>
    <row r="4" spans="1:8" s="111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18.75" customHeight="1">
      <c r="A5" s="121" t="s">
        <v>109</v>
      </c>
      <c r="C5" s="123"/>
      <c r="D5" s="124"/>
      <c r="E5" s="125">
        <f>SUM(E6:E16)</f>
        <v>11926763020</v>
      </c>
      <c r="F5" s="125">
        <f>SUM(F6:F16)</f>
        <v>9316611000</v>
      </c>
      <c r="G5" s="126">
        <f>SUM(G6:G16)</f>
        <v>2610152020</v>
      </c>
      <c r="H5" s="127">
        <f>IF(F5=0,0,(G5/F5)*100)</f>
        <v>28.016110364595022</v>
      </c>
    </row>
    <row r="6" spans="1:8" ht="14.25" customHeight="1">
      <c r="A6" s="7"/>
      <c r="B6" s="128" t="s">
        <v>110</v>
      </c>
      <c r="C6" s="129"/>
      <c r="D6" s="130"/>
      <c r="E6" s="131">
        <v>11539305827</v>
      </c>
      <c r="F6" s="131">
        <v>9256611000</v>
      </c>
      <c r="G6" s="132">
        <f aca="true" t="shared" si="0" ref="G6:G15">E6-F6</f>
        <v>2282694827</v>
      </c>
      <c r="H6" s="133">
        <f aca="true" t="shared" si="1" ref="H6:H35">IF(F6=0,0,(G6/F6)*100)</f>
        <v>24.66015723249038</v>
      </c>
    </row>
    <row r="7" spans="1:8" ht="14.25" customHeight="1">
      <c r="A7" s="7"/>
      <c r="B7" s="128" t="s">
        <v>111</v>
      </c>
      <c r="C7" s="129"/>
      <c r="D7" s="130"/>
      <c r="E7" s="131">
        <v>387457193</v>
      </c>
      <c r="F7" s="131">
        <v>60000000</v>
      </c>
      <c r="G7" s="132">
        <f t="shared" si="0"/>
        <v>327457193</v>
      </c>
      <c r="H7" s="133">
        <f t="shared" si="1"/>
        <v>545.7619883333333</v>
      </c>
    </row>
    <row r="8" spans="1:8" ht="14.25" customHeight="1">
      <c r="A8" s="7"/>
      <c r="B8" s="128" t="s">
        <v>112</v>
      </c>
      <c r="C8" s="129"/>
      <c r="D8" s="130"/>
      <c r="E8" s="131"/>
      <c r="F8" s="131"/>
      <c r="G8" s="132">
        <f t="shared" si="0"/>
        <v>0</v>
      </c>
      <c r="H8" s="133">
        <f t="shared" si="1"/>
        <v>0</v>
      </c>
    </row>
    <row r="9" spans="1:8" ht="14.25" customHeight="1">
      <c r="A9" s="7"/>
      <c r="B9" s="128" t="s">
        <v>113</v>
      </c>
      <c r="C9" s="129"/>
      <c r="D9" s="130"/>
      <c r="E9" s="131"/>
      <c r="F9" s="131"/>
      <c r="G9" s="132">
        <f t="shared" si="0"/>
        <v>0</v>
      </c>
      <c r="H9" s="133">
        <f t="shared" si="1"/>
        <v>0</v>
      </c>
    </row>
    <row r="10" spans="1:8" ht="14.25" customHeight="1">
      <c r="A10" s="7"/>
      <c r="B10" s="128" t="s">
        <v>114</v>
      </c>
      <c r="C10" s="129"/>
      <c r="D10" s="130"/>
      <c r="E10" s="131"/>
      <c r="F10" s="131"/>
      <c r="G10" s="132">
        <f t="shared" si="0"/>
        <v>0</v>
      </c>
      <c r="H10" s="133">
        <f t="shared" si="1"/>
        <v>0</v>
      </c>
    </row>
    <row r="11" spans="1:8" ht="14.25" customHeight="1">
      <c r="A11" s="7"/>
      <c r="B11" s="128" t="s">
        <v>115</v>
      </c>
      <c r="C11" s="129"/>
      <c r="D11" s="130"/>
      <c r="E11" s="131"/>
      <c r="F11" s="131"/>
      <c r="G11" s="132">
        <f t="shared" si="0"/>
        <v>0</v>
      </c>
      <c r="H11" s="133">
        <f t="shared" si="1"/>
        <v>0</v>
      </c>
    </row>
    <row r="12" spans="1:8" ht="14.25" customHeight="1">
      <c r="A12" s="7"/>
      <c r="B12" s="128" t="s">
        <v>116</v>
      </c>
      <c r="C12" s="129"/>
      <c r="D12" s="130"/>
      <c r="E12" s="131"/>
      <c r="F12" s="131"/>
      <c r="G12" s="132">
        <f t="shared" si="0"/>
        <v>0</v>
      </c>
      <c r="H12" s="133">
        <f t="shared" si="1"/>
        <v>0</v>
      </c>
    </row>
    <row r="13" spans="1:8" ht="14.25" customHeight="1">
      <c r="A13" s="7"/>
      <c r="B13" s="128" t="s">
        <v>117</v>
      </c>
      <c r="C13" s="129"/>
      <c r="D13" s="130"/>
      <c r="E13" s="131"/>
      <c r="F13" s="131"/>
      <c r="G13" s="132">
        <f t="shared" si="0"/>
        <v>0</v>
      </c>
      <c r="H13" s="133">
        <f t="shared" si="1"/>
        <v>0</v>
      </c>
    </row>
    <row r="14" spans="1:8" ht="14.25" customHeight="1">
      <c r="A14" s="7"/>
      <c r="B14" s="128" t="s">
        <v>118</v>
      </c>
      <c r="C14" s="129"/>
      <c r="D14" s="130"/>
      <c r="E14" s="131"/>
      <c r="F14" s="131"/>
      <c r="G14" s="132">
        <f t="shared" si="0"/>
        <v>0</v>
      </c>
      <c r="H14" s="133">
        <f t="shared" si="1"/>
        <v>0</v>
      </c>
    </row>
    <row r="15" spans="1:8" ht="14.25" customHeight="1">
      <c r="A15" s="7"/>
      <c r="B15" s="128" t="s">
        <v>119</v>
      </c>
      <c r="C15" s="129"/>
      <c r="D15" s="130"/>
      <c r="E15" s="131"/>
      <c r="F15" s="131"/>
      <c r="G15" s="132">
        <f t="shared" si="0"/>
        <v>0</v>
      </c>
      <c r="H15" s="133">
        <f t="shared" si="1"/>
        <v>0</v>
      </c>
    </row>
    <row r="16" spans="1:8" ht="14.25" customHeight="1">
      <c r="A16" s="7"/>
      <c r="B16" s="128" t="s">
        <v>120</v>
      </c>
      <c r="C16" s="129"/>
      <c r="D16" s="130"/>
      <c r="E16" s="131"/>
      <c r="F16" s="131"/>
      <c r="G16" s="132">
        <f>E16-F16</f>
        <v>0</v>
      </c>
      <c r="H16" s="133">
        <f t="shared" si="1"/>
        <v>0</v>
      </c>
    </row>
    <row r="17" spans="1:8" s="122" customFormat="1" ht="18.75" customHeight="1">
      <c r="A17" s="121" t="s">
        <v>121</v>
      </c>
      <c r="C17" s="123"/>
      <c r="D17" s="124"/>
      <c r="E17" s="125">
        <f>SUM(E18:E28)</f>
        <v>11256807279.62</v>
      </c>
      <c r="F17" s="125">
        <f>SUM(F18:F28)</f>
        <v>8553988500</v>
      </c>
      <c r="G17" s="126">
        <f>SUM(G18:G28)</f>
        <v>2702818779.62</v>
      </c>
      <c r="H17" s="134">
        <f t="shared" si="1"/>
        <v>31.597175745793905</v>
      </c>
    </row>
    <row r="18" spans="1:8" ht="14.25" customHeight="1">
      <c r="A18" s="7"/>
      <c r="B18" s="128" t="s">
        <v>122</v>
      </c>
      <c r="C18" s="129"/>
      <c r="D18" s="130"/>
      <c r="E18" s="131">
        <v>10866006098.17</v>
      </c>
      <c r="F18" s="131">
        <v>8488805000</v>
      </c>
      <c r="G18" s="132">
        <f aca="true" t="shared" si="2" ref="G18:G24">E18-F18</f>
        <v>2377201098.17</v>
      </c>
      <c r="H18" s="133">
        <f t="shared" si="1"/>
        <v>28.003954598674376</v>
      </c>
    </row>
    <row r="19" spans="1:8" ht="14.25" customHeight="1">
      <c r="A19" s="7"/>
      <c r="B19" s="128" t="s">
        <v>123</v>
      </c>
      <c r="C19" s="129"/>
      <c r="D19" s="130"/>
      <c r="E19" s="131">
        <v>390801181.45</v>
      </c>
      <c r="F19" s="131">
        <v>65183500</v>
      </c>
      <c r="G19" s="132">
        <f t="shared" si="2"/>
        <v>325617681.45</v>
      </c>
      <c r="H19" s="133">
        <f t="shared" si="1"/>
        <v>499.54003919703604</v>
      </c>
    </row>
    <row r="20" spans="1:8" ht="14.25" customHeight="1">
      <c r="A20" s="7"/>
      <c r="B20" s="128" t="s">
        <v>124</v>
      </c>
      <c r="C20" s="129"/>
      <c r="D20" s="130"/>
      <c r="E20" s="131"/>
      <c r="F20" s="131"/>
      <c r="G20" s="132">
        <f t="shared" si="2"/>
        <v>0</v>
      </c>
      <c r="H20" s="133">
        <f t="shared" si="1"/>
        <v>0</v>
      </c>
    </row>
    <row r="21" spans="1:8" ht="14.25" customHeight="1">
      <c r="A21" s="7"/>
      <c r="B21" s="128" t="s">
        <v>125</v>
      </c>
      <c r="C21" s="129"/>
      <c r="D21" s="130"/>
      <c r="E21" s="131"/>
      <c r="F21" s="131"/>
      <c r="G21" s="132">
        <f t="shared" si="2"/>
        <v>0</v>
      </c>
      <c r="H21" s="133">
        <f t="shared" si="1"/>
        <v>0</v>
      </c>
    </row>
    <row r="22" spans="1:8" ht="14.25" customHeight="1">
      <c r="A22" s="7"/>
      <c r="B22" s="128" t="s">
        <v>126</v>
      </c>
      <c r="C22" s="129"/>
      <c r="D22" s="130"/>
      <c r="E22" s="131"/>
      <c r="F22" s="131"/>
      <c r="G22" s="132">
        <f t="shared" si="2"/>
        <v>0</v>
      </c>
      <c r="H22" s="133">
        <f t="shared" si="1"/>
        <v>0</v>
      </c>
    </row>
    <row r="23" spans="1:8" ht="14.25" customHeight="1">
      <c r="A23" s="7"/>
      <c r="B23" s="128" t="s">
        <v>127</v>
      </c>
      <c r="C23" s="129"/>
      <c r="D23" s="130"/>
      <c r="E23" s="131"/>
      <c r="F23" s="131"/>
      <c r="G23" s="132">
        <f t="shared" si="2"/>
        <v>0</v>
      </c>
      <c r="H23" s="133">
        <f t="shared" si="1"/>
        <v>0</v>
      </c>
    </row>
    <row r="24" spans="1:8" ht="14.25" customHeight="1">
      <c r="A24" s="7"/>
      <c r="B24" s="128" t="s">
        <v>128</v>
      </c>
      <c r="C24" s="129"/>
      <c r="D24" s="130"/>
      <c r="E24" s="131"/>
      <c r="F24" s="131"/>
      <c r="G24" s="132">
        <f t="shared" si="2"/>
        <v>0</v>
      </c>
      <c r="H24" s="133">
        <f t="shared" si="1"/>
        <v>0</v>
      </c>
    </row>
    <row r="25" spans="1:8" ht="14.25" customHeight="1">
      <c r="A25" s="7"/>
      <c r="B25" s="128" t="s">
        <v>129</v>
      </c>
      <c r="C25" s="129"/>
      <c r="D25" s="130"/>
      <c r="E25" s="131"/>
      <c r="F25" s="131"/>
      <c r="G25" s="132">
        <f>E25-F25</f>
        <v>0</v>
      </c>
      <c r="H25" s="133">
        <f t="shared" si="1"/>
        <v>0</v>
      </c>
    </row>
    <row r="26" spans="1:8" ht="14.25" customHeight="1">
      <c r="A26" s="7"/>
      <c r="B26" s="135" t="s">
        <v>130</v>
      </c>
      <c r="C26" s="129"/>
      <c r="D26" s="130"/>
      <c r="E26" s="131"/>
      <c r="F26" s="131"/>
      <c r="G26" s="132">
        <f>E26-F26</f>
        <v>0</v>
      </c>
      <c r="H26" s="133">
        <f t="shared" si="1"/>
        <v>0</v>
      </c>
    </row>
    <row r="27" spans="1:8" ht="14.25" customHeight="1">
      <c r="A27" s="7"/>
      <c r="B27" s="135" t="s">
        <v>131</v>
      </c>
      <c r="C27" s="129"/>
      <c r="D27" s="130"/>
      <c r="E27" s="131"/>
      <c r="F27" s="131"/>
      <c r="G27" s="132">
        <f>E27-F27</f>
        <v>0</v>
      </c>
      <c r="H27" s="133">
        <f t="shared" si="1"/>
        <v>0</v>
      </c>
    </row>
    <row r="28" spans="1:8" ht="14.25" customHeight="1">
      <c r="A28" s="7"/>
      <c r="B28" s="128" t="s">
        <v>132</v>
      </c>
      <c r="C28" s="129"/>
      <c r="D28" s="130"/>
      <c r="E28" s="131"/>
      <c r="F28" s="131"/>
      <c r="G28" s="132">
        <f>E28-F28</f>
        <v>0</v>
      </c>
      <c r="H28" s="133">
        <f t="shared" si="1"/>
        <v>0</v>
      </c>
    </row>
    <row r="29" spans="1:8" ht="2.25" customHeight="1">
      <c r="A29" s="7"/>
      <c r="B29" s="136"/>
      <c r="C29" s="58"/>
      <c r="D29" s="130"/>
      <c r="E29" s="137"/>
      <c r="F29" s="137"/>
      <c r="G29" s="132"/>
      <c r="H29" s="133"/>
    </row>
    <row r="30" spans="1:8" s="122" customFormat="1" ht="18.75" customHeight="1">
      <c r="A30" s="121" t="s">
        <v>133</v>
      </c>
      <c r="B30" s="19"/>
      <c r="C30" s="123"/>
      <c r="D30" s="124"/>
      <c r="E30" s="125">
        <f>E5-E17</f>
        <v>669955740.3799992</v>
      </c>
      <c r="F30" s="125">
        <f>F5-F17</f>
        <v>762622500</v>
      </c>
      <c r="G30" s="126">
        <f>G5-G17</f>
        <v>-92666759.61999989</v>
      </c>
      <c r="H30" s="134">
        <f t="shared" si="1"/>
        <v>-12.151065516687467</v>
      </c>
    </row>
    <row r="31" spans="1:8" s="122" customFormat="1" ht="18.75" customHeight="1">
      <c r="A31" s="121" t="s">
        <v>134</v>
      </c>
      <c r="B31" s="3"/>
      <c r="C31" s="123"/>
      <c r="D31" s="124"/>
      <c r="E31" s="125">
        <f>SUM(E32:E35)</f>
        <v>121515437.94999999</v>
      </c>
      <c r="F31" s="125">
        <f>SUM(F32:F35)</f>
        <v>165671000</v>
      </c>
      <c r="G31" s="126">
        <f>SUM(G32:G35)</f>
        <v>-44155562.05</v>
      </c>
      <c r="H31" s="134">
        <f t="shared" si="1"/>
        <v>-26.65255962117691</v>
      </c>
    </row>
    <row r="32" spans="1:8" ht="14.25" customHeight="1">
      <c r="A32" s="7"/>
      <c r="B32" s="128" t="s">
        <v>135</v>
      </c>
      <c r="C32" s="129"/>
      <c r="D32" s="130"/>
      <c r="E32" s="131">
        <v>70324221</v>
      </c>
      <c r="F32" s="131">
        <v>93143000</v>
      </c>
      <c r="G32" s="132">
        <f>E32-F32</f>
        <v>-22818779</v>
      </c>
      <c r="H32" s="133">
        <f t="shared" si="1"/>
        <v>-24.498651535810527</v>
      </c>
    </row>
    <row r="33" spans="1:8" ht="14.25" customHeight="1">
      <c r="A33" s="7"/>
      <c r="B33" s="128" t="s">
        <v>136</v>
      </c>
      <c r="C33" s="129"/>
      <c r="D33" s="130"/>
      <c r="E33" s="131"/>
      <c r="F33" s="131"/>
      <c r="G33" s="132">
        <f>E33-F33</f>
        <v>0</v>
      </c>
      <c r="H33" s="133">
        <f t="shared" si="1"/>
        <v>0</v>
      </c>
    </row>
    <row r="34" spans="1:8" ht="14.25" customHeight="1">
      <c r="A34" s="7"/>
      <c r="B34" s="128" t="s">
        <v>137</v>
      </c>
      <c r="C34" s="129"/>
      <c r="D34" s="130"/>
      <c r="E34" s="131">
        <v>39775111.63</v>
      </c>
      <c r="F34" s="131">
        <v>54451000</v>
      </c>
      <c r="G34" s="132">
        <f>E34-F34</f>
        <v>-14675888.369999997</v>
      </c>
      <c r="H34" s="133">
        <f t="shared" si="1"/>
        <v>-26.952468035481438</v>
      </c>
    </row>
    <row r="35" spans="1:8" ht="14.25" customHeight="1">
      <c r="A35" s="7"/>
      <c r="B35" s="128" t="s">
        <v>138</v>
      </c>
      <c r="C35" s="129"/>
      <c r="D35" s="130"/>
      <c r="E35" s="131">
        <v>11416105.32</v>
      </c>
      <c r="F35" s="131">
        <v>18077000</v>
      </c>
      <c r="G35" s="132">
        <f>E35-F35</f>
        <v>-6660894.68</v>
      </c>
      <c r="H35" s="133">
        <f t="shared" si="1"/>
        <v>-36.84734568789069</v>
      </c>
    </row>
    <row r="36" spans="1:8" ht="1.5" customHeight="1">
      <c r="A36" s="7"/>
      <c r="B36" s="136"/>
      <c r="C36" s="58"/>
      <c r="D36" s="130"/>
      <c r="E36" s="137"/>
      <c r="F36" s="137"/>
      <c r="G36" s="132"/>
      <c r="H36" s="133"/>
    </row>
    <row r="37" spans="1:8" s="122" customFormat="1" ht="18.75" customHeight="1">
      <c r="A37" s="121" t="s">
        <v>139</v>
      </c>
      <c r="C37" s="138"/>
      <c r="D37" s="124"/>
      <c r="E37" s="125">
        <f>E30-E31</f>
        <v>548440302.4299991</v>
      </c>
      <c r="F37" s="125">
        <f>F30-F31</f>
        <v>596951500</v>
      </c>
      <c r="G37" s="126">
        <f>G30-G31</f>
        <v>-48511197.56999989</v>
      </c>
      <c r="H37" s="134">
        <f>IF(F37=0,0,(G37/F37)*100)</f>
        <v>-8.126488930842772</v>
      </c>
    </row>
    <row r="38" spans="1:8" s="122" customFormat="1" ht="18.75" customHeight="1">
      <c r="A38" s="121" t="s">
        <v>140</v>
      </c>
      <c r="B38" s="3"/>
      <c r="C38" s="123"/>
      <c r="D38" s="124"/>
      <c r="E38" s="125">
        <f>SUM(E39:E40)</f>
        <v>154425688</v>
      </c>
      <c r="F38" s="125">
        <f>SUM(F39:F40)</f>
        <v>270219500</v>
      </c>
      <c r="G38" s="126">
        <f>SUM(G39:G40)</f>
        <v>-115793812</v>
      </c>
      <c r="H38" s="134">
        <f>IF(F38=0,0,(G38/F38)*100)</f>
        <v>-42.85176014314289</v>
      </c>
    </row>
    <row r="39" spans="1:8" ht="14.25" customHeight="1">
      <c r="A39" s="7"/>
      <c r="B39" s="128" t="s">
        <v>141</v>
      </c>
      <c r="C39" s="129"/>
      <c r="D39" s="130"/>
      <c r="E39" s="131">
        <v>96081558</v>
      </c>
      <c r="F39" s="131">
        <v>49660500</v>
      </c>
      <c r="G39" s="132">
        <f>E39-F39</f>
        <v>46421058</v>
      </c>
      <c r="H39" s="133">
        <f aca="true" t="shared" si="3" ref="H39:H50">IF(F39=0,0,(G39/F39)*100)</f>
        <v>93.47682363246443</v>
      </c>
    </row>
    <row r="40" spans="1:8" ht="14.25" customHeight="1">
      <c r="A40" s="7"/>
      <c r="B40" s="128" t="s">
        <v>142</v>
      </c>
      <c r="C40" s="129"/>
      <c r="D40" s="130"/>
      <c r="E40" s="131">
        <v>58344130</v>
      </c>
      <c r="F40" s="131">
        <v>220559000</v>
      </c>
      <c r="G40" s="132">
        <f>E40-F40</f>
        <v>-162214870</v>
      </c>
      <c r="H40" s="133">
        <f t="shared" si="3"/>
        <v>-73.54715518296692</v>
      </c>
    </row>
    <row r="41" spans="1:8" ht="2.25" customHeight="1">
      <c r="A41" s="7"/>
      <c r="B41" s="128"/>
      <c r="C41" s="129"/>
      <c r="D41" s="130"/>
      <c r="E41" s="137"/>
      <c r="F41" s="137"/>
      <c r="G41" s="132"/>
      <c r="H41" s="133"/>
    </row>
    <row r="42" spans="1:8" s="122" customFormat="1" ht="18.75" customHeight="1">
      <c r="A42" s="121" t="s">
        <v>143</v>
      </c>
      <c r="B42" s="3"/>
      <c r="C42" s="123"/>
      <c r="D42" s="139"/>
      <c r="E42" s="125">
        <f>SUM(E43:E44)</f>
        <v>237945115.75</v>
      </c>
      <c r="F42" s="125">
        <f>SUM(F43:F44)</f>
        <v>267171000</v>
      </c>
      <c r="G42" s="126">
        <f>SUM(G43:G44)</f>
        <v>-29225884.25</v>
      </c>
      <c r="H42" s="134">
        <f t="shared" si="3"/>
        <v>-10.939018175625348</v>
      </c>
    </row>
    <row r="43" spans="1:8" ht="14.25" customHeight="1">
      <c r="A43" s="7"/>
      <c r="B43" s="128" t="s">
        <v>144</v>
      </c>
      <c r="C43" s="129"/>
      <c r="D43" s="130"/>
      <c r="E43" s="131">
        <v>135889758</v>
      </c>
      <c r="F43" s="131">
        <v>165000000</v>
      </c>
      <c r="G43" s="132">
        <f>E43-F43</f>
        <v>-29110242</v>
      </c>
      <c r="H43" s="140">
        <f t="shared" si="3"/>
        <v>-17.64257090909091</v>
      </c>
    </row>
    <row r="44" spans="1:8" ht="14.25" customHeight="1">
      <c r="A44" s="7"/>
      <c r="B44" s="128" t="s">
        <v>145</v>
      </c>
      <c r="C44" s="129"/>
      <c r="D44" s="130"/>
      <c r="E44" s="131">
        <v>102055357.75</v>
      </c>
      <c r="F44" s="131">
        <v>102171000</v>
      </c>
      <c r="G44" s="132">
        <f>E44-F44</f>
        <v>-115642.25</v>
      </c>
      <c r="H44" s="140">
        <f t="shared" si="3"/>
        <v>-0.11318500357244228</v>
      </c>
    </row>
    <row r="45" spans="1:8" ht="1.5" customHeight="1">
      <c r="A45" s="7"/>
      <c r="B45" s="141"/>
      <c r="C45" s="136"/>
      <c r="D45" s="130"/>
      <c r="E45" s="137"/>
      <c r="F45" s="137"/>
      <c r="G45" s="132">
        <f>E45-F45</f>
        <v>0</v>
      </c>
      <c r="H45" s="140"/>
    </row>
    <row r="46" spans="1:8" s="122" customFormat="1" ht="18.75" customHeight="1">
      <c r="A46" s="121" t="s">
        <v>146</v>
      </c>
      <c r="C46" s="138"/>
      <c r="D46" s="124"/>
      <c r="E46" s="125">
        <f>E38-E42</f>
        <v>-83519427.75</v>
      </c>
      <c r="F46" s="125">
        <f>F38-F42</f>
        <v>3048500</v>
      </c>
      <c r="G46" s="126">
        <f>G38-G42</f>
        <v>-86567927.75</v>
      </c>
      <c r="H46" s="134">
        <f t="shared" si="3"/>
        <v>-2839.689281613909</v>
      </c>
    </row>
    <row r="47" spans="1:8" s="122" customFormat="1" ht="18.75" customHeight="1">
      <c r="A47" s="121" t="s">
        <v>147</v>
      </c>
      <c r="C47" s="138"/>
      <c r="D47" s="124"/>
      <c r="E47" s="125">
        <f>E37+E46</f>
        <v>464920874.6799991</v>
      </c>
      <c r="F47" s="125">
        <f>F37+F46</f>
        <v>600000000</v>
      </c>
      <c r="G47" s="126">
        <f>G37+G46</f>
        <v>-135079125.31999987</v>
      </c>
      <c r="H47" s="142">
        <f t="shared" si="3"/>
        <v>-22.51318755333331</v>
      </c>
    </row>
    <row r="48" spans="1:8" s="122" customFormat="1" ht="18.75" customHeight="1">
      <c r="A48" s="121" t="s">
        <v>148</v>
      </c>
      <c r="C48" s="138"/>
      <c r="D48" s="124"/>
      <c r="E48" s="143">
        <v>76695</v>
      </c>
      <c r="F48" s="143"/>
      <c r="G48" s="126">
        <f>E48-F48</f>
        <v>76695</v>
      </c>
      <c r="H48" s="142">
        <f t="shared" si="3"/>
        <v>0</v>
      </c>
    </row>
    <row r="49" spans="1:8" s="122" customFormat="1" ht="18.75" customHeight="1">
      <c r="A49" s="121" t="s">
        <v>149</v>
      </c>
      <c r="C49" s="138"/>
      <c r="D49" s="124"/>
      <c r="E49" s="143"/>
      <c r="F49" s="143"/>
      <c r="G49" s="126">
        <f>E49-F49</f>
        <v>0</v>
      </c>
      <c r="H49" s="142">
        <f t="shared" si="3"/>
        <v>0</v>
      </c>
    </row>
    <row r="50" spans="1:8" s="122" customFormat="1" ht="18.75" customHeight="1">
      <c r="A50" s="121" t="s">
        <v>150</v>
      </c>
      <c r="C50" s="138"/>
      <c r="D50" s="124"/>
      <c r="E50" s="143"/>
      <c r="F50" s="143"/>
      <c r="G50" s="126">
        <f>E50-F50</f>
        <v>0</v>
      </c>
      <c r="H50" s="142">
        <f t="shared" si="3"/>
        <v>0</v>
      </c>
    </row>
    <row r="51" spans="1:8" s="151" customFormat="1" ht="22.5" customHeight="1">
      <c r="A51" s="144" t="s">
        <v>151</v>
      </c>
      <c r="B51" s="145"/>
      <c r="C51" s="146"/>
      <c r="D51" s="147"/>
      <c r="E51" s="148">
        <f>E47-E48+E49+E50</f>
        <v>464844179.6799991</v>
      </c>
      <c r="F51" s="148">
        <f>F47-F48+F49+F50</f>
        <v>600000000</v>
      </c>
      <c r="G51" s="149">
        <f>E51-F51</f>
        <v>-135155820.3200009</v>
      </c>
      <c r="H51" s="150">
        <f>IF(F51=0,0,(G51/F51)*100)</f>
        <v>-22.52597005333348</v>
      </c>
    </row>
    <row r="52" ht="13.5" customHeight="1">
      <c r="A52" s="152"/>
    </row>
    <row r="53" ht="13.5" customHeight="1">
      <c r="A53" s="152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8" sqref="E18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27673390937.85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22156454555.03</v>
      </c>
      <c r="L6" s="30">
        <f aca="true" t="shared" si="0" ref="L6:L35">IF(K$57&gt;0,(K6/K$57)*100,0)</f>
        <v>80.06411142309898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8545745430.83</v>
      </c>
      <c r="F7" s="28">
        <f aca="true" t="shared" si="1" ref="F7:F55">IF(E$6&gt;0,(E7/E$6)*100,0)</f>
        <v>30.880731060470236</v>
      </c>
      <c r="G7" s="35" t="s">
        <v>10</v>
      </c>
      <c r="H7" s="33"/>
      <c r="I7" s="33"/>
      <c r="J7" s="34"/>
      <c r="K7" s="28">
        <f>SUM(K8:K16)</f>
        <v>7780001859</v>
      </c>
      <c r="L7" s="30">
        <f t="shared" si="0"/>
        <v>28.113655736923015</v>
      </c>
    </row>
    <row r="8" spans="1:12" s="45" customFormat="1" ht="13.5" customHeight="1">
      <c r="A8" s="7"/>
      <c r="B8" s="37" t="s">
        <v>11</v>
      </c>
      <c r="C8" s="38"/>
      <c r="D8" s="39"/>
      <c r="E8" s="40">
        <v>594949856</v>
      </c>
      <c r="F8" s="41">
        <f t="shared" si="1"/>
        <v>2.149898642114955</v>
      </c>
      <c r="G8" s="42"/>
      <c r="H8" s="43" t="s">
        <v>12</v>
      </c>
      <c r="I8" s="38"/>
      <c r="J8" s="39"/>
      <c r="K8" s="40">
        <v>5137381151</v>
      </c>
      <c r="L8" s="44">
        <f t="shared" si="0"/>
        <v>18.564335547232844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2408000000</v>
      </c>
      <c r="F11" s="41">
        <f t="shared" si="1"/>
        <v>8.70149959362762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464946522</v>
      </c>
      <c r="F12" s="41">
        <f t="shared" si="1"/>
        <v>1.6801212509308865</v>
      </c>
      <c r="G12" s="47"/>
      <c r="H12" s="37" t="s">
        <v>20</v>
      </c>
      <c r="I12" s="38"/>
      <c r="J12" s="39"/>
      <c r="K12" s="40">
        <v>2463560422</v>
      </c>
      <c r="L12" s="44">
        <f t="shared" si="0"/>
        <v>8.902271599215151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4998762567.83</v>
      </c>
      <c r="F14" s="41">
        <f t="shared" si="1"/>
        <v>18.06342626769672</v>
      </c>
      <c r="G14" s="47"/>
      <c r="H14" s="37" t="s">
        <v>24</v>
      </c>
      <c r="I14" s="38"/>
      <c r="J14" s="39"/>
      <c r="K14" s="40">
        <v>179060286</v>
      </c>
      <c r="L14" s="44">
        <f t="shared" si="0"/>
        <v>0.6470485904750187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79086485</v>
      </c>
      <c r="F15" s="41">
        <f t="shared" si="1"/>
        <v>0.2857853061000568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/>
      <c r="F16" s="41">
        <f t="shared" si="1"/>
        <v>0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578361872</v>
      </c>
      <c r="F27" s="28">
        <f t="shared" si="1"/>
        <v>2.0899566421003777</v>
      </c>
      <c r="G27" s="35" t="s">
        <v>50</v>
      </c>
      <c r="H27" s="32"/>
      <c r="I27" s="32"/>
      <c r="J27" s="34"/>
      <c r="K27" s="28">
        <f>K28+K29</f>
        <v>14226100714</v>
      </c>
      <c r="L27" s="30">
        <f t="shared" si="0"/>
        <v>51.40714683628595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14226100714</v>
      </c>
      <c r="L28" s="44">
        <f t="shared" si="0"/>
        <v>51.40714683628595</v>
      </c>
    </row>
    <row r="29" spans="2:12" s="36" customFormat="1" ht="13.5" customHeight="1">
      <c r="B29" s="37" t="s">
        <v>53</v>
      </c>
      <c r="C29" s="37"/>
      <c r="D29" s="34"/>
      <c r="E29" s="40">
        <v>578361872</v>
      </c>
      <c r="F29" s="41">
        <f t="shared" si="1"/>
        <v>2.0899566421003777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150351982.03</v>
      </c>
      <c r="L30" s="30">
        <f t="shared" si="0"/>
        <v>0.5433088498900133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4817371943.07</v>
      </c>
      <c r="F31" s="28">
        <f t="shared" si="1"/>
        <v>17.407956812697964</v>
      </c>
      <c r="G31" s="47"/>
      <c r="H31" s="37" t="s">
        <v>58</v>
      </c>
      <c r="I31" s="38"/>
      <c r="J31" s="39"/>
      <c r="K31" s="40">
        <v>7916598.03</v>
      </c>
      <c r="L31" s="44">
        <f t="shared" si="0"/>
        <v>0.02860725686916869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2233801756.11</v>
      </c>
      <c r="F32" s="41">
        <f t="shared" si="1"/>
        <v>8.072020379167704</v>
      </c>
      <c r="G32" s="47"/>
      <c r="H32" s="37" t="s">
        <v>60</v>
      </c>
      <c r="I32" s="38"/>
      <c r="J32" s="39"/>
      <c r="K32" s="40">
        <v>142435384</v>
      </c>
      <c r="L32" s="44">
        <f t="shared" si="0"/>
        <v>0.5147015930208446</v>
      </c>
    </row>
    <row r="33" spans="2:12" s="36" customFormat="1" ht="13.5" customHeight="1">
      <c r="B33" s="37" t="s">
        <v>61</v>
      </c>
      <c r="C33" s="37"/>
      <c r="D33" s="34"/>
      <c r="E33" s="40">
        <v>9192109.47</v>
      </c>
      <c r="F33" s="41">
        <f t="shared" si="1"/>
        <v>0.033216418944263124</v>
      </c>
      <c r="G33" s="47"/>
      <c r="H33" s="37" t="s">
        <v>62</v>
      </c>
      <c r="I33" s="38"/>
      <c r="J33" s="39"/>
      <c r="K33" s="40"/>
      <c r="L33" s="44">
        <f t="shared" si="0"/>
        <v>0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1195850480.78</v>
      </c>
      <c r="F34" s="41">
        <f t="shared" si="1"/>
        <v>4.321300860692094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1237315442.71</v>
      </c>
      <c r="F35" s="41">
        <f t="shared" si="1"/>
        <v>4.471137799804918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14721154.87</v>
      </c>
      <c r="F36" s="41">
        <f t="shared" si="1"/>
        <v>0.05319606441820359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4677108.13</v>
      </c>
      <c r="F37" s="41">
        <f t="shared" si="1"/>
        <v>0.016901102364014715</v>
      </c>
      <c r="G37" s="42"/>
      <c r="H37" s="54" t="s">
        <v>69</v>
      </c>
      <c r="I37" s="55"/>
      <c r="J37" s="56"/>
      <c r="K37" s="28">
        <f>K38+K41+K43+K47+K52+K54</f>
        <v>5516936382.82</v>
      </c>
      <c r="L37" s="30">
        <f aca="true" t="shared" si="2" ref="L37:L56">IF(K$57&gt;0,(K37/K$57)*100,0)</f>
        <v>19.93588857690102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1"/>
        <v>0</v>
      </c>
      <c r="G38" s="35" t="s">
        <v>71</v>
      </c>
      <c r="H38" s="32"/>
      <c r="I38" s="32"/>
      <c r="J38" s="34"/>
      <c r="K38" s="28">
        <f>SUM(K39:K40)</f>
        <v>3500000000</v>
      </c>
      <c r="L38" s="30">
        <f t="shared" si="2"/>
        <v>12.647528479109912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121813891</v>
      </c>
      <c r="F39" s="41">
        <f t="shared" si="1"/>
        <v>0.4401841873067688</v>
      </c>
      <c r="G39" s="48"/>
      <c r="H39" s="37" t="s">
        <v>71</v>
      </c>
      <c r="I39" s="38"/>
      <c r="J39" s="39"/>
      <c r="K39" s="40">
        <v>3500000000</v>
      </c>
      <c r="L39" s="44">
        <f t="shared" si="2"/>
        <v>12.647528479109912</v>
      </c>
    </row>
    <row r="40" spans="1:12" s="45" customFormat="1" ht="13.5" customHeight="1">
      <c r="A40" s="7"/>
      <c r="B40" s="37" t="s">
        <v>73</v>
      </c>
      <c r="C40" s="37"/>
      <c r="D40" s="46"/>
      <c r="E40" s="40">
        <v>0</v>
      </c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1631253412.07</v>
      </c>
      <c r="L41" s="30">
        <f>IF(K$57&gt;0,(K41/K$57)*100,0)</f>
        <v>5.894663995943011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1"/>
        <v>0</v>
      </c>
      <c r="G42" s="48"/>
      <c r="H42" s="37" t="s">
        <v>76</v>
      </c>
      <c r="I42" s="37"/>
      <c r="J42" s="46"/>
      <c r="K42" s="40">
        <v>1631253412.07</v>
      </c>
      <c r="L42" s="44">
        <f>IF(K$57&gt;0,(K42/K$57)*100,0)</f>
        <v>5.894663995943011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385682970.75</v>
      </c>
      <c r="L43" s="30">
        <f t="shared" si="2"/>
        <v>1.3936961018480971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/>
      <c r="L44" s="44">
        <f t="shared" si="2"/>
        <v>0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464844179.68</v>
      </c>
      <c r="L45" s="44">
        <f t="shared" si="2"/>
        <v>1.6797514288146527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2859562</v>
      </c>
      <c r="F46" s="28">
        <f t="shared" si="1"/>
        <v>0.010333254809365856</v>
      </c>
      <c r="G46" s="42"/>
      <c r="H46" s="37" t="s">
        <v>85</v>
      </c>
      <c r="I46" s="38"/>
      <c r="J46" s="39"/>
      <c r="K46" s="40">
        <v>-79161208.93</v>
      </c>
      <c r="L46" s="44">
        <f t="shared" si="2"/>
        <v>-0.28605532696655567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2859562</v>
      </c>
      <c r="F47" s="41">
        <f t="shared" si="1"/>
        <v>0.010333254809365856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2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13729052129.95</v>
      </c>
      <c r="F48" s="28">
        <f t="shared" si="1"/>
        <v>49.611022229922064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13562592267.25</v>
      </c>
      <c r="F49" s="41">
        <f t="shared" si="1"/>
        <v>49.00950627160007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166459862.7</v>
      </c>
      <c r="F50" s="41">
        <f t="shared" si="1"/>
        <v>0.601515958321993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/>
      <c r="F51" s="41">
        <f t="shared" si="1"/>
        <v>0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27673390937.85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27673390937.85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2009-09-16T01:56:42Z</cp:lastPrinted>
  <dcterms:created xsi:type="dcterms:W3CDTF">2009-09-16T01:54:58Z</dcterms:created>
  <dcterms:modified xsi:type="dcterms:W3CDTF">2009-09-16T01:56:43Z</dcterms:modified>
  <cp:category/>
  <cp:version/>
  <cp:contentType/>
  <cp:contentStatus/>
</cp:coreProperties>
</file>