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<sst xmlns="http://schemas.openxmlformats.org/spreadsheetml/2006/main" count="162" uniqueCount="152">
  <si>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中央信託局股份有限公司資產負債表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</si>
  <si>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</si>
  <si>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</si>
  <si>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</si>
  <si>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</si>
  <si>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</si>
  <si>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</si>
  <si>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</si>
  <si>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</si>
  <si>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</si>
  <si>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</si>
  <si>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</si>
  <si>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</si>
  <si>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</si>
  <si>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</si>
  <si>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</si>
  <si>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</si>
  <si>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</si>
  <si>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</si>
  <si>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</si>
  <si>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</si>
  <si>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</si>
  <si>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</si>
  <si>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</si>
  <si>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</si>
  <si>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</si>
  <si>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</si>
  <si>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</si>
  <si>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</si>
  <si>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</si>
  <si>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</si>
  <si>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</si>
  <si>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</si>
  <si>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</si>
  <si>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</si>
  <si>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</si>
  <si>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</si>
  <si>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</si>
  <si>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</si>
  <si>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</si>
  <si>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</si>
  <si>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</si>
  <si>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</si>
  <si>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</si>
  <si>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</si>
  <si>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</si>
  <si>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</si>
  <si>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</si>
  <si>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</si>
  <si>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</si>
  <si>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</si>
  <si>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</si>
  <si>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</si>
  <si>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</si>
  <si>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</si>
  <si>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</si>
  <si>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</si>
  <si>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</si>
  <si>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</si>
  <si>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</si>
  <si>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</si>
  <si>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</si>
  <si>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</si>
  <si>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</si>
  <si>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</si>
  <si>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</si>
  <si>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</si>
  <si>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</si>
  <si>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</si>
  <si>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</si>
  <si>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</si>
  <si>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</si>
  <si>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</si>
  <si>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</si>
  <si>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</si>
  <si>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</si>
  <si>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</si>
  <si>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</si>
  <si>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</si>
  <si>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</si>
  <si>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</si>
  <si>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</si>
  <si>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</si>
  <si>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</si>
  <si>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</si>
  <si>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</si>
  <si>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</si>
  <si>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</si>
  <si>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</si>
  <si>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</si>
  <si>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</si>
  <si>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</si>
  <si>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</si>
  <si>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</si>
  <si>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</si>
  <si>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</si>
  <si>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</si>
  <si>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</si>
  <si>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</si>
  <si>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</si>
  <si>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</si>
  <si>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)1,422,418,460,242.23</t>
    </r>
    <r>
      <rPr>
        <sz val="10"/>
        <rFont val="華康中明體"/>
        <family val="3"/>
      </rPr>
      <t>元。</t>
    </r>
  </si>
  <si>
    <r>
      <t>中央信託局股份有限公司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</si>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</sst>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47953285507.86</v>
      </c>
      <c r="F5" s="124">
        <f>SUM(F6:F16)</f>
        <v>41834832000</v>
      </c>
      <c r="G5" s="125">
        <f>SUM(G6:G16)</f>
        <v>6118453507.860001</v>
      </c>
      <c r="H5" s="126">
        <f>IF(F5=0,0,(G5/F5)*100)</f>
        <v>14.625261332135864</v>
      </c>
    </row>
    <row r="6" spans="1:8" ht="14.25" customHeight="1">
      <c r="A6" s="7"/>
      <c r="B6" s="127" t="s">
        <v>110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111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>
        <v>39098851679.86</v>
      </c>
      <c r="F15" s="130">
        <v>30724128000</v>
      </c>
      <c r="G15" s="131">
        <f t="shared" si="0"/>
        <v>8374723679.860001</v>
      </c>
      <c r="H15" s="132">
        <f t="shared" si="1"/>
        <v>27.257807544155526</v>
      </c>
    </row>
    <row r="16" spans="1:8" ht="14.25" customHeight="1">
      <c r="A16" s="7"/>
      <c r="B16" s="127" t="s">
        <v>120</v>
      </c>
      <c r="C16" s="128"/>
      <c r="D16" s="129"/>
      <c r="E16" s="130">
        <v>8854433828</v>
      </c>
      <c r="F16" s="130">
        <v>11110704000</v>
      </c>
      <c r="G16" s="131">
        <f>E16-F16</f>
        <v>-2256270172</v>
      </c>
      <c r="H16" s="132">
        <f t="shared" si="1"/>
        <v>-20.30717560291409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45988852857.7</v>
      </c>
      <c r="F17" s="124">
        <f>SUM(F18:F28)</f>
        <v>39425223000</v>
      </c>
      <c r="G17" s="125">
        <f>SUM(G18:G28)</f>
        <v>6563629857.699997</v>
      </c>
      <c r="H17" s="133">
        <f t="shared" si="1"/>
        <v>16.648301159133574</v>
      </c>
    </row>
    <row r="18" spans="1:8" ht="14.25" customHeight="1">
      <c r="A18" s="7"/>
      <c r="B18" s="127" t="s">
        <v>122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123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>
        <v>45983177785.7</v>
      </c>
      <c r="F27" s="130">
        <v>39418350000</v>
      </c>
      <c r="G27" s="131">
        <f>E27-F27</f>
        <v>6564827785.699997</v>
      </c>
      <c r="H27" s="132">
        <f t="shared" si="1"/>
        <v>16.654242974908886</v>
      </c>
    </row>
    <row r="28" spans="1:8" ht="14.25" customHeight="1">
      <c r="A28" s="7"/>
      <c r="B28" s="127" t="s">
        <v>132</v>
      </c>
      <c r="C28" s="128"/>
      <c r="D28" s="129"/>
      <c r="E28" s="130">
        <v>5675072</v>
      </c>
      <c r="F28" s="130">
        <v>6873000</v>
      </c>
      <c r="G28" s="131">
        <f>E28-F28</f>
        <v>-1197928</v>
      </c>
      <c r="H28" s="132">
        <f t="shared" si="1"/>
        <v>-17.429477666230177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1964432650.1600037</v>
      </c>
      <c r="F30" s="124">
        <f>F5-F17</f>
        <v>2409609000</v>
      </c>
      <c r="G30" s="125">
        <f>G5-G17</f>
        <v>-445176349.83999634</v>
      </c>
      <c r="H30" s="133">
        <f t="shared" si="1"/>
        <v>-18.47504511478818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1565452591.31</v>
      </c>
      <c r="F31" s="124">
        <f>SUM(F32:F35)</f>
        <v>1795494000</v>
      </c>
      <c r="G31" s="125">
        <f>SUM(G32:G35)</f>
        <v>-230041408.69000006</v>
      </c>
      <c r="H31" s="133">
        <f t="shared" si="1"/>
        <v>-12.812151346091943</v>
      </c>
    </row>
    <row r="32" spans="1:8" ht="14.25" customHeight="1">
      <c r="A32" s="7"/>
      <c r="B32" s="127" t="s">
        <v>135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136</v>
      </c>
      <c r="C33" s="128"/>
      <c r="D33" s="129"/>
      <c r="E33" s="130">
        <v>1339583128.31</v>
      </c>
      <c r="F33" s="130">
        <v>1550261000</v>
      </c>
      <c r="G33" s="131">
        <f>E33-F33</f>
        <v>-210677871.69000006</v>
      </c>
      <c r="H33" s="132">
        <f t="shared" si="1"/>
        <v>-13.589832401769769</v>
      </c>
    </row>
    <row r="34" spans="1:8" ht="14.25" customHeight="1">
      <c r="A34" s="7"/>
      <c r="B34" s="127" t="s">
        <v>137</v>
      </c>
      <c r="C34" s="128"/>
      <c r="D34" s="129"/>
      <c r="E34" s="130">
        <v>222142036</v>
      </c>
      <c r="F34" s="130">
        <v>237890000</v>
      </c>
      <c r="G34" s="131">
        <f>E34-F34</f>
        <v>-15747964</v>
      </c>
      <c r="H34" s="132">
        <f t="shared" si="1"/>
        <v>-6.619851191727269</v>
      </c>
    </row>
    <row r="35" spans="1:8" ht="14.25" customHeight="1">
      <c r="A35" s="7"/>
      <c r="B35" s="127" t="s">
        <v>138</v>
      </c>
      <c r="C35" s="128"/>
      <c r="D35" s="129"/>
      <c r="E35" s="130">
        <v>3727427</v>
      </c>
      <c r="F35" s="130">
        <v>7343000</v>
      </c>
      <c r="G35" s="131">
        <f>E35-F35</f>
        <v>-3615573</v>
      </c>
      <c r="H35" s="132">
        <f t="shared" si="1"/>
        <v>-49.238363066866405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398980058.8500037</v>
      </c>
      <c r="F37" s="124">
        <f>F30-F31</f>
        <v>614115000</v>
      </c>
      <c r="G37" s="125">
        <f>G30-G31</f>
        <v>-215134941.14999628</v>
      </c>
      <c r="H37" s="133">
        <f>IF(F37=0,0,(G37/F37)*100)</f>
        <v>-35.031702718545596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233307856.29</v>
      </c>
      <c r="F38" s="124">
        <f>SUM(F39:F40)</f>
        <v>57487000</v>
      </c>
      <c r="G38" s="125">
        <f>SUM(G39:G40)</f>
        <v>175820856.29</v>
      </c>
      <c r="H38" s="133">
        <f>IF(F38=0,0,(G38/F38)*100)</f>
        <v>305.84454970689023</v>
      </c>
    </row>
    <row r="39" spans="1:8" ht="14.25" customHeight="1">
      <c r="A39" s="7"/>
      <c r="B39" s="127" t="s">
        <v>141</v>
      </c>
      <c r="C39" s="128"/>
      <c r="D39" s="129"/>
      <c r="E39" s="130"/>
      <c r="F39" s="130"/>
      <c r="G39" s="131">
        <f>E39-F39</f>
        <v>0</v>
      </c>
      <c r="H39" s="132">
        <f aca="true" t="shared" si="3" ref="H39:H50">IF(F39=0,0,(G39/F39)*100)</f>
        <v>0</v>
      </c>
    </row>
    <row r="40" spans="1:8" ht="14.25" customHeight="1">
      <c r="A40" s="7"/>
      <c r="B40" s="127" t="s">
        <v>142</v>
      </c>
      <c r="C40" s="128"/>
      <c r="D40" s="129"/>
      <c r="E40" s="130">
        <v>233307856.29</v>
      </c>
      <c r="F40" s="130">
        <v>57487000</v>
      </c>
      <c r="G40" s="131">
        <f>E40-F40</f>
        <v>175820856.29</v>
      </c>
      <c r="H40" s="132">
        <f t="shared" si="3"/>
        <v>305.84454970689023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37276407.37</v>
      </c>
      <c r="F42" s="124">
        <f>SUM(F43:F44)</f>
        <v>24479000</v>
      </c>
      <c r="G42" s="125">
        <f>SUM(G43:G44)</f>
        <v>12797407.369999997</v>
      </c>
      <c r="H42" s="133">
        <f t="shared" si="3"/>
        <v>52.27912647575472</v>
      </c>
    </row>
    <row r="43" spans="1:8" ht="14.25" customHeight="1">
      <c r="A43" s="7"/>
      <c r="B43" s="127" t="s">
        <v>144</v>
      </c>
      <c r="C43" s="128"/>
      <c r="D43" s="129"/>
      <c r="E43" s="130"/>
      <c r="F43" s="130"/>
      <c r="G43" s="131">
        <f>E43-F43</f>
        <v>0</v>
      </c>
      <c r="H43" s="139">
        <f t="shared" si="3"/>
        <v>0</v>
      </c>
    </row>
    <row r="44" spans="1:8" ht="14.25" customHeight="1">
      <c r="A44" s="7"/>
      <c r="B44" s="127" t="s">
        <v>145</v>
      </c>
      <c r="C44" s="128"/>
      <c r="D44" s="129"/>
      <c r="E44" s="130">
        <v>37276407.37</v>
      </c>
      <c r="F44" s="130">
        <v>24479000</v>
      </c>
      <c r="G44" s="131">
        <f>E44-F44</f>
        <v>12797407.369999997</v>
      </c>
      <c r="H44" s="139">
        <f t="shared" si="3"/>
        <v>52.27912647575472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196031448.92</v>
      </c>
      <c r="F46" s="124">
        <f>F38-F42</f>
        <v>33008000</v>
      </c>
      <c r="G46" s="125">
        <f>G38-G42</f>
        <v>163023448.92</v>
      </c>
      <c r="H46" s="133">
        <f t="shared" si="3"/>
        <v>493.89072018904506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595011507.7700037</v>
      </c>
      <c r="F47" s="124">
        <f>F37+F46</f>
        <v>647123000</v>
      </c>
      <c r="G47" s="125">
        <f>G37+G46</f>
        <v>-52111492.229996294</v>
      </c>
      <c r="H47" s="141">
        <f t="shared" si="3"/>
        <v>-8.052795562821332</v>
      </c>
    </row>
    <row r="48" spans="1:8" s="121" customFormat="1" ht="18.75" customHeight="1">
      <c r="A48" s="120" t="s">
        <v>148</v>
      </c>
      <c r="C48" s="137"/>
      <c r="D48" s="123"/>
      <c r="E48" s="142">
        <v>147262881</v>
      </c>
      <c r="F48" s="142">
        <v>121271000</v>
      </c>
      <c r="G48" s="125">
        <f>E48-F48</f>
        <v>25991881</v>
      </c>
      <c r="H48" s="141">
        <f t="shared" si="3"/>
        <v>21.43289079829473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>
        <v>255868045</v>
      </c>
      <c r="F50" s="142">
        <v>0</v>
      </c>
      <c r="G50" s="125">
        <f>E50-F50</f>
        <v>255868045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703616671.7700037</v>
      </c>
      <c r="F51" s="147">
        <f>F47-F48+F49+F50</f>
        <v>525852000</v>
      </c>
      <c r="G51" s="148">
        <f>E51-F51</f>
        <v>177764671.77000368</v>
      </c>
      <c r="H51" s="149">
        <f>IF(F51=0,0,(G51/F51)*100)</f>
        <v>33.80507666986218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C5" sqref="C5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443627653144.76996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424872687134.54004</v>
      </c>
      <c r="L6" s="30">
        <f aca="true" t="shared" si="0" ref="L6:L35">IF(K$57&gt;0,(K6/K$57)*100,0)</f>
        <v>95.77236317950864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164659273450.59</v>
      </c>
      <c r="F7" s="28">
        <f aca="true" t="shared" si="1" ref="F7:F55">IF(E$6&gt;0,(E7/E$6)*100,0)</f>
        <v>37.11654859280298</v>
      </c>
      <c r="G7" s="35" t="s">
        <v>10</v>
      </c>
      <c r="H7" s="33"/>
      <c r="I7" s="33"/>
      <c r="J7" s="34"/>
      <c r="K7" s="28">
        <f>SUM(K8:K16)</f>
        <v>39192086056.229996</v>
      </c>
      <c r="L7" s="30">
        <f t="shared" si="0"/>
        <v>8.834455151388038</v>
      </c>
    </row>
    <row r="8" spans="1:12" s="45" customFormat="1" ht="13.5" customHeight="1">
      <c r="A8" s="7"/>
      <c r="B8" s="37" t="s">
        <v>11</v>
      </c>
      <c r="C8" s="38"/>
      <c r="D8" s="39"/>
      <c r="E8" s="40">
        <v>1159381008.47</v>
      </c>
      <c r="F8" s="41">
        <f t="shared" si="1"/>
        <v>0.2613410143058996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>
        <v>31936267839.86</v>
      </c>
      <c r="F9" s="41">
        <f t="shared" si="1"/>
        <v>7.198890243534518</v>
      </c>
      <c r="G9" s="42"/>
      <c r="H9" s="43" t="s">
        <v>14</v>
      </c>
      <c r="I9" s="38"/>
      <c r="J9" s="39"/>
      <c r="K9" s="40">
        <v>66020473.47</v>
      </c>
      <c r="L9" s="44">
        <f t="shared" si="0"/>
        <v>0.014881956298710574</v>
      </c>
    </row>
    <row r="10" spans="1:12" s="45" customFormat="1" ht="13.5" customHeight="1">
      <c r="A10" s="7"/>
      <c r="B10" s="37" t="s">
        <v>15</v>
      </c>
      <c r="C10" s="37"/>
      <c r="D10" s="46"/>
      <c r="E10" s="40">
        <v>7195345082.78</v>
      </c>
      <c r="F10" s="41">
        <f t="shared" si="1"/>
        <v>1.6219334010794697</v>
      </c>
      <c r="G10" s="42"/>
      <c r="H10" s="37" t="s">
        <v>16</v>
      </c>
      <c r="I10" s="38"/>
      <c r="J10" s="39"/>
      <c r="K10" s="40">
        <v>10055378623.96</v>
      </c>
      <c r="L10" s="44">
        <f t="shared" si="0"/>
        <v>2.2666257508250065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87574091799.92</v>
      </c>
      <c r="F11" s="41">
        <f t="shared" si="1"/>
        <v>19.740449266209687</v>
      </c>
      <c r="G11" s="42"/>
      <c r="H11" s="37" t="s">
        <v>18</v>
      </c>
      <c r="I11" s="38"/>
      <c r="J11" s="39"/>
      <c r="K11" s="40">
        <v>0</v>
      </c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36225841856.1</v>
      </c>
      <c r="F12" s="41">
        <f t="shared" si="1"/>
        <v>8.165821404347474</v>
      </c>
      <c r="G12" s="47"/>
      <c r="H12" s="37" t="s">
        <v>20</v>
      </c>
      <c r="I12" s="38"/>
      <c r="J12" s="39"/>
      <c r="K12" s="40">
        <v>28259804100.8</v>
      </c>
      <c r="L12" s="44">
        <f t="shared" si="0"/>
        <v>6.370162883326372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>
        <v>0</v>
      </c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83047326</v>
      </c>
      <c r="F14" s="41">
        <f t="shared" si="1"/>
        <v>0.018720051694545513</v>
      </c>
      <c r="G14" s="47"/>
      <c r="H14" s="37" t="s">
        <v>24</v>
      </c>
      <c r="I14" s="38"/>
      <c r="J14" s="39"/>
      <c r="K14" s="40">
        <v>76087681</v>
      </c>
      <c r="L14" s="44">
        <f t="shared" si="0"/>
        <v>0.01715124845365988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279611664.46</v>
      </c>
      <c r="F15" s="41">
        <f t="shared" si="1"/>
        <v>0.06302845696788736</v>
      </c>
      <c r="G15" s="47"/>
      <c r="H15" s="37" t="s">
        <v>26</v>
      </c>
      <c r="I15" s="38"/>
      <c r="J15" s="39"/>
      <c r="K15" s="40">
        <v>734795177</v>
      </c>
      <c r="L15" s="44">
        <f t="shared" si="0"/>
        <v>0.1656333124842902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129764310</v>
      </c>
      <c r="F16" s="41">
        <f t="shared" si="1"/>
        <v>0.029250726161936018</v>
      </c>
      <c r="G16" s="48"/>
      <c r="H16" s="37" t="s">
        <v>28</v>
      </c>
      <c r="I16" s="37"/>
      <c r="J16" s="46"/>
      <c r="K16" s="40">
        <v>0</v>
      </c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>
        <v>75922563</v>
      </c>
      <c r="F17" s="41">
        <f t="shared" si="1"/>
        <v>0.017114028501560526</v>
      </c>
      <c r="G17" s="35" t="s">
        <v>30</v>
      </c>
      <c r="H17" s="32"/>
      <c r="I17" s="32"/>
      <c r="J17" s="34"/>
      <c r="K17" s="28">
        <f>SUM(K18:K23)</f>
        <v>184444808284.58</v>
      </c>
      <c r="L17" s="30">
        <f t="shared" si="0"/>
        <v>41.576490324057794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204870017914.74002</v>
      </c>
      <c r="F18" s="28">
        <f t="shared" si="1"/>
        <v>46.18062387735878</v>
      </c>
      <c r="G18" s="47"/>
      <c r="H18" s="49" t="s">
        <v>32</v>
      </c>
      <c r="I18" s="50"/>
      <c r="J18" s="51"/>
      <c r="K18" s="40">
        <v>2559628743.5</v>
      </c>
      <c r="L18" s="44">
        <f t="shared" si="0"/>
        <v>0.576976823999903</v>
      </c>
    </row>
    <row r="19" spans="2:12" s="45" customFormat="1" ht="13.5" customHeight="1">
      <c r="B19" s="37" t="s">
        <v>33</v>
      </c>
      <c r="C19" s="37"/>
      <c r="D19" s="34"/>
      <c r="E19" s="40">
        <v>289348779.35</v>
      </c>
      <c r="F19" s="41">
        <f t="shared" si="1"/>
        <v>0.06522334153402655</v>
      </c>
      <c r="G19" s="42"/>
      <c r="H19" s="37" t="s">
        <v>34</v>
      </c>
      <c r="I19" s="38"/>
      <c r="J19" s="39"/>
      <c r="K19" s="40">
        <v>34634918935.1</v>
      </c>
      <c r="L19" s="44">
        <f t="shared" si="0"/>
        <v>7.807204688341985</v>
      </c>
    </row>
    <row r="20" spans="1:12" s="36" customFormat="1" ht="13.5" customHeight="1">
      <c r="A20" s="52"/>
      <c r="B20" s="37" t="s">
        <v>35</v>
      </c>
      <c r="C20" s="37"/>
      <c r="D20" s="46"/>
      <c r="E20" s="40">
        <v>44947650314.79</v>
      </c>
      <c r="F20" s="41">
        <f t="shared" si="1"/>
        <v>10.131841420652409</v>
      </c>
      <c r="G20" s="47"/>
      <c r="H20" s="37" t="s">
        <v>36</v>
      </c>
      <c r="I20" s="38"/>
      <c r="J20" s="39"/>
      <c r="K20" s="40">
        <v>41873054068.29</v>
      </c>
      <c r="L20" s="44">
        <f t="shared" si="0"/>
        <v>9.438783577052053</v>
      </c>
    </row>
    <row r="21" spans="1:12" s="36" customFormat="1" ht="13.5" customHeight="1">
      <c r="A21" s="7"/>
      <c r="B21" s="37" t="s">
        <v>37</v>
      </c>
      <c r="C21" s="37"/>
      <c r="D21" s="46"/>
      <c r="E21" s="40">
        <v>3111627429.98</v>
      </c>
      <c r="F21" s="41">
        <f t="shared" si="1"/>
        <v>0.7014052004924445</v>
      </c>
      <c r="G21" s="42"/>
      <c r="H21" s="37" t="s">
        <v>38</v>
      </c>
      <c r="I21" s="38"/>
      <c r="J21" s="39"/>
      <c r="K21" s="40">
        <v>105377153676.83</v>
      </c>
      <c r="L21" s="44">
        <f t="shared" si="0"/>
        <v>23.753513319072116</v>
      </c>
    </row>
    <row r="22" spans="1:12" s="45" customFormat="1" ht="13.5" customHeight="1">
      <c r="A22" s="7"/>
      <c r="B22" s="37" t="s">
        <v>39</v>
      </c>
      <c r="C22" s="37"/>
      <c r="D22" s="46"/>
      <c r="E22" s="40">
        <v>56814899536.05</v>
      </c>
      <c r="F22" s="41">
        <f t="shared" si="1"/>
        <v>12.806888644858546</v>
      </c>
      <c r="G22" s="42"/>
      <c r="H22" s="37" t="s">
        <v>40</v>
      </c>
      <c r="I22" s="38"/>
      <c r="J22" s="39"/>
      <c r="K22" s="40">
        <v>52860.86</v>
      </c>
      <c r="L22" s="44">
        <f t="shared" si="0"/>
        <v>1.1915591741245624E-05</v>
      </c>
    </row>
    <row r="23" spans="1:12" s="45" customFormat="1" ht="13.5" customHeight="1">
      <c r="A23" s="7"/>
      <c r="B23" s="37" t="s">
        <v>41</v>
      </c>
      <c r="C23" s="37"/>
      <c r="D23" s="46"/>
      <c r="E23" s="40">
        <v>17736685627.97</v>
      </c>
      <c r="F23" s="41">
        <f t="shared" si="1"/>
        <v>3.9981018996987436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>
        <v>18770852200</v>
      </c>
      <c r="F24" s="41">
        <f t="shared" si="1"/>
        <v>4.2312177942330536</v>
      </c>
      <c r="G24" s="35" t="s">
        <v>44</v>
      </c>
      <c r="H24" s="32"/>
      <c r="I24" s="32"/>
      <c r="J24" s="34"/>
      <c r="K24" s="28">
        <f>SUM(K25:K26)</f>
        <v>5287436880</v>
      </c>
      <c r="L24" s="30">
        <f t="shared" si="0"/>
        <v>1.191863681742702</v>
      </c>
    </row>
    <row r="25" spans="1:12" s="45" customFormat="1" ht="13.5" customHeight="1">
      <c r="A25" s="7"/>
      <c r="B25" s="37" t="s">
        <v>45</v>
      </c>
      <c r="C25" s="37"/>
      <c r="D25" s="46"/>
      <c r="E25" s="40">
        <v>63198954026.6</v>
      </c>
      <c r="F25" s="41">
        <f t="shared" si="1"/>
        <v>14.245945575889552</v>
      </c>
      <c r="G25" s="42"/>
      <c r="H25" s="37" t="s">
        <v>46</v>
      </c>
      <c r="I25" s="38"/>
      <c r="J25" s="39"/>
      <c r="K25" s="40">
        <v>5287436880</v>
      </c>
      <c r="L25" s="44">
        <f t="shared" si="0"/>
        <v>1.191863681742702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>
        <v>0</v>
      </c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61617953501.29</v>
      </c>
      <c r="F27" s="28">
        <f t="shared" si="1"/>
        <v>13.88956550938498</v>
      </c>
      <c r="G27" s="35" t="s">
        <v>50</v>
      </c>
      <c r="H27" s="32"/>
      <c r="I27" s="32"/>
      <c r="J27" s="34"/>
      <c r="K27" s="28">
        <f>K28+K29</f>
        <v>899309402</v>
      </c>
      <c r="L27" s="30">
        <f t="shared" si="0"/>
        <v>0.20271716508766108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619459402</v>
      </c>
      <c r="L28" s="44">
        <f t="shared" si="0"/>
        <v>0.13963498388993584</v>
      </c>
    </row>
    <row r="29" spans="2:12" s="36" customFormat="1" ht="13.5" customHeight="1">
      <c r="B29" s="37" t="s">
        <v>53</v>
      </c>
      <c r="C29" s="37"/>
      <c r="D29" s="34"/>
      <c r="E29" s="40">
        <v>61617953501.29</v>
      </c>
      <c r="F29" s="41">
        <f t="shared" si="1"/>
        <v>13.88956550938498</v>
      </c>
      <c r="G29" s="47"/>
      <c r="H29" s="37" t="s">
        <v>54</v>
      </c>
      <c r="I29" s="38"/>
      <c r="J29" s="39"/>
      <c r="K29" s="40">
        <v>279850000</v>
      </c>
      <c r="L29" s="44">
        <f t="shared" si="0"/>
        <v>0.06308218119772527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195049046511.73</v>
      </c>
      <c r="L30" s="30">
        <f t="shared" si="0"/>
        <v>43.96683685723243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8264540950.9800005</v>
      </c>
      <c r="F31" s="28">
        <f t="shared" si="1"/>
        <v>1.8629453985554447</v>
      </c>
      <c r="G31" s="47"/>
      <c r="H31" s="37" t="s">
        <v>58</v>
      </c>
      <c r="I31" s="38"/>
      <c r="J31" s="39"/>
      <c r="K31" s="40">
        <v>190871201242.73</v>
      </c>
      <c r="L31" s="44">
        <f t="shared" si="0"/>
        <v>43.0250909495136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6279827317</v>
      </c>
      <c r="F32" s="41">
        <f t="shared" si="1"/>
        <v>1.415562639633443</v>
      </c>
      <c r="G32" s="47"/>
      <c r="H32" s="37" t="s">
        <v>60</v>
      </c>
      <c r="I32" s="38"/>
      <c r="J32" s="39"/>
      <c r="K32" s="40">
        <v>2808479282</v>
      </c>
      <c r="L32" s="44">
        <f t="shared" si="0"/>
        <v>0.6330712844637533</v>
      </c>
    </row>
    <row r="33" spans="2:12" s="36" customFormat="1" ht="13.5" customHeight="1">
      <c r="B33" s="37" t="s">
        <v>61</v>
      </c>
      <c r="C33" s="37"/>
      <c r="D33" s="34"/>
      <c r="E33" s="40">
        <v>4027566</v>
      </c>
      <c r="F33" s="41">
        <f t="shared" si="1"/>
        <v>0.0009078708172156428</v>
      </c>
      <c r="G33" s="47"/>
      <c r="H33" s="37" t="s">
        <v>62</v>
      </c>
      <c r="I33" s="38"/>
      <c r="J33" s="39"/>
      <c r="K33" s="40">
        <v>67822230</v>
      </c>
      <c r="L33" s="44">
        <f t="shared" si="0"/>
        <v>0.015288097917076287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1692929469.18</v>
      </c>
      <c r="F34" s="41">
        <f t="shared" si="1"/>
        <v>0.3816104467742778</v>
      </c>
      <c r="G34" s="42"/>
      <c r="H34" s="37" t="s">
        <v>64</v>
      </c>
      <c r="I34" s="38"/>
      <c r="J34" s="39"/>
      <c r="K34" s="40">
        <v>1301543757</v>
      </c>
      <c r="L34" s="44">
        <f t="shared" si="0"/>
        <v>0.29338652533801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221225214</v>
      </c>
      <c r="F35" s="41">
        <f t="shared" si="1"/>
        <v>0.049867318331440244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23741117</v>
      </c>
      <c r="F36" s="41">
        <f t="shared" si="1"/>
        <v>0.00535158636566159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30771793.8</v>
      </c>
      <c r="F37" s="41">
        <f t="shared" si="1"/>
        <v>0.006936401187316918</v>
      </c>
      <c r="G37" s="42"/>
      <c r="H37" s="54" t="s">
        <v>69</v>
      </c>
      <c r="I37" s="55"/>
      <c r="J37" s="56"/>
      <c r="K37" s="28">
        <f>K38+K41+K43+K47+K52+K54</f>
        <v>18754966010.23</v>
      </c>
      <c r="L37" s="30">
        <f aca="true" t="shared" si="2" ref="L37:L56">IF(K$57&gt;0,(K37/K$57)*100,0)</f>
        <v>4.2276368204913615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2554141</v>
      </c>
      <c r="F38" s="41">
        <f t="shared" si="1"/>
        <v>0.0005757398083492558</v>
      </c>
      <c r="G38" s="35" t="s">
        <v>71</v>
      </c>
      <c r="H38" s="32"/>
      <c r="I38" s="32"/>
      <c r="J38" s="34"/>
      <c r="K38" s="28">
        <f>SUM(K39:K40)</f>
        <v>10000000000</v>
      </c>
      <c r="L38" s="30">
        <f t="shared" si="2"/>
        <v>2.254142619179034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9464333</v>
      </c>
      <c r="F39" s="41">
        <f t="shared" si="1"/>
        <v>0.002133395637740257</v>
      </c>
      <c r="G39" s="48"/>
      <c r="H39" s="37" t="s">
        <v>71</v>
      </c>
      <c r="I39" s="38"/>
      <c r="J39" s="39"/>
      <c r="K39" s="40">
        <v>10000000000</v>
      </c>
      <c r="L39" s="44">
        <f t="shared" si="2"/>
        <v>2.254142619179034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6345931674.46</v>
      </c>
      <c r="L41" s="30">
        <f>IF(K$57&gt;0,(K41/K$57)*100,0)</f>
        <v>1.430463504579846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6345931674.46</v>
      </c>
      <c r="L42" s="44">
        <f>IF(K$57&gt;0,(K42/K$57)*100,0)</f>
        <v>1.430463504579846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2648427940.4300003</v>
      </c>
      <c r="L43" s="30">
        <f t="shared" si="2"/>
        <v>0.5969934294347816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1944811268.66</v>
      </c>
      <c r="L44" s="44">
        <f t="shared" si="2"/>
        <v>0.43838819669461526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703616671.77</v>
      </c>
      <c r="L45" s="44">
        <f t="shared" si="2"/>
        <v>0.15860523274016625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131898385</v>
      </c>
      <c r="F46" s="28">
        <f t="shared" si="1"/>
        <v>0.029731777102938468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131898385</v>
      </c>
      <c r="F47" s="41">
        <f t="shared" si="1"/>
        <v>0.029731777102938468</v>
      </c>
      <c r="G47" s="35" t="s">
        <v>87</v>
      </c>
      <c r="H47" s="32"/>
      <c r="I47" s="32"/>
      <c r="J47" s="34"/>
      <c r="K47" s="28">
        <f>SUM(K48:K51)</f>
        <v>-239393604.66</v>
      </c>
      <c r="L47" s="30">
        <f t="shared" si="2"/>
        <v>-0.053962732702300266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4083968942.17</v>
      </c>
      <c r="F48" s="28">
        <f t="shared" si="1"/>
        <v>0.9205848447948914</v>
      </c>
      <c r="G48" s="60"/>
      <c r="H48" s="37" t="s">
        <v>89</v>
      </c>
      <c r="I48" s="37"/>
      <c r="J48" s="46"/>
      <c r="K48" s="40">
        <v>-243958824.66</v>
      </c>
      <c r="L48" s="44">
        <f t="shared" si="2"/>
        <v>-0.05499179839909312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1"/>
        <v>0</v>
      </c>
      <c r="G49" s="60"/>
      <c r="H49" s="37" t="s">
        <v>91</v>
      </c>
      <c r="I49" s="37"/>
      <c r="J49" s="46"/>
      <c r="K49" s="40">
        <v>4565220</v>
      </c>
      <c r="L49" s="44">
        <f t="shared" si="2"/>
        <v>0.001029065696792851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2626862403.17</v>
      </c>
      <c r="F50" s="41">
        <f t="shared" si="1"/>
        <v>0.5921322497704556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150456080</v>
      </c>
      <c r="F51" s="41">
        <f t="shared" si="1"/>
        <v>0.033914946224261035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>
        <v>1306650459</v>
      </c>
      <c r="F52" s="41">
        <f t="shared" si="1"/>
        <v>0.29453764880017475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443627653144.76996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443627653144.77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2009-09-16T02:01:59Z</dcterms:created>
  <dcterms:modified xsi:type="dcterms:W3CDTF">2009-09-16T02:03:40Z</dcterms:modified>
  <cp:category/>
  <cp:version/>
  <cp:contentType/>
  <cp:contentStatus/>
</cp:coreProperties>
</file>