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<sst xmlns="http://schemas.openxmlformats.org/spreadsheetml/2006/main" count="162" uniqueCount="152">
  <si>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財政部印刷廠資產負債表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</si>
  <si>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</si>
  <si>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</si>
  <si>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</si>
  <si>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</si>
  <si>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</si>
  <si>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</si>
  <si>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</si>
  <si>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</si>
  <si>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</si>
  <si>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</si>
  <si>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</si>
  <si>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</si>
  <si>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</si>
  <si>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</si>
  <si>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</si>
  <si>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</si>
  <si>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</si>
  <si>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</si>
  <si>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</si>
  <si>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</si>
  <si>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</si>
  <si>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</si>
  <si>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</si>
  <si>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</si>
  <si>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</si>
  <si>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</si>
  <si>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</si>
  <si>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</si>
  <si>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</si>
  <si>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</si>
  <si>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</si>
  <si>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</si>
  <si>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</si>
  <si>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</si>
  <si>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</si>
  <si>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</si>
  <si>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</si>
  <si>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</si>
  <si>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</si>
  <si>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</si>
  <si>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</si>
  <si>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</si>
  <si>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</si>
  <si>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</si>
  <si>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</si>
  <si>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</si>
  <si>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</si>
  <si>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</si>
  <si>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</si>
  <si>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</si>
  <si>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</si>
  <si>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</si>
  <si>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</si>
  <si>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</si>
  <si>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</si>
  <si>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</si>
  <si>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</si>
  <si>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</si>
  <si>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</si>
  <si>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</si>
  <si>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</si>
  <si>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</si>
  <si>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</si>
  <si>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</si>
  <si>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</si>
  <si>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</si>
  <si>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</si>
  <si>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</si>
  <si>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</si>
  <si>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</si>
  <si>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</si>
  <si>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</si>
  <si>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</si>
  <si>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</si>
  <si>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</si>
  <si>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</si>
  <si>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</si>
  <si>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</si>
  <si>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</si>
  <si>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</si>
  <si>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</si>
  <si>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</si>
  <si>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</si>
  <si>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</si>
  <si>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</si>
  <si>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</si>
  <si>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</si>
  <si>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</si>
  <si>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</si>
  <si>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</si>
  <si>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</si>
  <si>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</si>
  <si>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</si>
  <si>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</si>
  <si>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</si>
  <si>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</si>
  <si>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</si>
  <si>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</si>
  <si>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</si>
  <si>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</si>
  <si>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)69,676,138</t>
    </r>
    <r>
      <rPr>
        <sz val="10"/>
        <rFont val="華康中明體"/>
        <family val="3"/>
      </rPr>
      <t>元。</t>
    </r>
  </si>
  <si>
    <t>財政部印刷廠損益結算表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</si>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</sst>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4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4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2" sqref="B2"/>
    </sheetView>
  </sheetViews>
  <sheetFormatPr defaultColWidth="9.00390625" defaultRowHeight="13.5" customHeight="1"/>
  <cols>
    <col min="1" max="1" width="4.125" style="152" customWidth="1"/>
    <col min="2" max="2" width="2.625" style="89" customWidth="1"/>
    <col min="3" max="3" width="19.625" style="150" customWidth="1"/>
    <col min="4" max="4" width="2.00390625" style="149" customWidth="1"/>
    <col min="5" max="6" width="18.625" style="91" customWidth="1"/>
    <col min="7" max="7" width="17.50390625" style="91" customWidth="1"/>
    <col min="8" max="8" width="7.625" style="151" customWidth="1"/>
    <col min="9" max="16384" width="9.00390625" style="91" customWidth="1"/>
  </cols>
  <sheetData>
    <row r="1" spans="1:8" s="100" customFormat="1" ht="45" customHeight="1">
      <c r="A1" s="97" t="s">
        <v>102</v>
      </c>
      <c r="B1" s="98"/>
      <c r="C1" s="98"/>
      <c r="D1" s="98"/>
      <c r="E1" s="98"/>
      <c r="F1" s="98"/>
      <c r="G1" s="98"/>
      <c r="H1" s="99"/>
    </row>
    <row r="2" spans="1:8" s="108" customFormat="1" ht="25.5" customHeight="1">
      <c r="A2" s="101"/>
      <c r="B2" s="101"/>
      <c r="C2" s="102"/>
      <c r="D2" s="103"/>
      <c r="E2" s="104" t="s">
        <v>103</v>
      </c>
      <c r="F2" s="105"/>
      <c r="G2" s="106"/>
      <c r="H2" s="107" t="s">
        <v>104</v>
      </c>
    </row>
    <row r="3" spans="1:8" s="108" customFormat="1" ht="21" customHeight="1">
      <c r="A3" s="109" t="s">
        <v>105</v>
      </c>
      <c r="B3" s="109"/>
      <c r="C3" s="109"/>
      <c r="D3" s="110"/>
      <c r="E3" s="111" t="s">
        <v>106</v>
      </c>
      <c r="F3" s="111" t="s">
        <v>107</v>
      </c>
      <c r="G3" s="112" t="s">
        <v>108</v>
      </c>
      <c r="H3" s="113"/>
    </row>
    <row r="4" spans="1:8" s="108" customFormat="1" ht="24.75" customHeight="1">
      <c r="A4" s="114"/>
      <c r="B4" s="114"/>
      <c r="C4" s="114"/>
      <c r="D4" s="115"/>
      <c r="E4" s="116"/>
      <c r="F4" s="116"/>
      <c r="G4" s="117" t="s">
        <v>4</v>
      </c>
      <c r="H4" s="117" t="s">
        <v>5</v>
      </c>
    </row>
    <row r="5" spans="1:8" s="119" customFormat="1" ht="18.75" customHeight="1">
      <c r="A5" s="118" t="s">
        <v>109</v>
      </c>
      <c r="C5" s="120"/>
      <c r="D5" s="121"/>
      <c r="E5" s="122">
        <f>SUM(E6:E16)</f>
        <v>336367787</v>
      </c>
      <c r="F5" s="122">
        <f>SUM(F6:F16)</f>
        <v>337464000</v>
      </c>
      <c r="G5" s="123">
        <f>SUM(G6:G16)</f>
        <v>-1096213</v>
      </c>
      <c r="H5" s="124">
        <f>IF(F5=0,0,(G5/F5)*100)</f>
        <v>-0.32483850129198966</v>
      </c>
    </row>
    <row r="6" spans="1:8" ht="14.25" customHeight="1">
      <c r="A6" s="7"/>
      <c r="B6" s="125" t="s">
        <v>110</v>
      </c>
      <c r="C6" s="126"/>
      <c r="D6" s="127"/>
      <c r="E6" s="128"/>
      <c r="F6" s="128"/>
      <c r="G6" s="129">
        <f aca="true" t="shared" si="0" ref="G6:G15">E6-F6</f>
        <v>0</v>
      </c>
      <c r="H6" s="130">
        <f aca="true" t="shared" si="1" ref="H6:H35">IF(F6=0,0,(G6/F6)*100)</f>
        <v>0</v>
      </c>
    </row>
    <row r="7" spans="1:8" ht="14.25" customHeight="1">
      <c r="A7" s="7"/>
      <c r="B7" s="125" t="s">
        <v>111</v>
      </c>
      <c r="C7" s="126"/>
      <c r="D7" s="127"/>
      <c r="E7" s="128"/>
      <c r="F7" s="128"/>
      <c r="G7" s="129">
        <f t="shared" si="0"/>
        <v>0</v>
      </c>
      <c r="H7" s="130">
        <f t="shared" si="1"/>
        <v>0</v>
      </c>
    </row>
    <row r="8" spans="1:8" ht="14.25" customHeight="1">
      <c r="A8" s="7"/>
      <c r="B8" s="125" t="s">
        <v>112</v>
      </c>
      <c r="C8" s="126"/>
      <c r="D8" s="127"/>
      <c r="E8" s="128"/>
      <c r="F8" s="128"/>
      <c r="G8" s="129">
        <f t="shared" si="0"/>
        <v>0</v>
      </c>
      <c r="H8" s="130">
        <f t="shared" si="1"/>
        <v>0</v>
      </c>
    </row>
    <row r="9" spans="1:8" ht="14.25" customHeight="1">
      <c r="A9" s="7"/>
      <c r="B9" s="125" t="s">
        <v>113</v>
      </c>
      <c r="C9" s="126"/>
      <c r="D9" s="127"/>
      <c r="E9" s="128"/>
      <c r="F9" s="128"/>
      <c r="G9" s="129">
        <f t="shared" si="0"/>
        <v>0</v>
      </c>
      <c r="H9" s="130">
        <f t="shared" si="1"/>
        <v>0</v>
      </c>
    </row>
    <row r="10" spans="1:8" ht="14.25" customHeight="1">
      <c r="A10" s="7"/>
      <c r="B10" s="125" t="s">
        <v>114</v>
      </c>
      <c r="C10" s="126"/>
      <c r="D10" s="127"/>
      <c r="E10" s="128"/>
      <c r="F10" s="128"/>
      <c r="G10" s="129">
        <f t="shared" si="0"/>
        <v>0</v>
      </c>
      <c r="H10" s="130">
        <f t="shared" si="1"/>
        <v>0</v>
      </c>
    </row>
    <row r="11" spans="1:8" ht="14.25" customHeight="1">
      <c r="A11" s="7"/>
      <c r="B11" s="125" t="s">
        <v>115</v>
      </c>
      <c r="C11" s="126"/>
      <c r="D11" s="127"/>
      <c r="E11" s="128"/>
      <c r="F11" s="128"/>
      <c r="G11" s="129">
        <f t="shared" si="0"/>
        <v>0</v>
      </c>
      <c r="H11" s="130">
        <f t="shared" si="1"/>
        <v>0</v>
      </c>
    </row>
    <row r="12" spans="1:8" ht="14.25" customHeight="1">
      <c r="A12" s="7"/>
      <c r="B12" s="125" t="s">
        <v>116</v>
      </c>
      <c r="C12" s="126"/>
      <c r="D12" s="127"/>
      <c r="E12" s="128">
        <v>336367787</v>
      </c>
      <c r="F12" s="128">
        <v>337464000</v>
      </c>
      <c r="G12" s="129">
        <f t="shared" si="0"/>
        <v>-1096213</v>
      </c>
      <c r="H12" s="130">
        <f t="shared" si="1"/>
        <v>-0.32483850129198966</v>
      </c>
    </row>
    <row r="13" spans="1:8" ht="14.25" customHeight="1">
      <c r="A13" s="7"/>
      <c r="B13" s="125" t="s">
        <v>117</v>
      </c>
      <c r="C13" s="126"/>
      <c r="D13" s="127"/>
      <c r="E13" s="128"/>
      <c r="F13" s="128"/>
      <c r="G13" s="129">
        <f t="shared" si="0"/>
        <v>0</v>
      </c>
      <c r="H13" s="130">
        <f t="shared" si="1"/>
        <v>0</v>
      </c>
    </row>
    <row r="14" spans="1:8" ht="14.25" customHeight="1">
      <c r="A14" s="7"/>
      <c r="B14" s="125" t="s">
        <v>118</v>
      </c>
      <c r="C14" s="126"/>
      <c r="D14" s="127"/>
      <c r="E14" s="128"/>
      <c r="F14" s="128"/>
      <c r="G14" s="129">
        <f t="shared" si="0"/>
        <v>0</v>
      </c>
      <c r="H14" s="130">
        <f t="shared" si="1"/>
        <v>0</v>
      </c>
    </row>
    <row r="15" spans="1:8" ht="14.25" customHeight="1">
      <c r="A15" s="7"/>
      <c r="B15" s="125" t="s">
        <v>119</v>
      </c>
      <c r="C15" s="126"/>
      <c r="D15" s="127"/>
      <c r="E15" s="128"/>
      <c r="F15" s="128"/>
      <c r="G15" s="129">
        <f t="shared" si="0"/>
        <v>0</v>
      </c>
      <c r="H15" s="130">
        <f t="shared" si="1"/>
        <v>0</v>
      </c>
    </row>
    <row r="16" spans="1:8" ht="14.25" customHeight="1">
      <c r="A16" s="7"/>
      <c r="B16" s="125" t="s">
        <v>120</v>
      </c>
      <c r="C16" s="126"/>
      <c r="D16" s="127"/>
      <c r="E16" s="128"/>
      <c r="F16" s="128"/>
      <c r="G16" s="129">
        <f>E16-F16</f>
        <v>0</v>
      </c>
      <c r="H16" s="130">
        <f t="shared" si="1"/>
        <v>0</v>
      </c>
    </row>
    <row r="17" spans="1:8" s="119" customFormat="1" ht="18.75" customHeight="1">
      <c r="A17" s="118" t="s">
        <v>121</v>
      </c>
      <c r="C17" s="120"/>
      <c r="D17" s="121"/>
      <c r="E17" s="122">
        <f>SUM(E18:E28)</f>
        <v>287519665</v>
      </c>
      <c r="F17" s="122">
        <f>SUM(F18:F28)</f>
        <v>295896000</v>
      </c>
      <c r="G17" s="123">
        <f>SUM(G18:G28)</f>
        <v>-8376335</v>
      </c>
      <c r="H17" s="131">
        <f t="shared" si="1"/>
        <v>-2.830837523994917</v>
      </c>
    </row>
    <row r="18" spans="1:8" ht="14.25" customHeight="1">
      <c r="A18" s="7"/>
      <c r="B18" s="125" t="s">
        <v>122</v>
      </c>
      <c r="C18" s="126"/>
      <c r="D18" s="127"/>
      <c r="E18" s="128"/>
      <c r="F18" s="128"/>
      <c r="G18" s="129">
        <f aca="true" t="shared" si="2" ref="G18:G24">E18-F18</f>
        <v>0</v>
      </c>
      <c r="H18" s="130">
        <f t="shared" si="1"/>
        <v>0</v>
      </c>
    </row>
    <row r="19" spans="1:8" ht="14.25" customHeight="1">
      <c r="A19" s="7"/>
      <c r="B19" s="125" t="s">
        <v>123</v>
      </c>
      <c r="C19" s="126"/>
      <c r="D19" s="127"/>
      <c r="E19" s="128"/>
      <c r="F19" s="128"/>
      <c r="G19" s="129">
        <f t="shared" si="2"/>
        <v>0</v>
      </c>
      <c r="H19" s="130">
        <f t="shared" si="1"/>
        <v>0</v>
      </c>
    </row>
    <row r="20" spans="1:8" ht="14.25" customHeight="1">
      <c r="A20" s="7"/>
      <c r="B20" s="125" t="s">
        <v>124</v>
      </c>
      <c r="C20" s="126"/>
      <c r="D20" s="127"/>
      <c r="E20" s="128"/>
      <c r="F20" s="128"/>
      <c r="G20" s="129">
        <f t="shared" si="2"/>
        <v>0</v>
      </c>
      <c r="H20" s="130">
        <f t="shared" si="1"/>
        <v>0</v>
      </c>
    </row>
    <row r="21" spans="1:8" ht="14.25" customHeight="1">
      <c r="A21" s="7"/>
      <c r="B21" s="125" t="s">
        <v>125</v>
      </c>
      <c r="C21" s="126"/>
      <c r="D21" s="127"/>
      <c r="E21" s="128"/>
      <c r="F21" s="128"/>
      <c r="G21" s="129">
        <f t="shared" si="2"/>
        <v>0</v>
      </c>
      <c r="H21" s="130">
        <f t="shared" si="1"/>
        <v>0</v>
      </c>
    </row>
    <row r="22" spans="1:8" ht="14.25" customHeight="1">
      <c r="A22" s="7"/>
      <c r="B22" s="125" t="s">
        <v>126</v>
      </c>
      <c r="C22" s="126"/>
      <c r="D22" s="127"/>
      <c r="E22" s="128"/>
      <c r="F22" s="128"/>
      <c r="G22" s="129">
        <f t="shared" si="2"/>
        <v>0</v>
      </c>
      <c r="H22" s="130">
        <f t="shared" si="1"/>
        <v>0</v>
      </c>
    </row>
    <row r="23" spans="1:8" ht="14.25" customHeight="1">
      <c r="A23" s="7"/>
      <c r="B23" s="125" t="s">
        <v>127</v>
      </c>
      <c r="C23" s="126"/>
      <c r="D23" s="127"/>
      <c r="E23" s="128"/>
      <c r="F23" s="128"/>
      <c r="G23" s="129">
        <f t="shared" si="2"/>
        <v>0</v>
      </c>
      <c r="H23" s="130">
        <f t="shared" si="1"/>
        <v>0</v>
      </c>
    </row>
    <row r="24" spans="1:8" ht="14.25" customHeight="1">
      <c r="A24" s="7"/>
      <c r="B24" s="125" t="s">
        <v>128</v>
      </c>
      <c r="C24" s="126"/>
      <c r="D24" s="127"/>
      <c r="E24" s="128">
        <v>287519665</v>
      </c>
      <c r="F24" s="128">
        <v>295896000</v>
      </c>
      <c r="G24" s="129">
        <f t="shared" si="2"/>
        <v>-8376335</v>
      </c>
      <c r="H24" s="130">
        <f t="shared" si="1"/>
        <v>-2.830837523994917</v>
      </c>
    </row>
    <row r="25" spans="1:8" ht="14.25" customHeight="1">
      <c r="A25" s="7"/>
      <c r="B25" s="125" t="s">
        <v>129</v>
      </c>
      <c r="C25" s="126"/>
      <c r="D25" s="127"/>
      <c r="E25" s="128"/>
      <c r="F25" s="128"/>
      <c r="G25" s="129">
        <f>E25-F25</f>
        <v>0</v>
      </c>
      <c r="H25" s="130">
        <f t="shared" si="1"/>
        <v>0</v>
      </c>
    </row>
    <row r="26" spans="1:8" ht="14.25" customHeight="1">
      <c r="A26" s="7"/>
      <c r="B26" s="132" t="s">
        <v>130</v>
      </c>
      <c r="C26" s="126"/>
      <c r="D26" s="127"/>
      <c r="E26" s="128"/>
      <c r="F26" s="128"/>
      <c r="G26" s="129">
        <f>E26-F26</f>
        <v>0</v>
      </c>
      <c r="H26" s="130">
        <f t="shared" si="1"/>
        <v>0</v>
      </c>
    </row>
    <row r="27" spans="1:8" ht="14.25" customHeight="1">
      <c r="A27" s="7"/>
      <c r="B27" s="132" t="s">
        <v>131</v>
      </c>
      <c r="C27" s="126"/>
      <c r="D27" s="127"/>
      <c r="E27" s="128"/>
      <c r="F27" s="128"/>
      <c r="G27" s="129">
        <f>E27-F27</f>
        <v>0</v>
      </c>
      <c r="H27" s="130">
        <f t="shared" si="1"/>
        <v>0</v>
      </c>
    </row>
    <row r="28" spans="1:8" ht="14.25" customHeight="1">
      <c r="A28" s="7"/>
      <c r="B28" s="125" t="s">
        <v>132</v>
      </c>
      <c r="C28" s="126"/>
      <c r="D28" s="127"/>
      <c r="E28" s="128"/>
      <c r="F28" s="128"/>
      <c r="G28" s="129">
        <f>E28-F28</f>
        <v>0</v>
      </c>
      <c r="H28" s="130">
        <f t="shared" si="1"/>
        <v>0</v>
      </c>
    </row>
    <row r="29" spans="1:8" ht="2.25" customHeight="1">
      <c r="A29" s="7"/>
      <c r="B29" s="133"/>
      <c r="C29" s="58"/>
      <c r="D29" s="127"/>
      <c r="E29" s="134"/>
      <c r="F29" s="134"/>
      <c r="G29" s="129"/>
      <c r="H29" s="130"/>
    </row>
    <row r="30" spans="1:8" s="119" customFormat="1" ht="18.75" customHeight="1">
      <c r="A30" s="118" t="s">
        <v>133</v>
      </c>
      <c r="B30" s="19"/>
      <c r="C30" s="120"/>
      <c r="D30" s="121"/>
      <c r="E30" s="122">
        <f>E5-E17</f>
        <v>48848122</v>
      </c>
      <c r="F30" s="122">
        <f>F5-F17</f>
        <v>41568000</v>
      </c>
      <c r="G30" s="123">
        <f>G5-G17</f>
        <v>7280122</v>
      </c>
      <c r="H30" s="131">
        <f t="shared" si="1"/>
        <v>17.513765396458815</v>
      </c>
    </row>
    <row r="31" spans="1:8" s="119" customFormat="1" ht="18.75" customHeight="1">
      <c r="A31" s="118" t="s">
        <v>134</v>
      </c>
      <c r="B31" s="3"/>
      <c r="C31" s="120"/>
      <c r="D31" s="121"/>
      <c r="E31" s="122">
        <f>SUM(E32:E35)</f>
        <v>22111425</v>
      </c>
      <c r="F31" s="122">
        <f>SUM(F32:F35)</f>
        <v>24816000</v>
      </c>
      <c r="G31" s="123">
        <f>SUM(G32:G35)</f>
        <v>-2704575</v>
      </c>
      <c r="H31" s="131">
        <f t="shared" si="1"/>
        <v>-10.898513056092844</v>
      </c>
    </row>
    <row r="32" spans="1:8" ht="14.25" customHeight="1">
      <c r="A32" s="7"/>
      <c r="B32" s="125" t="s">
        <v>135</v>
      </c>
      <c r="C32" s="126"/>
      <c r="D32" s="127"/>
      <c r="E32" s="128"/>
      <c r="F32" s="128"/>
      <c r="G32" s="129">
        <f>E32-F32</f>
        <v>0</v>
      </c>
      <c r="H32" s="130">
        <f t="shared" si="1"/>
        <v>0</v>
      </c>
    </row>
    <row r="33" spans="1:8" ht="14.25" customHeight="1">
      <c r="A33" s="7"/>
      <c r="B33" s="125" t="s">
        <v>136</v>
      </c>
      <c r="C33" s="126"/>
      <c r="D33" s="127"/>
      <c r="E33" s="128">
        <v>7114169</v>
      </c>
      <c r="F33" s="128">
        <v>7998000</v>
      </c>
      <c r="G33" s="129">
        <f>E33-F33</f>
        <v>-883831</v>
      </c>
      <c r="H33" s="130">
        <f t="shared" si="1"/>
        <v>-11.050650162540634</v>
      </c>
    </row>
    <row r="34" spans="1:8" ht="14.25" customHeight="1">
      <c r="A34" s="7"/>
      <c r="B34" s="125" t="s">
        <v>137</v>
      </c>
      <c r="C34" s="126"/>
      <c r="D34" s="127"/>
      <c r="E34" s="128">
        <v>14700036</v>
      </c>
      <c r="F34" s="128">
        <v>15246000</v>
      </c>
      <c r="G34" s="129">
        <f>E34-F34</f>
        <v>-545964</v>
      </c>
      <c r="H34" s="130">
        <f t="shared" si="1"/>
        <v>-3.581031090121999</v>
      </c>
    </row>
    <row r="35" spans="1:8" ht="14.25" customHeight="1">
      <c r="A35" s="7"/>
      <c r="B35" s="125" t="s">
        <v>138</v>
      </c>
      <c r="C35" s="126"/>
      <c r="D35" s="127"/>
      <c r="E35" s="128">
        <v>297220</v>
      </c>
      <c r="F35" s="128">
        <v>1572000</v>
      </c>
      <c r="G35" s="129">
        <f>E35-F35</f>
        <v>-1274780</v>
      </c>
      <c r="H35" s="130">
        <f t="shared" si="1"/>
        <v>-81.09287531806616</v>
      </c>
    </row>
    <row r="36" spans="1:8" ht="1.5" customHeight="1">
      <c r="A36" s="7"/>
      <c r="B36" s="133"/>
      <c r="C36" s="58"/>
      <c r="D36" s="127"/>
      <c r="E36" s="134"/>
      <c r="F36" s="134"/>
      <c r="G36" s="129"/>
      <c r="H36" s="130"/>
    </row>
    <row r="37" spans="1:8" s="119" customFormat="1" ht="18.75" customHeight="1">
      <c r="A37" s="118" t="s">
        <v>139</v>
      </c>
      <c r="C37" s="135"/>
      <c r="D37" s="121"/>
      <c r="E37" s="122">
        <f>E30-E31</f>
        <v>26736697</v>
      </c>
      <c r="F37" s="122">
        <f>F30-F31</f>
        <v>16752000</v>
      </c>
      <c r="G37" s="123">
        <f>G30-G31</f>
        <v>9984697</v>
      </c>
      <c r="H37" s="131">
        <f>IF(F37=0,0,(G37/F37)*100)</f>
        <v>59.60301456542503</v>
      </c>
    </row>
    <row r="38" spans="1:8" s="119" customFormat="1" ht="18.75" customHeight="1">
      <c r="A38" s="118" t="s">
        <v>140</v>
      </c>
      <c r="B38" s="3"/>
      <c r="C38" s="120"/>
      <c r="D38" s="121"/>
      <c r="E38" s="122">
        <f>SUM(E39:E40)</f>
        <v>9573298</v>
      </c>
      <c r="F38" s="122">
        <f>SUM(F39:F40)</f>
        <v>6186000</v>
      </c>
      <c r="G38" s="123">
        <f>SUM(G39:G40)</f>
        <v>3387298</v>
      </c>
      <c r="H38" s="131">
        <f>IF(F38=0,0,(G38/F38)*100)</f>
        <v>54.75748464274167</v>
      </c>
    </row>
    <row r="39" spans="1:8" ht="14.25" customHeight="1">
      <c r="A39" s="7"/>
      <c r="B39" s="125" t="s">
        <v>141</v>
      </c>
      <c r="C39" s="126"/>
      <c r="D39" s="127"/>
      <c r="E39" s="128">
        <v>3930864</v>
      </c>
      <c r="F39" s="128">
        <v>3924000</v>
      </c>
      <c r="G39" s="129">
        <f>E39-F39</f>
        <v>6864</v>
      </c>
      <c r="H39" s="130">
        <f aca="true" t="shared" si="3" ref="H39:H50">IF(F39=0,0,(G39/F39)*100)</f>
        <v>0.17492354740061164</v>
      </c>
    </row>
    <row r="40" spans="1:8" ht="14.25" customHeight="1">
      <c r="A40" s="7"/>
      <c r="B40" s="125" t="s">
        <v>142</v>
      </c>
      <c r="C40" s="126"/>
      <c r="D40" s="127"/>
      <c r="E40" s="128">
        <v>5642434</v>
      </c>
      <c r="F40" s="128">
        <v>2262000</v>
      </c>
      <c r="G40" s="129">
        <f>E40-F40</f>
        <v>3380434</v>
      </c>
      <c r="H40" s="130">
        <f t="shared" si="3"/>
        <v>149.44447391688772</v>
      </c>
    </row>
    <row r="41" spans="1:8" ht="2.25" customHeight="1">
      <c r="A41" s="7"/>
      <c r="B41" s="125"/>
      <c r="C41" s="126"/>
      <c r="D41" s="127"/>
      <c r="E41" s="134"/>
      <c r="F41" s="134"/>
      <c r="G41" s="129"/>
      <c r="H41" s="130"/>
    </row>
    <row r="42" spans="1:8" s="119" customFormat="1" ht="18.75" customHeight="1">
      <c r="A42" s="118" t="s">
        <v>143</v>
      </c>
      <c r="B42" s="3"/>
      <c r="C42" s="120"/>
      <c r="D42" s="136"/>
      <c r="E42" s="122">
        <f>SUM(E43:E44)</f>
        <v>3966789</v>
      </c>
      <c r="F42" s="122">
        <f>SUM(F43:F44)</f>
        <v>6058000</v>
      </c>
      <c r="G42" s="123">
        <f>SUM(G43:G44)</f>
        <v>-2091211</v>
      </c>
      <c r="H42" s="131">
        <f t="shared" si="3"/>
        <v>-34.51982502476065</v>
      </c>
    </row>
    <row r="43" spans="1:8" ht="14.25" customHeight="1">
      <c r="A43" s="7"/>
      <c r="B43" s="125" t="s">
        <v>144</v>
      </c>
      <c r="C43" s="126"/>
      <c r="D43" s="127"/>
      <c r="E43" s="128">
        <v>4670</v>
      </c>
      <c r="F43" s="128">
        <v>10000</v>
      </c>
      <c r="G43" s="129">
        <f>E43-F43</f>
        <v>-5330</v>
      </c>
      <c r="H43" s="137">
        <f t="shared" si="3"/>
        <v>-53.300000000000004</v>
      </c>
    </row>
    <row r="44" spans="1:8" ht="14.25" customHeight="1">
      <c r="A44" s="7"/>
      <c r="B44" s="125" t="s">
        <v>145</v>
      </c>
      <c r="C44" s="126"/>
      <c r="D44" s="127"/>
      <c r="E44" s="128">
        <v>3962119</v>
      </c>
      <c r="F44" s="128">
        <v>6048000</v>
      </c>
      <c r="G44" s="129">
        <f>E44-F44</f>
        <v>-2085881</v>
      </c>
      <c r="H44" s="137">
        <f t="shared" si="3"/>
        <v>-34.48877314814815</v>
      </c>
    </row>
    <row r="45" spans="1:8" ht="1.5" customHeight="1">
      <c r="A45" s="7"/>
      <c r="B45" s="138"/>
      <c r="C45" s="133"/>
      <c r="D45" s="127"/>
      <c r="E45" s="134"/>
      <c r="F45" s="134"/>
      <c r="G45" s="129">
        <f>E45-F45</f>
        <v>0</v>
      </c>
      <c r="H45" s="137"/>
    </row>
    <row r="46" spans="1:8" s="119" customFormat="1" ht="18.75" customHeight="1">
      <c r="A46" s="118" t="s">
        <v>146</v>
      </c>
      <c r="C46" s="135"/>
      <c r="D46" s="121"/>
      <c r="E46" s="122">
        <f>E38-E42</f>
        <v>5606509</v>
      </c>
      <c r="F46" s="122">
        <f>F38-F42</f>
        <v>128000</v>
      </c>
      <c r="G46" s="123">
        <f>G38-G42</f>
        <v>5478509</v>
      </c>
      <c r="H46" s="131">
        <f t="shared" si="3"/>
        <v>4280.08515625</v>
      </c>
    </row>
    <row r="47" spans="1:8" s="119" customFormat="1" ht="18.75" customHeight="1">
      <c r="A47" s="118" t="s">
        <v>147</v>
      </c>
      <c r="C47" s="135"/>
      <c r="D47" s="121"/>
      <c r="E47" s="122">
        <f>E37+E46</f>
        <v>32343206</v>
      </c>
      <c r="F47" s="122">
        <f>F37+F46</f>
        <v>16880000</v>
      </c>
      <c r="G47" s="123">
        <f>G37+G46</f>
        <v>15463206</v>
      </c>
      <c r="H47" s="139">
        <f t="shared" si="3"/>
        <v>91.60667061611375</v>
      </c>
    </row>
    <row r="48" spans="1:8" s="119" customFormat="1" ht="18.75" customHeight="1">
      <c r="A48" s="118" t="s">
        <v>148</v>
      </c>
      <c r="C48" s="135"/>
      <c r="D48" s="121"/>
      <c r="E48" s="140">
        <v>8075801</v>
      </c>
      <c r="F48" s="140">
        <v>4214000</v>
      </c>
      <c r="G48" s="123">
        <f>E48-F48</f>
        <v>3861801</v>
      </c>
      <c r="H48" s="139">
        <f t="shared" si="3"/>
        <v>91.64216896060749</v>
      </c>
    </row>
    <row r="49" spans="1:8" s="119" customFormat="1" ht="18.75" customHeight="1">
      <c r="A49" s="118" t="s">
        <v>149</v>
      </c>
      <c r="C49" s="135"/>
      <c r="D49" s="121"/>
      <c r="E49" s="140"/>
      <c r="F49" s="140"/>
      <c r="G49" s="123">
        <f>E49-F49</f>
        <v>0</v>
      </c>
      <c r="H49" s="139">
        <f t="shared" si="3"/>
        <v>0</v>
      </c>
    </row>
    <row r="50" spans="1:8" s="119" customFormat="1" ht="18.75" customHeight="1">
      <c r="A50" s="118" t="s">
        <v>150</v>
      </c>
      <c r="C50" s="135"/>
      <c r="D50" s="121"/>
      <c r="E50" s="140"/>
      <c r="F50" s="140"/>
      <c r="G50" s="123">
        <f>E50-F50</f>
        <v>0</v>
      </c>
      <c r="H50" s="139">
        <f t="shared" si="3"/>
        <v>0</v>
      </c>
    </row>
    <row r="51" spans="1:8" s="148" customFormat="1" ht="22.5" customHeight="1">
      <c r="A51" s="141" t="s">
        <v>151</v>
      </c>
      <c r="B51" s="142"/>
      <c r="C51" s="143"/>
      <c r="D51" s="144"/>
      <c r="E51" s="145">
        <f>E47-E48+E49+E50</f>
        <v>24267405</v>
      </c>
      <c r="F51" s="145">
        <f>F47-F48+F49+F50</f>
        <v>12666000</v>
      </c>
      <c r="G51" s="146">
        <f>E51-F51</f>
        <v>11601405</v>
      </c>
      <c r="H51" s="147">
        <f>IF(F51=0,0,(G51/F51)*100)</f>
        <v>91.59486025580293</v>
      </c>
    </row>
    <row r="52" ht="13.5" customHeight="1">
      <c r="A52" s="149"/>
    </row>
    <row r="53" ht="13.5" customHeight="1">
      <c r="A53" s="149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E17" sqref="E17"/>
    </sheetView>
  </sheetViews>
  <sheetFormatPr defaultColWidth="9.00390625" defaultRowHeight="16.5"/>
  <cols>
    <col min="1" max="1" width="2.25390625" style="88" customWidth="1"/>
    <col min="2" max="2" width="2.25390625" style="89" customWidth="1"/>
    <col min="3" max="3" width="17.625" style="84" customWidth="1"/>
    <col min="4" max="4" width="0.6171875" style="84" customWidth="1"/>
    <col min="5" max="5" width="18.375" style="90" customWidth="1"/>
    <col min="6" max="6" width="6.50390625" style="90" customWidth="1"/>
    <col min="7" max="7" width="1.875" style="96" customWidth="1"/>
    <col min="8" max="8" width="2.25390625" style="96" customWidth="1"/>
    <col min="9" max="9" width="17.875" style="96" customWidth="1"/>
    <col min="10" max="10" width="0.6171875" style="96" customWidth="1"/>
    <col min="11" max="11" width="18.375" style="96" customWidth="1"/>
    <col min="12" max="12" width="6.50390625" style="96" customWidth="1"/>
    <col min="13" max="16384" width="9.00390625" style="96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1404441272.36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252060676</v>
      </c>
      <c r="L6" s="30">
        <f aca="true" t="shared" si="0" ref="L6:L35">IF(K$57&gt;0,(K6/K$57)*100,0)</f>
        <v>17.947398795568105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834519734.06</v>
      </c>
      <c r="F7" s="28">
        <f aca="true" t="shared" si="1" ref="F7:F55">IF(E$6&gt;0,(E7/E$6)*100,0)</f>
        <v>59.42005197965214</v>
      </c>
      <c r="G7" s="35" t="s">
        <v>10</v>
      </c>
      <c r="H7" s="33"/>
      <c r="I7" s="33"/>
      <c r="J7" s="34"/>
      <c r="K7" s="28">
        <f>SUM(K8:K16)</f>
        <v>121044193</v>
      </c>
      <c r="L7" s="30">
        <f t="shared" si="0"/>
        <v>8.618672448766713</v>
      </c>
    </row>
    <row r="8" spans="1:12" s="45" customFormat="1" ht="13.5" customHeight="1">
      <c r="A8" s="7"/>
      <c r="B8" s="37" t="s">
        <v>11</v>
      </c>
      <c r="C8" s="38"/>
      <c r="D8" s="39"/>
      <c r="E8" s="40">
        <v>722811435.06</v>
      </c>
      <c r="F8" s="41">
        <f t="shared" si="1"/>
        <v>51.46612032024661</v>
      </c>
      <c r="G8" s="42"/>
      <c r="H8" s="43" t="s">
        <v>12</v>
      </c>
      <c r="I8" s="38"/>
      <c r="J8" s="39"/>
      <c r="K8" s="40"/>
      <c r="L8" s="44">
        <f t="shared" si="0"/>
        <v>0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1"/>
        <v>0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/>
      <c r="F10" s="41">
        <f t="shared" si="1"/>
        <v>0</v>
      </c>
      <c r="G10" s="42"/>
      <c r="H10" s="37" t="s">
        <v>16</v>
      </c>
      <c r="I10" s="38"/>
      <c r="J10" s="39"/>
      <c r="K10" s="40"/>
      <c r="L10" s="44">
        <f t="shared" si="0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/>
      <c r="F11" s="41">
        <f t="shared" si="1"/>
        <v>0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41265373</v>
      </c>
      <c r="F12" s="41">
        <f t="shared" si="1"/>
        <v>2.9382056631430626</v>
      </c>
      <c r="G12" s="47"/>
      <c r="H12" s="37" t="s">
        <v>20</v>
      </c>
      <c r="I12" s="38"/>
      <c r="J12" s="39"/>
      <c r="K12" s="40">
        <v>91011460</v>
      </c>
      <c r="L12" s="44">
        <f t="shared" si="0"/>
        <v>6.480260997105693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66961085</v>
      </c>
      <c r="F14" s="41">
        <f t="shared" si="1"/>
        <v>4.767809542329933</v>
      </c>
      <c r="G14" s="47"/>
      <c r="H14" s="37" t="s">
        <v>24</v>
      </c>
      <c r="I14" s="38"/>
      <c r="J14" s="39"/>
      <c r="K14" s="40">
        <v>30032733</v>
      </c>
      <c r="L14" s="44">
        <f t="shared" si="0"/>
        <v>2.138411451661022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3481841</v>
      </c>
      <c r="F15" s="41">
        <f t="shared" si="1"/>
        <v>0.247916453932543</v>
      </c>
      <c r="G15" s="47"/>
      <c r="H15" s="37" t="s">
        <v>26</v>
      </c>
      <c r="I15" s="38"/>
      <c r="J15" s="39"/>
      <c r="K15" s="40"/>
      <c r="L15" s="44">
        <f t="shared" si="0"/>
        <v>0</v>
      </c>
    </row>
    <row r="16" spans="1:12" s="45" customFormat="1" ht="13.5" customHeight="1">
      <c r="A16" s="7"/>
      <c r="B16" s="37" t="s">
        <v>27</v>
      </c>
      <c r="C16" s="37"/>
      <c r="D16" s="46"/>
      <c r="E16" s="40"/>
      <c r="F16" s="41">
        <f t="shared" si="1"/>
        <v>0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/>
      <c r="F17" s="41">
        <f t="shared" si="1"/>
        <v>0</v>
      </c>
      <c r="G17" s="35" t="s">
        <v>30</v>
      </c>
      <c r="H17" s="32"/>
      <c r="I17" s="32"/>
      <c r="J17" s="34"/>
      <c r="K17" s="28">
        <f>SUM(K18:K23)</f>
        <v>0</v>
      </c>
      <c r="L17" s="30">
        <f t="shared" si="0"/>
        <v>0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 t="shared" si="1"/>
        <v>0</v>
      </c>
      <c r="G18" s="47"/>
      <c r="H18" s="49" t="s">
        <v>32</v>
      </c>
      <c r="I18" s="50"/>
      <c r="J18" s="51"/>
      <c r="K18" s="40"/>
      <c r="L18" s="44">
        <f t="shared" si="0"/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1"/>
        <v>0</v>
      </c>
      <c r="G19" s="42"/>
      <c r="H19" s="37" t="s">
        <v>34</v>
      </c>
      <c r="I19" s="38"/>
      <c r="J19" s="39"/>
      <c r="K19" s="40"/>
      <c r="L19" s="44">
        <f t="shared" si="0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1"/>
        <v>0</v>
      </c>
      <c r="G20" s="47"/>
      <c r="H20" s="37" t="s">
        <v>36</v>
      </c>
      <c r="I20" s="38"/>
      <c r="J20" s="39"/>
      <c r="K20" s="40"/>
      <c r="L20" s="44">
        <f t="shared" si="0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1"/>
        <v>0</v>
      </c>
      <c r="G21" s="42"/>
      <c r="H21" s="37" t="s">
        <v>38</v>
      </c>
      <c r="I21" s="38"/>
      <c r="J21" s="39"/>
      <c r="K21" s="40"/>
      <c r="L21" s="44">
        <f t="shared" si="0"/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1"/>
        <v>0</v>
      </c>
      <c r="G22" s="42"/>
      <c r="H22" s="37" t="s">
        <v>40</v>
      </c>
      <c r="I22" s="38"/>
      <c r="J22" s="39"/>
      <c r="K22" s="40"/>
      <c r="L22" s="44">
        <f t="shared" si="0"/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1"/>
        <v>0</v>
      </c>
      <c r="G23" s="42"/>
      <c r="H23" s="37" t="s">
        <v>42</v>
      </c>
      <c r="I23" s="38"/>
      <c r="J23" s="39"/>
      <c r="K23" s="40"/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1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0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1"/>
        <v>0</v>
      </c>
      <c r="G25" s="42"/>
      <c r="H25" s="37" t="s">
        <v>46</v>
      </c>
      <c r="I25" s="38"/>
      <c r="J25" s="39"/>
      <c r="K25" s="40"/>
      <c r="L25" s="44">
        <f t="shared" si="0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0</v>
      </c>
      <c r="F27" s="28">
        <f t="shared" si="1"/>
        <v>0</v>
      </c>
      <c r="G27" s="35" t="s">
        <v>50</v>
      </c>
      <c r="H27" s="32"/>
      <c r="I27" s="32"/>
      <c r="J27" s="34"/>
      <c r="K27" s="28">
        <f>K28+K29</f>
        <v>110435090</v>
      </c>
      <c r="L27" s="30">
        <f t="shared" si="0"/>
        <v>7.863275750535776</v>
      </c>
    </row>
    <row r="28" spans="1:12" s="45" customFormat="1" ht="13.5" customHeight="1">
      <c r="A28" s="7"/>
      <c r="B28" s="37" t="s">
        <v>51</v>
      </c>
      <c r="C28" s="37"/>
      <c r="D28" s="46"/>
      <c r="E28" s="40"/>
      <c r="F28" s="41">
        <f t="shared" si="1"/>
        <v>0</v>
      </c>
      <c r="G28" s="53"/>
      <c r="H28" s="37" t="s">
        <v>52</v>
      </c>
      <c r="I28" s="38"/>
      <c r="J28" s="34"/>
      <c r="K28" s="40">
        <v>110435090</v>
      </c>
      <c r="L28" s="44">
        <f t="shared" si="0"/>
        <v>7.863275750535776</v>
      </c>
    </row>
    <row r="29" spans="2:12" s="36" customFormat="1" ht="13.5" customHeight="1">
      <c r="B29" s="37" t="s">
        <v>53</v>
      </c>
      <c r="C29" s="37"/>
      <c r="D29" s="34"/>
      <c r="E29" s="40"/>
      <c r="F29" s="41">
        <f t="shared" si="1"/>
        <v>0</v>
      </c>
      <c r="G29" s="47"/>
      <c r="H29" s="37" t="s">
        <v>54</v>
      </c>
      <c r="I29" s="38"/>
      <c r="J29" s="39"/>
      <c r="K29" s="40"/>
      <c r="L29" s="44">
        <f t="shared" si="0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/>
      <c r="F30" s="41">
        <f t="shared" si="1"/>
        <v>0</v>
      </c>
      <c r="G30" s="35" t="s">
        <v>56</v>
      </c>
      <c r="H30" s="32"/>
      <c r="I30" s="32"/>
      <c r="J30" s="34"/>
      <c r="K30" s="28">
        <f>SUM(K31:K35)</f>
        <v>20581393</v>
      </c>
      <c r="L30" s="30">
        <f t="shared" si="0"/>
        <v>1.4654505962656144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443214491.3</v>
      </c>
      <c r="F31" s="28">
        <f t="shared" si="1"/>
        <v>31.55806511974899</v>
      </c>
      <c r="G31" s="47"/>
      <c r="H31" s="37" t="s">
        <v>58</v>
      </c>
      <c r="I31" s="38"/>
      <c r="J31" s="39"/>
      <c r="K31" s="40"/>
      <c r="L31" s="44">
        <f t="shared" si="0"/>
        <v>0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226500207</v>
      </c>
      <c r="F32" s="41">
        <f t="shared" si="1"/>
        <v>16.127424582118184</v>
      </c>
      <c r="G32" s="47"/>
      <c r="H32" s="37" t="s">
        <v>60</v>
      </c>
      <c r="I32" s="38"/>
      <c r="J32" s="39"/>
      <c r="K32" s="40">
        <v>20581393</v>
      </c>
      <c r="L32" s="44">
        <f t="shared" si="0"/>
        <v>1.4654505962656144</v>
      </c>
    </row>
    <row r="33" spans="2:12" s="36" customFormat="1" ht="13.5" customHeight="1">
      <c r="B33" s="37" t="s">
        <v>61</v>
      </c>
      <c r="C33" s="37"/>
      <c r="D33" s="34"/>
      <c r="E33" s="40">
        <v>0</v>
      </c>
      <c r="F33" s="41">
        <f t="shared" si="1"/>
        <v>0</v>
      </c>
      <c r="G33" s="47"/>
      <c r="H33" s="37" t="s">
        <v>62</v>
      </c>
      <c r="I33" s="38"/>
      <c r="J33" s="39"/>
      <c r="K33" s="40"/>
      <c r="L33" s="44">
        <f t="shared" si="0"/>
        <v>0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5183027.3</v>
      </c>
      <c r="F34" s="41">
        <f t="shared" si="1"/>
        <v>0.36904549887590005</v>
      </c>
      <c r="G34" s="42"/>
      <c r="H34" s="37" t="s">
        <v>64</v>
      </c>
      <c r="I34" s="38"/>
      <c r="J34" s="39"/>
      <c r="K34" s="40"/>
      <c r="L34" s="44">
        <f t="shared" si="0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198009168</v>
      </c>
      <c r="F35" s="41">
        <f t="shared" si="1"/>
        <v>14.098785894213195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2561336</v>
      </c>
      <c r="F36" s="41">
        <f t="shared" si="1"/>
        <v>0.18237401950570517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3751849</v>
      </c>
      <c r="F37" s="41">
        <f t="shared" si="1"/>
        <v>0.26714175051944006</v>
      </c>
      <c r="G37" s="42"/>
      <c r="H37" s="54" t="s">
        <v>69</v>
      </c>
      <c r="I37" s="55"/>
      <c r="J37" s="56"/>
      <c r="K37" s="28">
        <f>K38+K41+K43+K47+K52+K54</f>
        <v>1152380596.36</v>
      </c>
      <c r="L37" s="30">
        <f aca="true" t="shared" si="2" ref="L37:L56">IF(K$57&gt;0,(K37/K$57)*100,0)</f>
        <v>82.0526012044319</v>
      </c>
    </row>
    <row r="38" spans="1:12" s="45" customFormat="1" ht="13.5" customHeight="1">
      <c r="A38" s="7"/>
      <c r="B38" s="37" t="s">
        <v>70</v>
      </c>
      <c r="C38" s="37"/>
      <c r="D38" s="46"/>
      <c r="E38" s="40"/>
      <c r="F38" s="41">
        <f t="shared" si="1"/>
        <v>0</v>
      </c>
      <c r="G38" s="35" t="s">
        <v>71</v>
      </c>
      <c r="H38" s="32"/>
      <c r="I38" s="32"/>
      <c r="J38" s="34"/>
      <c r="K38" s="28">
        <f>SUM(K39:K40)</f>
        <v>100000000</v>
      </c>
      <c r="L38" s="30">
        <f t="shared" si="2"/>
        <v>7.120269246428627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7208904</v>
      </c>
      <c r="F39" s="41">
        <f t="shared" si="1"/>
        <v>0.5132933745165632</v>
      </c>
      <c r="G39" s="48"/>
      <c r="H39" s="37" t="s">
        <v>71</v>
      </c>
      <c r="I39" s="38"/>
      <c r="J39" s="39"/>
      <c r="K39" s="40">
        <v>100000000</v>
      </c>
      <c r="L39" s="44">
        <f t="shared" si="2"/>
        <v>7.120269246428627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1"/>
        <v>0</v>
      </c>
      <c r="G41" s="35" t="s">
        <v>76</v>
      </c>
      <c r="H41" s="32"/>
      <c r="I41" s="32"/>
      <c r="J41" s="34"/>
      <c r="K41" s="28">
        <f>K42</f>
        <v>236920853.07</v>
      </c>
      <c r="L41" s="30">
        <f>IF(K$57&gt;0,(K41/K$57)*100,0)</f>
        <v>16.869402639519564</v>
      </c>
    </row>
    <row r="42" spans="1:12" s="45" customFormat="1" ht="13.5" customHeight="1">
      <c r="A42" s="7"/>
      <c r="B42" s="37" t="s">
        <v>77</v>
      </c>
      <c r="C42" s="37"/>
      <c r="D42" s="46"/>
      <c r="E42" s="40"/>
      <c r="F42" s="41">
        <f t="shared" si="1"/>
        <v>0</v>
      </c>
      <c r="G42" s="48"/>
      <c r="H42" s="37" t="s">
        <v>76</v>
      </c>
      <c r="I42" s="37"/>
      <c r="J42" s="46"/>
      <c r="K42" s="40">
        <v>236920853.07</v>
      </c>
      <c r="L42" s="44">
        <f>IF(K$57&gt;0,(K42/K$57)*100,0)</f>
        <v>16.869402639519564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 t="shared" si="1"/>
        <v>0</v>
      </c>
      <c r="G43" s="35" t="s">
        <v>79</v>
      </c>
      <c r="H43" s="32"/>
      <c r="I43" s="32"/>
      <c r="J43" s="34"/>
      <c r="K43" s="28">
        <f>SUM(K44:K46)</f>
        <v>815459743.29</v>
      </c>
      <c r="L43" s="30">
        <f t="shared" si="2"/>
        <v>58.062929318483704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>
        <v>566518542.06</v>
      </c>
      <c r="L44" s="44">
        <f t="shared" si="2"/>
        <v>40.33764552561401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248941201.23</v>
      </c>
      <c r="L45" s="44">
        <f t="shared" si="2"/>
        <v>17.725283792869696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124682536</v>
      </c>
      <c r="F46" s="28">
        <f t="shared" si="1"/>
        <v>8.877732266475302</v>
      </c>
      <c r="G46" s="42"/>
      <c r="H46" s="37" t="s">
        <v>85</v>
      </c>
      <c r="I46" s="38"/>
      <c r="J46" s="39"/>
      <c r="K46" s="40"/>
      <c r="L46" s="44">
        <f t="shared" si="2"/>
        <v>0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124682536</v>
      </c>
      <c r="F47" s="41">
        <f t="shared" si="1"/>
        <v>8.877732266475302</v>
      </c>
      <c r="G47" s="35" t="s">
        <v>87</v>
      </c>
      <c r="H47" s="32"/>
      <c r="I47" s="32"/>
      <c r="J47" s="34"/>
      <c r="K47" s="28">
        <f>SUM(K48:K51)</f>
        <v>0</v>
      </c>
      <c r="L47" s="30">
        <f t="shared" si="2"/>
        <v>0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2024511</v>
      </c>
      <c r="F48" s="28">
        <f t="shared" si="1"/>
        <v>0.14415063412356469</v>
      </c>
      <c r="G48" s="60"/>
      <c r="H48" s="37" t="s">
        <v>89</v>
      </c>
      <c r="I48" s="37"/>
      <c r="J48" s="46"/>
      <c r="K48" s="40"/>
      <c r="L48" s="44">
        <f t="shared" si="2"/>
        <v>0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>
        <v>1680561</v>
      </c>
      <c r="F49" s="41">
        <f t="shared" si="1"/>
        <v>0.11966046805047341</v>
      </c>
      <c r="G49" s="60"/>
      <c r="H49" s="37" t="s">
        <v>91</v>
      </c>
      <c r="I49" s="37"/>
      <c r="J49" s="46"/>
      <c r="K49" s="40"/>
      <c r="L49" s="44">
        <f t="shared" si="2"/>
        <v>0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343950</v>
      </c>
      <c r="F50" s="41">
        <f t="shared" si="1"/>
        <v>0.024490166073091263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/>
      <c r="F51" s="41">
        <f t="shared" si="1"/>
        <v>0</v>
      </c>
      <c r="G51" s="60"/>
      <c r="H51" s="63" t="s">
        <v>95</v>
      </c>
      <c r="I51" s="63"/>
      <c r="J51" s="64"/>
      <c r="K51" s="40"/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1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1"/>
        <v>0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1404441272.36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1404441272.36</v>
      </c>
      <c r="L57" s="78">
        <f>L6+L37</f>
        <v>100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1"/>
      <c r="E59" s="82"/>
      <c r="F59" s="83"/>
      <c r="G59" s="61"/>
      <c r="H59" s="61"/>
      <c r="I59" s="45"/>
      <c r="J59" s="45"/>
      <c r="K59" s="45"/>
      <c r="L59" s="45"/>
    </row>
    <row r="60" spans="1:12" s="84" customFormat="1" ht="12.75" customHeight="1">
      <c r="A60" s="86"/>
      <c r="E60" s="87"/>
      <c r="F60" s="87"/>
      <c r="G60" s="36"/>
      <c r="H60" s="36"/>
      <c r="I60" s="36"/>
      <c r="J60" s="36"/>
      <c r="K60" s="36"/>
      <c r="L60" s="36"/>
    </row>
    <row r="61" spans="1:12" s="84" customFormat="1" ht="12.75" customHeight="1">
      <c r="A61" s="88"/>
      <c r="B61" s="89"/>
      <c r="E61" s="90"/>
      <c r="F61" s="90"/>
      <c r="G61" s="45"/>
      <c r="H61" s="45"/>
      <c r="I61" s="45"/>
      <c r="J61" s="45"/>
      <c r="K61" s="45"/>
      <c r="L61" s="45"/>
    </row>
    <row r="62" spans="1:12" s="2" customFormat="1" ht="16.5" customHeight="1">
      <c r="A62" s="88"/>
      <c r="B62" s="89"/>
      <c r="C62" s="84"/>
      <c r="D62" s="84"/>
      <c r="E62" s="90"/>
      <c r="F62" s="90"/>
      <c r="G62" s="61"/>
      <c r="H62" s="61"/>
      <c r="I62" s="61"/>
      <c r="J62" s="61"/>
      <c r="K62" s="61"/>
      <c r="L62" s="61"/>
    </row>
    <row r="63" spans="1:12" s="92" customFormat="1" ht="26.25" customHeight="1">
      <c r="A63" s="88"/>
      <c r="B63" s="89"/>
      <c r="C63" s="84"/>
      <c r="D63" s="84"/>
      <c r="E63" s="90"/>
      <c r="F63" s="90"/>
      <c r="G63" s="91"/>
      <c r="H63" s="91"/>
      <c r="I63" s="91"/>
      <c r="J63" s="91"/>
      <c r="K63" s="91"/>
      <c r="L63" s="91"/>
    </row>
    <row r="64" spans="1:12" s="94" customFormat="1" ht="18" customHeight="1">
      <c r="A64" s="88"/>
      <c r="B64" s="89"/>
      <c r="C64" s="84"/>
      <c r="D64" s="84"/>
      <c r="E64" s="90"/>
      <c r="F64" s="90"/>
      <c r="G64" s="93"/>
      <c r="H64" s="93"/>
      <c r="I64" s="93"/>
      <c r="J64" s="93"/>
      <c r="K64" s="93"/>
      <c r="L64" s="93"/>
    </row>
    <row r="65" spans="1:12" s="13" customFormat="1" ht="27" customHeight="1">
      <c r="A65" s="88"/>
      <c r="B65" s="89"/>
      <c r="C65" s="84"/>
      <c r="D65" s="84"/>
      <c r="E65" s="90"/>
      <c r="F65" s="90"/>
      <c r="G65" s="95"/>
      <c r="H65" s="95"/>
      <c r="I65" s="95"/>
      <c r="J65" s="95"/>
      <c r="K65" s="95"/>
      <c r="L65" s="95"/>
    </row>
    <row r="66" spans="1:12" s="19" customFormat="1" ht="21.75" customHeight="1">
      <c r="A66" s="88"/>
      <c r="B66" s="89"/>
      <c r="C66" s="84"/>
      <c r="D66" s="84"/>
      <c r="E66" s="90"/>
      <c r="F66" s="90"/>
      <c r="G66" s="89"/>
      <c r="H66" s="89"/>
      <c r="I66" s="89"/>
      <c r="J66" s="89"/>
      <c r="K66" s="89"/>
      <c r="L66" s="89"/>
    </row>
    <row r="67" spans="1:12" s="25" customFormat="1" ht="33" customHeight="1">
      <c r="A67" s="88"/>
      <c r="B67" s="89"/>
      <c r="C67" s="84"/>
      <c r="D67" s="84"/>
      <c r="E67" s="90"/>
      <c r="F67" s="90"/>
      <c r="G67" s="65"/>
      <c r="H67" s="65"/>
      <c r="I67" s="65"/>
      <c r="J67" s="65"/>
      <c r="K67" s="65"/>
      <c r="L67" s="65"/>
    </row>
    <row r="68" spans="1:12" s="25" customFormat="1" ht="6.75" customHeight="1">
      <c r="A68" s="88"/>
      <c r="B68" s="89"/>
      <c r="C68" s="84"/>
      <c r="D68" s="84"/>
      <c r="E68" s="90"/>
      <c r="F68" s="90"/>
      <c r="G68" s="66"/>
      <c r="H68" s="66"/>
      <c r="I68" s="66"/>
      <c r="J68" s="66"/>
      <c r="K68" s="66"/>
      <c r="L68" s="66"/>
    </row>
    <row r="69" spans="1:12" s="31" customFormat="1" ht="15" customHeight="1">
      <c r="A69" s="88"/>
      <c r="B69" s="89"/>
      <c r="C69" s="84"/>
      <c r="D69" s="84"/>
      <c r="E69" s="90"/>
      <c r="F69" s="90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2"/>
      <c r="H80" s="92"/>
      <c r="I80" s="92"/>
      <c r="J80" s="92"/>
      <c r="K80" s="92"/>
      <c r="L80" s="92"/>
    </row>
    <row r="81" spans="7:12" ht="19.5" customHeight="1">
      <c r="G81" s="94"/>
      <c r="H81" s="94"/>
      <c r="I81" s="94"/>
      <c r="J81" s="94"/>
      <c r="K81" s="94"/>
      <c r="L81" s="94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88"/>
      <c r="B98" s="89"/>
      <c r="C98" s="84"/>
      <c r="D98" s="84"/>
      <c r="E98" s="90"/>
      <c r="F98" s="90"/>
      <c r="G98" s="96"/>
      <c r="H98" s="96"/>
      <c r="I98" s="96"/>
      <c r="J98" s="96"/>
      <c r="K98" s="96"/>
      <c r="L98" s="96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2009-09-16T02:12:46Z</dcterms:created>
  <dcterms:modified xsi:type="dcterms:W3CDTF">2009-09-16T02:15:56Z</dcterms:modified>
  <cp:category/>
  <cp:version/>
  <cp:contentType/>
  <cp:contentStatus/>
</cp:coreProperties>
</file>