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<sst xmlns="http://schemas.openxmlformats.org/spreadsheetml/2006/main" count="156" uniqueCount="147">
  <si>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中央銀行資產負債表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</si>
  <si>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</si>
  <si>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</si>
  <si>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</si>
  <si>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</si>
  <si>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</si>
  <si>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</si>
  <si>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</si>
  <si>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</si>
  <si>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</si>
  <si>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</si>
  <si>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</si>
  <si>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</si>
  <si>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</si>
  <si>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</si>
  <si>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</si>
  <si>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</si>
  <si>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</si>
  <si>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</si>
  <si>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</si>
  <si>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</si>
  <si>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</si>
  <si>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</si>
  <si>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</si>
  <si>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</si>
  <si>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</si>
  <si>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</si>
  <si>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</si>
  <si>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</si>
  <si>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</si>
  <si>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</si>
  <si>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</si>
  <si>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</si>
  <si>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</si>
  <si>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</si>
  <si>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</si>
  <si>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</si>
  <si>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</si>
  <si>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</si>
  <si>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</si>
  <si>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</si>
  <si>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</si>
  <si>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</si>
  <si>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</si>
  <si>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</si>
  <si>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</si>
  <si>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</si>
  <si>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</si>
  <si>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</si>
  <si>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</si>
  <si>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</si>
  <si>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</si>
  <si>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</si>
  <si>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</si>
  <si>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</si>
  <si>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</si>
  <si>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</si>
  <si>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</si>
  <si>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</si>
  <si>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</si>
  <si>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</si>
  <si>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</si>
  <si>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</si>
  <si>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</si>
  <si>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</si>
  <si>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</si>
  <si>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</si>
  <si>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</si>
  <si>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</si>
  <si>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</si>
  <si>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</si>
  <si>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</si>
  <si>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</si>
  <si>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</si>
  <si>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</si>
  <si>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</si>
  <si>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</si>
  <si>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</si>
  <si>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</si>
  <si>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</si>
  <si>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</si>
  <si>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</si>
  <si>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</si>
  <si>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</si>
  <si>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</si>
  <si>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</si>
  <si>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</si>
  <si>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</si>
  <si>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</si>
  <si>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</si>
  <si>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</si>
  <si>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</si>
  <si>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</si>
  <si>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</si>
  <si>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</si>
  <si>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4,200,839,299,124.57</t>
    </r>
    <r>
      <rPr>
        <b/>
        <sz val="10"/>
        <rFont val="華康中明體"/>
        <family val="3"/>
      </rPr>
      <t>元。</t>
    </r>
  </si>
  <si>
    <t>中央銀行損益結算表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</si>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</sst>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F2" sqref="F2"/>
    </sheetView>
  </sheetViews>
  <sheetFormatPr defaultColWidth="9.00390625" defaultRowHeight="13.5" customHeight="1"/>
  <cols>
    <col min="1" max="1" width="4.125" style="145" customWidth="1"/>
    <col min="2" max="2" width="2.625" style="81" customWidth="1"/>
    <col min="3" max="3" width="20.375" style="144" customWidth="1"/>
    <col min="4" max="4" width="2.50390625" style="143" customWidth="1"/>
    <col min="5" max="7" width="17.625" style="83" customWidth="1"/>
    <col min="8" max="8" width="8.625" style="92" customWidth="1"/>
    <col min="9" max="16384" width="9.00390625" style="83" customWidth="1"/>
  </cols>
  <sheetData>
    <row r="1" spans="1:4" ht="30" customHeight="1">
      <c r="A1" s="89"/>
      <c r="B1" s="83"/>
      <c r="C1" s="90"/>
      <c r="D1" s="91"/>
    </row>
    <row r="2" spans="1:8" s="96" customFormat="1" ht="45" customHeight="1">
      <c r="A2" s="93" t="s">
        <v>96</v>
      </c>
      <c r="B2" s="94"/>
      <c r="C2" s="94"/>
      <c r="D2" s="94"/>
      <c r="E2" s="94"/>
      <c r="F2" s="94"/>
      <c r="G2" s="94"/>
      <c r="H2" s="95"/>
    </row>
    <row r="3" spans="1:8" s="12" customFormat="1" ht="21.75" customHeight="1">
      <c r="A3" s="97"/>
      <c r="B3" s="97"/>
      <c r="C3" s="98"/>
      <c r="D3" s="99"/>
      <c r="E3" s="100" t="s">
        <v>97</v>
      </c>
      <c r="F3" s="101"/>
      <c r="G3" s="102"/>
      <c r="H3" s="103" t="s">
        <v>98</v>
      </c>
    </row>
    <row r="4" spans="1:8" s="108" customFormat="1" ht="21.75" customHeight="1">
      <c r="A4" s="104" t="s">
        <v>99</v>
      </c>
      <c r="B4" s="105"/>
      <c r="C4" s="105"/>
      <c r="D4" s="105"/>
      <c r="E4" s="105" t="s">
        <v>100</v>
      </c>
      <c r="F4" s="105" t="s">
        <v>101</v>
      </c>
      <c r="G4" s="106" t="s">
        <v>102</v>
      </c>
      <c r="H4" s="107"/>
    </row>
    <row r="5" spans="1:8" s="108" customFormat="1" ht="33" customHeight="1">
      <c r="A5" s="109"/>
      <c r="B5" s="110"/>
      <c r="C5" s="110"/>
      <c r="D5" s="110"/>
      <c r="E5" s="110"/>
      <c r="F5" s="110"/>
      <c r="G5" s="111" t="s">
        <v>4</v>
      </c>
      <c r="H5" s="111" t="s">
        <v>5</v>
      </c>
    </row>
    <row r="6" spans="1:8" s="113" customFormat="1" ht="19.5" customHeight="1">
      <c r="A6" s="112" t="s">
        <v>103</v>
      </c>
      <c r="C6" s="114"/>
      <c r="D6" s="115"/>
      <c r="E6" s="116">
        <f>SUM(E7:E17)</f>
        <v>167873012513.02</v>
      </c>
      <c r="F6" s="116">
        <f>SUM(F7:F17)</f>
        <v>106952079000</v>
      </c>
      <c r="G6" s="117">
        <f>SUM(G7:G17)</f>
        <v>60920933513.01999</v>
      </c>
      <c r="H6" s="118">
        <f>IF(F6=0,0,(G6/F6)*100)</f>
        <v>56.96096240730392</v>
      </c>
    </row>
    <row r="7" spans="1:8" ht="13.5" customHeight="1">
      <c r="A7" s="7"/>
      <c r="B7" s="119" t="s">
        <v>104</v>
      </c>
      <c r="C7" s="120"/>
      <c r="D7" s="121"/>
      <c r="E7" s="122"/>
      <c r="F7" s="122"/>
      <c r="G7" s="123">
        <f aca="true" t="shared" si="0" ref="G7:G16">E7-F7</f>
        <v>0</v>
      </c>
      <c r="H7" s="124">
        <f aca="true" t="shared" si="1" ref="H7:H36">IF(F7=0,0,(G7/F7)*100)</f>
        <v>0</v>
      </c>
    </row>
    <row r="8" spans="1:8" ht="13.5" customHeight="1">
      <c r="A8" s="7"/>
      <c r="B8" s="119" t="s">
        <v>105</v>
      </c>
      <c r="C8" s="120"/>
      <c r="D8" s="121"/>
      <c r="E8" s="122"/>
      <c r="F8" s="122"/>
      <c r="G8" s="123">
        <f t="shared" si="0"/>
        <v>0</v>
      </c>
      <c r="H8" s="124">
        <f t="shared" si="1"/>
        <v>0</v>
      </c>
    </row>
    <row r="9" spans="1:8" ht="13.5" customHeight="1">
      <c r="A9" s="7"/>
      <c r="B9" s="119" t="s">
        <v>106</v>
      </c>
      <c r="C9" s="120"/>
      <c r="D9" s="121"/>
      <c r="E9" s="122"/>
      <c r="F9" s="122"/>
      <c r="G9" s="123">
        <f t="shared" si="0"/>
        <v>0</v>
      </c>
      <c r="H9" s="124">
        <f t="shared" si="1"/>
        <v>0</v>
      </c>
    </row>
    <row r="10" spans="1:8" ht="13.5" customHeight="1">
      <c r="A10" s="7"/>
      <c r="B10" s="119" t="s">
        <v>107</v>
      </c>
      <c r="C10" s="120"/>
      <c r="D10" s="121"/>
      <c r="E10" s="122"/>
      <c r="F10" s="122"/>
      <c r="G10" s="123">
        <f t="shared" si="0"/>
        <v>0</v>
      </c>
      <c r="H10" s="124">
        <f t="shared" si="1"/>
        <v>0</v>
      </c>
    </row>
    <row r="11" spans="1:8" ht="13.5" customHeight="1">
      <c r="A11" s="7"/>
      <c r="B11" s="119" t="s">
        <v>108</v>
      </c>
      <c r="C11" s="120"/>
      <c r="D11" s="121"/>
      <c r="E11" s="122"/>
      <c r="F11" s="122"/>
      <c r="G11" s="123">
        <f t="shared" si="0"/>
        <v>0</v>
      </c>
      <c r="H11" s="124">
        <f t="shared" si="1"/>
        <v>0</v>
      </c>
    </row>
    <row r="12" spans="1:8" ht="13.5" customHeight="1">
      <c r="A12" s="7"/>
      <c r="B12" s="119" t="s">
        <v>109</v>
      </c>
      <c r="C12" s="120"/>
      <c r="D12" s="121"/>
      <c r="E12" s="122"/>
      <c r="F12" s="122"/>
      <c r="G12" s="123">
        <f t="shared" si="0"/>
        <v>0</v>
      </c>
      <c r="H12" s="124">
        <f t="shared" si="1"/>
        <v>0</v>
      </c>
    </row>
    <row r="13" spans="1:8" ht="13.5" customHeight="1">
      <c r="A13" s="7"/>
      <c r="B13" s="119" t="s">
        <v>110</v>
      </c>
      <c r="C13" s="120"/>
      <c r="D13" s="121"/>
      <c r="E13" s="122"/>
      <c r="F13" s="122"/>
      <c r="G13" s="123">
        <f t="shared" si="0"/>
        <v>0</v>
      </c>
      <c r="H13" s="124">
        <f t="shared" si="1"/>
        <v>0</v>
      </c>
    </row>
    <row r="14" spans="1:8" ht="13.5" customHeight="1">
      <c r="A14" s="7"/>
      <c r="B14" s="119" t="s">
        <v>111</v>
      </c>
      <c r="C14" s="120"/>
      <c r="D14" s="121"/>
      <c r="E14" s="122"/>
      <c r="F14" s="122"/>
      <c r="G14" s="123">
        <f t="shared" si="0"/>
        <v>0</v>
      </c>
      <c r="H14" s="124">
        <f t="shared" si="1"/>
        <v>0</v>
      </c>
    </row>
    <row r="15" spans="1:8" ht="13.5" customHeight="1">
      <c r="A15" s="7"/>
      <c r="B15" s="119" t="s">
        <v>112</v>
      </c>
      <c r="C15" s="120"/>
      <c r="D15" s="121"/>
      <c r="E15" s="122"/>
      <c r="F15" s="122"/>
      <c r="G15" s="123">
        <f t="shared" si="0"/>
        <v>0</v>
      </c>
      <c r="H15" s="124">
        <f t="shared" si="1"/>
        <v>0</v>
      </c>
    </row>
    <row r="16" spans="1:8" ht="13.5" customHeight="1">
      <c r="A16" s="7"/>
      <c r="B16" s="119" t="s">
        <v>113</v>
      </c>
      <c r="C16" s="120"/>
      <c r="D16" s="121"/>
      <c r="E16" s="122">
        <v>167873012513.02</v>
      </c>
      <c r="F16" s="122">
        <v>106952079000</v>
      </c>
      <c r="G16" s="123">
        <f t="shared" si="0"/>
        <v>60920933513.01999</v>
      </c>
      <c r="H16" s="124">
        <f t="shared" si="1"/>
        <v>56.96096240730392</v>
      </c>
    </row>
    <row r="17" spans="1:8" ht="13.5" customHeight="1">
      <c r="A17" s="7"/>
      <c r="B17" s="119" t="s">
        <v>114</v>
      </c>
      <c r="C17" s="120"/>
      <c r="D17" s="121"/>
      <c r="E17" s="122"/>
      <c r="F17" s="122"/>
      <c r="G17" s="123">
        <f>E17-F17</f>
        <v>0</v>
      </c>
      <c r="H17" s="124">
        <f t="shared" si="1"/>
        <v>0</v>
      </c>
    </row>
    <row r="18" spans="1:8" s="113" customFormat="1" ht="15" customHeight="1">
      <c r="A18" s="112" t="s">
        <v>115</v>
      </c>
      <c r="C18" s="114"/>
      <c r="D18" s="115"/>
      <c r="E18" s="116">
        <f>SUM(E19:E29)</f>
        <v>63329606638.899994</v>
      </c>
      <c r="F18" s="116">
        <f>SUM(F19:F29)</f>
        <v>58981131000</v>
      </c>
      <c r="G18" s="117">
        <f>SUM(G19:G29)</f>
        <v>4348475638.899994</v>
      </c>
      <c r="H18" s="125">
        <f t="shared" si="1"/>
        <v>7.372655568269781</v>
      </c>
    </row>
    <row r="19" spans="1:8" ht="13.5" customHeight="1">
      <c r="A19" s="7"/>
      <c r="B19" s="119" t="s">
        <v>116</v>
      </c>
      <c r="C19" s="120"/>
      <c r="D19" s="121"/>
      <c r="E19" s="122"/>
      <c r="F19" s="122"/>
      <c r="G19" s="123">
        <f aca="true" t="shared" si="2" ref="G19:G25">E19-F19</f>
        <v>0</v>
      </c>
      <c r="H19" s="124">
        <f t="shared" si="1"/>
        <v>0</v>
      </c>
    </row>
    <row r="20" spans="1:8" ht="13.5" customHeight="1">
      <c r="A20" s="7"/>
      <c r="B20" s="119" t="s">
        <v>117</v>
      </c>
      <c r="C20" s="120"/>
      <c r="D20" s="121"/>
      <c r="E20" s="122"/>
      <c r="F20" s="122"/>
      <c r="G20" s="123">
        <f t="shared" si="2"/>
        <v>0</v>
      </c>
      <c r="H20" s="124">
        <f t="shared" si="1"/>
        <v>0</v>
      </c>
    </row>
    <row r="21" spans="1:8" ht="13.5" customHeight="1">
      <c r="A21" s="7"/>
      <c r="B21" s="119" t="s">
        <v>118</v>
      </c>
      <c r="C21" s="120"/>
      <c r="D21" s="121"/>
      <c r="E21" s="122"/>
      <c r="F21" s="122"/>
      <c r="G21" s="123">
        <f t="shared" si="2"/>
        <v>0</v>
      </c>
      <c r="H21" s="124">
        <f t="shared" si="1"/>
        <v>0</v>
      </c>
    </row>
    <row r="22" spans="1:8" ht="13.5" customHeight="1">
      <c r="A22" s="7"/>
      <c r="B22" s="119" t="s">
        <v>119</v>
      </c>
      <c r="C22" s="120"/>
      <c r="D22" s="121"/>
      <c r="E22" s="122"/>
      <c r="F22" s="122"/>
      <c r="G22" s="123">
        <f t="shared" si="2"/>
        <v>0</v>
      </c>
      <c r="H22" s="124">
        <f t="shared" si="1"/>
        <v>0</v>
      </c>
    </row>
    <row r="23" spans="1:8" ht="13.5" customHeight="1">
      <c r="A23" s="7"/>
      <c r="B23" s="119" t="s">
        <v>120</v>
      </c>
      <c r="C23" s="120"/>
      <c r="D23" s="121"/>
      <c r="E23" s="122"/>
      <c r="F23" s="122"/>
      <c r="G23" s="123">
        <f t="shared" si="2"/>
        <v>0</v>
      </c>
      <c r="H23" s="124">
        <f t="shared" si="1"/>
        <v>0</v>
      </c>
    </row>
    <row r="24" spans="1:8" ht="13.5" customHeight="1">
      <c r="A24" s="7"/>
      <c r="B24" s="119" t="s">
        <v>121</v>
      </c>
      <c r="C24" s="120"/>
      <c r="D24" s="121"/>
      <c r="E24" s="122"/>
      <c r="F24" s="122"/>
      <c r="G24" s="123">
        <f t="shared" si="2"/>
        <v>0</v>
      </c>
      <c r="H24" s="124">
        <f t="shared" si="1"/>
        <v>0</v>
      </c>
    </row>
    <row r="25" spans="1:8" ht="13.5" customHeight="1">
      <c r="A25" s="7"/>
      <c r="B25" s="119" t="s">
        <v>122</v>
      </c>
      <c r="C25" s="120"/>
      <c r="D25" s="121"/>
      <c r="E25" s="122"/>
      <c r="F25" s="122"/>
      <c r="G25" s="123">
        <f t="shared" si="2"/>
        <v>0</v>
      </c>
      <c r="H25" s="124">
        <f t="shared" si="1"/>
        <v>0</v>
      </c>
    </row>
    <row r="26" spans="1:8" ht="13.5" customHeight="1">
      <c r="A26" s="7"/>
      <c r="B26" s="119" t="s">
        <v>123</v>
      </c>
      <c r="C26" s="120"/>
      <c r="D26" s="121"/>
      <c r="E26" s="122"/>
      <c r="F26" s="122"/>
      <c r="G26" s="123">
        <f>E26-F26</f>
        <v>0</v>
      </c>
      <c r="H26" s="124">
        <f t="shared" si="1"/>
        <v>0</v>
      </c>
    </row>
    <row r="27" spans="1:8" ht="13.5" customHeight="1">
      <c r="A27" s="7"/>
      <c r="B27" s="126" t="s">
        <v>124</v>
      </c>
      <c r="C27" s="120"/>
      <c r="D27" s="121"/>
      <c r="E27" s="122"/>
      <c r="F27" s="122"/>
      <c r="G27" s="123">
        <f>E27-F27</f>
        <v>0</v>
      </c>
      <c r="H27" s="124">
        <f t="shared" si="1"/>
        <v>0</v>
      </c>
    </row>
    <row r="28" spans="1:8" ht="13.5" customHeight="1">
      <c r="A28" s="7"/>
      <c r="B28" s="126" t="s">
        <v>125</v>
      </c>
      <c r="C28" s="120"/>
      <c r="D28" s="121"/>
      <c r="E28" s="122">
        <v>63329606638.899994</v>
      </c>
      <c r="F28" s="122">
        <v>58981131000</v>
      </c>
      <c r="G28" s="123">
        <f>E28-F28</f>
        <v>4348475638.899994</v>
      </c>
      <c r="H28" s="124">
        <f t="shared" si="1"/>
        <v>7.372655568269781</v>
      </c>
    </row>
    <row r="29" spans="1:8" ht="13.5" customHeight="1">
      <c r="A29" s="7"/>
      <c r="B29" s="119" t="s">
        <v>126</v>
      </c>
      <c r="C29" s="120"/>
      <c r="D29" s="121"/>
      <c r="E29" s="122"/>
      <c r="F29" s="122"/>
      <c r="G29" s="123">
        <f>E29-F29</f>
        <v>0</v>
      </c>
      <c r="H29" s="124">
        <f t="shared" si="1"/>
        <v>0</v>
      </c>
    </row>
    <row r="30" spans="1:8" ht="2.25" customHeight="1">
      <c r="A30" s="7"/>
      <c r="B30" s="127"/>
      <c r="C30" s="54"/>
      <c r="D30" s="121"/>
      <c r="E30" s="128"/>
      <c r="F30" s="128"/>
      <c r="G30" s="123"/>
      <c r="H30" s="124"/>
    </row>
    <row r="31" spans="1:8" s="113" customFormat="1" ht="15" customHeight="1">
      <c r="A31" s="112" t="s">
        <v>127</v>
      </c>
      <c r="B31" s="18"/>
      <c r="C31" s="114"/>
      <c r="D31" s="115"/>
      <c r="E31" s="116">
        <f>E6-E18</f>
        <v>104543405874.12</v>
      </c>
      <c r="F31" s="116">
        <f>F6-F18</f>
        <v>47970948000</v>
      </c>
      <c r="G31" s="117">
        <f>G6-G18</f>
        <v>56572457874.119995</v>
      </c>
      <c r="H31" s="125">
        <f t="shared" si="1"/>
        <v>117.9306647726036</v>
      </c>
    </row>
    <row r="32" spans="1:8" s="113" customFormat="1" ht="15" customHeight="1">
      <c r="A32" s="112" t="s">
        <v>128</v>
      </c>
      <c r="B32" s="3"/>
      <c r="C32" s="114"/>
      <c r="D32" s="115"/>
      <c r="E32" s="116">
        <f>SUM(E33:E36)</f>
        <v>1059408638.8399999</v>
      </c>
      <c r="F32" s="116">
        <f>SUM(F33:F36)</f>
        <v>1175722000</v>
      </c>
      <c r="G32" s="117">
        <f>SUM(G33:G36)</f>
        <v>-116313361.16000003</v>
      </c>
      <c r="H32" s="125">
        <f t="shared" si="1"/>
        <v>-9.892930570321898</v>
      </c>
    </row>
    <row r="33" spans="1:8" ht="13.5" customHeight="1">
      <c r="A33" s="7"/>
      <c r="B33" s="119" t="s">
        <v>129</v>
      </c>
      <c r="C33" s="120"/>
      <c r="D33" s="121"/>
      <c r="E33" s="122"/>
      <c r="F33" s="122"/>
      <c r="G33" s="123">
        <f>E33-F33</f>
        <v>0</v>
      </c>
      <c r="H33" s="124">
        <f t="shared" si="1"/>
        <v>0</v>
      </c>
    </row>
    <row r="34" spans="1:8" ht="13.5" customHeight="1">
      <c r="A34" s="7"/>
      <c r="B34" s="119" t="s">
        <v>130</v>
      </c>
      <c r="C34" s="120"/>
      <c r="D34" s="121"/>
      <c r="E34" s="122">
        <v>892559082.52</v>
      </c>
      <c r="F34" s="122">
        <v>986758000</v>
      </c>
      <c r="G34" s="123">
        <f>E34-F34</f>
        <v>-94198917.48000002</v>
      </c>
      <c r="H34" s="124">
        <f t="shared" si="1"/>
        <v>-9.546303904300753</v>
      </c>
    </row>
    <row r="35" spans="1:8" ht="13.5" customHeight="1">
      <c r="A35" s="7"/>
      <c r="B35" s="119" t="s">
        <v>131</v>
      </c>
      <c r="C35" s="120"/>
      <c r="D35" s="121"/>
      <c r="E35" s="122">
        <v>166849556.32</v>
      </c>
      <c r="F35" s="122">
        <v>188964000</v>
      </c>
      <c r="G35" s="123">
        <f>E35-F35</f>
        <v>-22114443.680000007</v>
      </c>
      <c r="H35" s="124">
        <f t="shared" si="1"/>
        <v>-11.702992993374403</v>
      </c>
    </row>
    <row r="36" spans="1:8" ht="13.5" customHeight="1">
      <c r="A36" s="7"/>
      <c r="B36" s="119" t="s">
        <v>132</v>
      </c>
      <c r="C36" s="120"/>
      <c r="D36" s="121"/>
      <c r="E36" s="122"/>
      <c r="F36" s="122"/>
      <c r="G36" s="123">
        <f>E36-F36</f>
        <v>0</v>
      </c>
      <c r="H36" s="124">
        <f t="shared" si="1"/>
        <v>0</v>
      </c>
    </row>
    <row r="37" spans="1:8" ht="1.5" customHeight="1">
      <c r="A37" s="7"/>
      <c r="B37" s="127"/>
      <c r="C37" s="54"/>
      <c r="D37" s="121"/>
      <c r="E37" s="128"/>
      <c r="F37" s="128"/>
      <c r="G37" s="123"/>
      <c r="H37" s="124"/>
    </row>
    <row r="38" spans="1:8" s="113" customFormat="1" ht="15" customHeight="1">
      <c r="A38" s="112" t="s">
        <v>133</v>
      </c>
      <c r="C38" s="129"/>
      <c r="D38" s="115"/>
      <c r="E38" s="116">
        <f>E31-E32</f>
        <v>103483997235.28</v>
      </c>
      <c r="F38" s="116">
        <f>F31-F32</f>
        <v>46795226000</v>
      </c>
      <c r="G38" s="117">
        <f>G31-G32</f>
        <v>56688771235.28</v>
      </c>
      <c r="H38" s="125">
        <f>IF(F38=0,0,(G38/F38)*100)</f>
        <v>121.1422106077231</v>
      </c>
    </row>
    <row r="39" spans="1:8" s="113" customFormat="1" ht="15" customHeight="1">
      <c r="A39" s="112" t="s">
        <v>134</v>
      </c>
      <c r="B39" s="3"/>
      <c r="C39" s="114"/>
      <c r="D39" s="115"/>
      <c r="E39" s="116">
        <f>SUM(E40:E41)</f>
        <v>2390695175.799999</v>
      </c>
      <c r="F39" s="116">
        <f>SUM(F40:F41)</f>
        <v>154903000</v>
      </c>
      <c r="G39" s="117">
        <f>SUM(G40:G41)</f>
        <v>2235792175.799999</v>
      </c>
      <c r="H39" s="125">
        <f>IF(F39=0,0,(G39/F39)*100)</f>
        <v>1443.3498226632146</v>
      </c>
    </row>
    <row r="40" spans="1:8" ht="13.5" customHeight="1">
      <c r="A40" s="7"/>
      <c r="B40" s="119" t="s">
        <v>135</v>
      </c>
      <c r="C40" s="120"/>
      <c r="D40" s="121"/>
      <c r="E40" s="122">
        <v>3460316</v>
      </c>
      <c r="F40" s="122">
        <v>3628000</v>
      </c>
      <c r="G40" s="123">
        <f>E40-F40</f>
        <v>-167684</v>
      </c>
      <c r="H40" s="124">
        <f aca="true" t="shared" si="3" ref="H40:H52">IF(F40=0,0,(G40/F40)*100)</f>
        <v>-4.62194046306505</v>
      </c>
    </row>
    <row r="41" spans="1:8" ht="13.5" customHeight="1">
      <c r="A41" s="7"/>
      <c r="B41" s="119" t="s">
        <v>136</v>
      </c>
      <c r="C41" s="120"/>
      <c r="D41" s="121"/>
      <c r="E41" s="122">
        <v>2387234859.799999</v>
      </c>
      <c r="F41" s="122">
        <v>151275000</v>
      </c>
      <c r="G41" s="123">
        <f>E41-F41</f>
        <v>2235959859.799999</v>
      </c>
      <c r="H41" s="124">
        <f t="shared" si="3"/>
        <v>1478.0762583374644</v>
      </c>
    </row>
    <row r="42" spans="1:8" ht="2.25" customHeight="1">
      <c r="A42" s="7"/>
      <c r="B42" s="119"/>
      <c r="C42" s="120"/>
      <c r="D42" s="121"/>
      <c r="E42" s="128"/>
      <c r="F42" s="128"/>
      <c r="G42" s="123"/>
      <c r="H42" s="124"/>
    </row>
    <row r="43" spans="1:8" s="113" customFormat="1" ht="15" customHeight="1">
      <c r="A43" s="112" t="s">
        <v>137</v>
      </c>
      <c r="B43" s="3"/>
      <c r="C43" s="114"/>
      <c r="D43" s="130"/>
      <c r="E43" s="116">
        <f>SUM(E44:E45)</f>
        <v>47156486.279999994</v>
      </c>
      <c r="F43" s="116">
        <f>SUM(F44:F45)</f>
        <v>45773000</v>
      </c>
      <c r="G43" s="117">
        <f>SUM(G44:G45)</f>
        <v>1383486.2799999937</v>
      </c>
      <c r="H43" s="125">
        <f t="shared" si="3"/>
        <v>3.0224942214842674</v>
      </c>
    </row>
    <row r="44" spans="1:8" ht="13.5" customHeight="1">
      <c r="A44" s="7"/>
      <c r="B44" s="119" t="s">
        <v>138</v>
      </c>
      <c r="C44" s="120"/>
      <c r="D44" s="121"/>
      <c r="E44" s="122"/>
      <c r="F44" s="122"/>
      <c r="G44" s="123">
        <f>E44-F44</f>
        <v>0</v>
      </c>
      <c r="H44" s="131">
        <f t="shared" si="3"/>
        <v>0</v>
      </c>
    </row>
    <row r="45" spans="1:8" ht="13.5" customHeight="1">
      <c r="A45" s="7"/>
      <c r="B45" s="119" t="s">
        <v>139</v>
      </c>
      <c r="C45" s="120"/>
      <c r="D45" s="121"/>
      <c r="E45" s="122">
        <v>47156486.279999994</v>
      </c>
      <c r="F45" s="122">
        <v>45773000</v>
      </c>
      <c r="G45" s="123">
        <f>E45-F45</f>
        <v>1383486.2799999937</v>
      </c>
      <c r="H45" s="131">
        <f t="shared" si="3"/>
        <v>3.0224942214842674</v>
      </c>
    </row>
    <row r="46" spans="1:8" ht="1.5" customHeight="1">
      <c r="A46" s="7"/>
      <c r="B46" s="132"/>
      <c r="C46" s="127"/>
      <c r="D46" s="121"/>
      <c r="E46" s="128"/>
      <c r="F46" s="128"/>
      <c r="G46" s="123">
        <f>E46-F46</f>
        <v>0</v>
      </c>
      <c r="H46" s="131"/>
    </row>
    <row r="47" spans="1:8" s="113" customFormat="1" ht="15" customHeight="1">
      <c r="A47" s="112" t="s">
        <v>140</v>
      </c>
      <c r="C47" s="129"/>
      <c r="D47" s="115"/>
      <c r="E47" s="116">
        <f>E39-E43</f>
        <v>2343538689.519999</v>
      </c>
      <c r="F47" s="116">
        <f>F39-F43</f>
        <v>109130000</v>
      </c>
      <c r="G47" s="117">
        <f>G39-G43</f>
        <v>2234408689.519999</v>
      </c>
      <c r="H47" s="125">
        <f t="shared" si="3"/>
        <v>2047.474287107119</v>
      </c>
    </row>
    <row r="48" spans="1:8" s="113" customFormat="1" ht="15" customHeight="1">
      <c r="A48" s="112" t="s">
        <v>141</v>
      </c>
      <c r="C48" s="129"/>
      <c r="D48" s="115"/>
      <c r="E48" s="116">
        <f>E38+E47</f>
        <v>105827535924.8</v>
      </c>
      <c r="F48" s="116">
        <f>F38+F47</f>
        <v>46904356000</v>
      </c>
      <c r="G48" s="117">
        <f>G38+G47</f>
        <v>58923179924.799995</v>
      </c>
      <c r="H48" s="133">
        <f t="shared" si="3"/>
        <v>125.62411031674753</v>
      </c>
    </row>
    <row r="49" spans="1:8" s="113" customFormat="1" ht="15" customHeight="1">
      <c r="A49" s="112" t="s">
        <v>142</v>
      </c>
      <c r="C49" s="129"/>
      <c r="D49" s="115"/>
      <c r="E49" s="134">
        <v>4018970</v>
      </c>
      <c r="F49" s="134">
        <v>10778000</v>
      </c>
      <c r="G49" s="117">
        <f>E49-F49</f>
        <v>-6759030</v>
      </c>
      <c r="H49" s="133">
        <f t="shared" si="3"/>
        <v>-62.711356466876964</v>
      </c>
    </row>
    <row r="50" spans="1:8" s="113" customFormat="1" ht="15" customHeight="1">
      <c r="A50" s="112" t="s">
        <v>143</v>
      </c>
      <c r="C50" s="129"/>
      <c r="D50" s="115"/>
      <c r="E50" s="134"/>
      <c r="F50" s="134"/>
      <c r="G50" s="117">
        <f>E50-F50</f>
        <v>0</v>
      </c>
      <c r="H50" s="133">
        <f t="shared" si="3"/>
        <v>0</v>
      </c>
    </row>
    <row r="51" spans="1:8" s="113" customFormat="1" ht="15" customHeight="1">
      <c r="A51" s="112" t="s">
        <v>144</v>
      </c>
      <c r="C51" s="129"/>
      <c r="D51" s="115"/>
      <c r="E51" s="134"/>
      <c r="F51" s="134"/>
      <c r="G51" s="117">
        <f>E51-F51</f>
        <v>0</v>
      </c>
      <c r="H51" s="133">
        <f t="shared" si="3"/>
        <v>0</v>
      </c>
    </row>
    <row r="52" spans="1:8" s="113" customFormat="1" ht="15" customHeight="1">
      <c r="A52" s="112" t="s">
        <v>145</v>
      </c>
      <c r="B52" s="127"/>
      <c r="C52" s="135"/>
      <c r="D52" s="115"/>
      <c r="E52" s="134"/>
      <c r="F52" s="134"/>
      <c r="G52" s="117">
        <f>E52-F52</f>
        <v>0</v>
      </c>
      <c r="H52" s="133">
        <f t="shared" si="3"/>
        <v>0</v>
      </c>
    </row>
    <row r="53" spans="1:8" s="113" customFormat="1" ht="15" customHeight="1">
      <c r="A53" s="136" t="s">
        <v>146</v>
      </c>
      <c r="B53" s="137"/>
      <c r="C53" s="138"/>
      <c r="D53" s="139"/>
      <c r="E53" s="140">
        <f>E48-E49+E50-E51-E52</f>
        <v>105823516954.8</v>
      </c>
      <c r="F53" s="140">
        <f>F48-F49+F50-F51-F52</f>
        <v>46893578000</v>
      </c>
      <c r="G53" s="141">
        <f>E53-F53</f>
        <v>58929938954.8</v>
      </c>
      <c r="H53" s="142">
        <f>IF(F53=0,0,(G53/F53)*100)</f>
        <v>125.66739726023893</v>
      </c>
    </row>
    <row r="54" ht="13.5" customHeight="1">
      <c r="A54" s="143"/>
    </row>
    <row r="55" ht="13.5" customHeight="1">
      <c r="A55" s="143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D11" sqref="D11"/>
    </sheetView>
  </sheetViews>
  <sheetFormatPr defaultColWidth="9.00390625" defaultRowHeight="16.5"/>
  <cols>
    <col min="1" max="1" width="2.25390625" style="80" customWidth="1"/>
    <col min="2" max="2" width="2.25390625" style="81" customWidth="1"/>
    <col min="3" max="3" width="18.25390625" style="73" customWidth="1"/>
    <col min="4" max="4" width="17.50390625" style="82" customWidth="1"/>
    <col min="5" max="5" width="7.375" style="82" customWidth="1"/>
    <col min="6" max="6" width="1.875" style="88" customWidth="1"/>
    <col min="7" max="7" width="2.25390625" style="88" customWidth="1"/>
    <col min="8" max="8" width="18.00390625" style="88" customWidth="1"/>
    <col min="9" max="9" width="17.625" style="88" customWidth="1"/>
    <col min="10" max="10" width="7.00390625" style="88" customWidth="1"/>
    <col min="11" max="16384" width="9.00390625" style="88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8979885824760.959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7783671345633.909</v>
      </c>
      <c r="J6" s="29">
        <f>IF(I$52&gt;0,(I6/I$52)*100,0)</f>
        <v>86.67895669866279</v>
      </c>
    </row>
    <row r="7" spans="1:10" s="35" customFormat="1" ht="13.5" customHeight="1">
      <c r="A7" s="31" t="s">
        <v>9</v>
      </c>
      <c r="B7" s="32"/>
      <c r="C7" s="33"/>
      <c r="D7" s="27">
        <f>SUM(D8:D16)</f>
        <v>749026640801.1699</v>
      </c>
      <c r="E7" s="27">
        <f>IF(D$52&gt;0,(D7/D$52)*100,0)</f>
        <v>8.341159959248243</v>
      </c>
      <c r="F7" s="34" t="s">
        <v>10</v>
      </c>
      <c r="G7" s="32"/>
      <c r="H7" s="33"/>
      <c r="I7" s="27">
        <f>SUM(I8:I14)</f>
        <v>7558935537996.189</v>
      </c>
      <c r="J7" s="29">
        <f>IF(I$52&gt;0,(I7/I$52)*100,0)</f>
        <v>84.17629895864968</v>
      </c>
    </row>
    <row r="8" spans="1:10" s="44" customFormat="1" ht="13.5" customHeight="1">
      <c r="A8" s="7"/>
      <c r="B8" s="36" t="s">
        <v>11</v>
      </c>
      <c r="C8" s="37"/>
      <c r="D8" s="38">
        <v>5197833290.71</v>
      </c>
      <c r="E8" s="39">
        <f t="shared" si="0"/>
        <v>0.05788306657950592</v>
      </c>
      <c r="F8" s="40"/>
      <c r="G8" s="41" t="s">
        <v>12</v>
      </c>
      <c r="H8" s="37"/>
      <c r="I8" s="42"/>
      <c r="J8" s="43">
        <f aca="true" t="shared" si="1" ref="J8:J33">IF(I$52&gt;0,(I8/I$52)*100,0)</f>
        <v>0</v>
      </c>
    </row>
    <row r="9" spans="1:10" s="44" customFormat="1" ht="13.5" customHeight="1">
      <c r="A9" s="7"/>
      <c r="B9" s="36" t="s">
        <v>13</v>
      </c>
      <c r="C9" s="37"/>
      <c r="D9" s="38">
        <v>306018940419.14</v>
      </c>
      <c r="E9" s="39">
        <f t="shared" si="0"/>
        <v>3.407826629324501</v>
      </c>
      <c r="F9" s="40"/>
      <c r="G9" s="41" t="s">
        <v>14</v>
      </c>
      <c r="H9" s="37"/>
      <c r="I9" s="42"/>
      <c r="J9" s="43">
        <f t="shared" si="1"/>
        <v>0</v>
      </c>
    </row>
    <row r="10" spans="1:10" s="44" customFormat="1" ht="13.5" customHeight="1">
      <c r="A10" s="7"/>
      <c r="B10" s="36" t="s">
        <v>15</v>
      </c>
      <c r="C10" s="45"/>
      <c r="D10" s="38"/>
      <c r="E10" s="39">
        <f t="shared" si="0"/>
        <v>0</v>
      </c>
      <c r="F10" s="40"/>
      <c r="G10" s="36" t="s">
        <v>16</v>
      </c>
      <c r="H10" s="37"/>
      <c r="I10" s="42">
        <v>6545440892784.39</v>
      </c>
      <c r="J10" s="43">
        <f t="shared" si="1"/>
        <v>72.89002355393117</v>
      </c>
    </row>
    <row r="11" spans="1:10" s="44" customFormat="1" ht="13.5" customHeight="1">
      <c r="A11" s="7"/>
      <c r="B11" s="36" t="s">
        <v>17</v>
      </c>
      <c r="C11" s="45"/>
      <c r="D11" s="38">
        <v>1335280582.35</v>
      </c>
      <c r="E11" s="39">
        <f t="shared" si="0"/>
        <v>0.014869683294503855</v>
      </c>
      <c r="F11" s="40"/>
      <c r="G11" s="36" t="s">
        <v>18</v>
      </c>
      <c r="H11" s="37"/>
      <c r="I11" s="42">
        <v>337319752.64</v>
      </c>
      <c r="J11" s="43">
        <f t="shared" si="1"/>
        <v>0.003756392444432658</v>
      </c>
    </row>
    <row r="12" spans="1:10" s="44" customFormat="1" ht="13.5" customHeight="1">
      <c r="A12" s="7"/>
      <c r="B12" s="36" t="s">
        <v>19</v>
      </c>
      <c r="C12" s="45"/>
      <c r="D12" s="38">
        <v>152881248145.92993</v>
      </c>
      <c r="E12" s="39">
        <f t="shared" si="0"/>
        <v>1.70248543388356</v>
      </c>
      <c r="F12" s="46"/>
      <c r="G12" s="36" t="s">
        <v>20</v>
      </c>
      <c r="H12" s="37"/>
      <c r="I12" s="42">
        <v>193088500310.16</v>
      </c>
      <c r="J12" s="43">
        <f t="shared" si="1"/>
        <v>2.1502333557264346</v>
      </c>
    </row>
    <row r="13" spans="1:10" s="44" customFormat="1" ht="13.5" customHeight="1">
      <c r="A13" s="7"/>
      <c r="B13" s="36" t="s">
        <v>21</v>
      </c>
      <c r="C13" s="45"/>
      <c r="D13" s="38">
        <v>153014459816.77</v>
      </c>
      <c r="E13" s="39">
        <f t="shared" si="0"/>
        <v>1.7039688789232814</v>
      </c>
      <c r="F13" s="46"/>
      <c r="G13" s="36" t="s">
        <v>22</v>
      </c>
      <c r="H13" s="37"/>
      <c r="I13" s="42">
        <v>819596544637</v>
      </c>
      <c r="J13" s="43">
        <f t="shared" si="1"/>
        <v>9.127026341215394</v>
      </c>
    </row>
    <row r="14" spans="1:10" s="44" customFormat="1" ht="13.5" customHeight="1">
      <c r="A14" s="7"/>
      <c r="B14" s="36" t="s">
        <v>23</v>
      </c>
      <c r="C14" s="45"/>
      <c r="D14" s="38">
        <v>1645953060.2500002</v>
      </c>
      <c r="E14" s="39">
        <f t="shared" si="0"/>
        <v>0.01832933171278728</v>
      </c>
      <c r="F14" s="46"/>
      <c r="G14" s="36" t="s">
        <v>24</v>
      </c>
      <c r="H14" s="37"/>
      <c r="I14" s="42">
        <v>472280512</v>
      </c>
      <c r="J14" s="43">
        <f t="shared" si="1"/>
        <v>0.005259315332247801</v>
      </c>
    </row>
    <row r="15" spans="1:10" s="44" customFormat="1" ht="13.5" customHeight="1">
      <c r="A15" s="7"/>
      <c r="B15" s="36" t="s">
        <v>25</v>
      </c>
      <c r="C15" s="45"/>
      <c r="D15" s="38">
        <v>128932915966.02</v>
      </c>
      <c r="E15" s="39">
        <f t="shared" si="0"/>
        <v>1.4357968295153924</v>
      </c>
      <c r="F15" s="34" t="s">
        <v>26</v>
      </c>
      <c r="G15" s="32"/>
      <c r="H15" s="33"/>
      <c r="I15" s="27">
        <f>SUM(I16:I21)</f>
        <v>204095849599.03998</v>
      </c>
      <c r="J15" s="29">
        <f t="shared" si="1"/>
        <v>2.272811186933693</v>
      </c>
    </row>
    <row r="16" spans="1:10" s="44" customFormat="1" ht="13.5" customHeight="1">
      <c r="A16" s="7"/>
      <c r="B16" s="36" t="s">
        <v>27</v>
      </c>
      <c r="C16" s="45"/>
      <c r="D16" s="38">
        <v>9520</v>
      </c>
      <c r="E16" s="39">
        <f t="shared" si="0"/>
        <v>1.0601471094153269E-07</v>
      </c>
      <c r="F16" s="46"/>
      <c r="G16" s="47" t="s">
        <v>28</v>
      </c>
      <c r="H16" s="48"/>
      <c r="I16" s="42">
        <v>198729090389.44998</v>
      </c>
      <c r="J16" s="43">
        <f t="shared" si="1"/>
        <v>2.2130469614822754</v>
      </c>
    </row>
    <row r="17" spans="1:10" s="44" customFormat="1" ht="13.5" customHeight="1">
      <c r="A17" s="31" t="s">
        <v>29</v>
      </c>
      <c r="B17" s="32"/>
      <c r="C17" s="33"/>
      <c r="D17" s="27">
        <f>SUM(D18:D25)</f>
        <v>617139842254.7401</v>
      </c>
      <c r="E17" s="27">
        <f>IF(D$52&gt;0,(D17/D$52)*100,0)</f>
        <v>6.872468696128084</v>
      </c>
      <c r="F17" s="40"/>
      <c r="G17" s="36" t="s">
        <v>30</v>
      </c>
      <c r="H17" s="37"/>
      <c r="I17" s="42"/>
      <c r="J17" s="43">
        <f t="shared" si="1"/>
        <v>0</v>
      </c>
    </row>
    <row r="18" spans="1:10" s="35" customFormat="1" ht="13.5" customHeight="1">
      <c r="A18" s="49"/>
      <c r="B18" s="36" t="s">
        <v>31</v>
      </c>
      <c r="C18" s="45"/>
      <c r="D18" s="38"/>
      <c r="E18" s="39">
        <f aca="true" t="shared" si="2" ref="E18:E50">IF(D$6&gt;0,(D18/D$6)*100,0)</f>
        <v>0</v>
      </c>
      <c r="F18" s="46"/>
      <c r="G18" s="36" t="s">
        <v>32</v>
      </c>
      <c r="H18" s="37"/>
      <c r="I18" s="42"/>
      <c r="J18" s="43">
        <f t="shared" si="1"/>
        <v>0</v>
      </c>
    </row>
    <row r="19" spans="1:10" s="35" customFormat="1" ht="13.5" customHeight="1">
      <c r="A19" s="7"/>
      <c r="B19" s="36" t="s">
        <v>33</v>
      </c>
      <c r="C19" s="45"/>
      <c r="D19" s="38"/>
      <c r="E19" s="39">
        <f t="shared" si="2"/>
        <v>0</v>
      </c>
      <c r="F19" s="40"/>
      <c r="G19" s="36" t="s">
        <v>34</v>
      </c>
      <c r="H19" s="37"/>
      <c r="I19" s="42">
        <v>5366759209.59</v>
      </c>
      <c r="J19" s="43">
        <f t="shared" si="1"/>
        <v>0.05976422545141727</v>
      </c>
    </row>
    <row r="20" spans="1:10" s="44" customFormat="1" ht="13.5" customHeight="1">
      <c r="A20" s="7"/>
      <c r="B20" s="36" t="s">
        <v>35</v>
      </c>
      <c r="C20" s="45"/>
      <c r="D20" s="38"/>
      <c r="E20" s="39">
        <f t="shared" si="2"/>
        <v>0</v>
      </c>
      <c r="F20" s="40"/>
      <c r="G20" s="36" t="s">
        <v>36</v>
      </c>
      <c r="H20" s="37"/>
      <c r="I20" s="42"/>
      <c r="J20" s="43">
        <f t="shared" si="1"/>
        <v>0</v>
      </c>
    </row>
    <row r="21" spans="1:10" s="44" customFormat="1" ht="13.5" customHeight="1">
      <c r="A21" s="7"/>
      <c r="B21" s="36" t="s">
        <v>37</v>
      </c>
      <c r="C21" s="45"/>
      <c r="D21" s="38"/>
      <c r="E21" s="39">
        <f t="shared" si="2"/>
        <v>0</v>
      </c>
      <c r="F21" s="40"/>
      <c r="G21" s="36" t="s">
        <v>38</v>
      </c>
      <c r="H21" s="37"/>
      <c r="I21" s="42"/>
      <c r="J21" s="43">
        <f t="shared" si="1"/>
        <v>0</v>
      </c>
    </row>
    <row r="22" spans="1:10" s="44" customFormat="1" ht="13.5" customHeight="1">
      <c r="A22" s="7"/>
      <c r="B22" s="36" t="s">
        <v>39</v>
      </c>
      <c r="C22" s="45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4" customFormat="1" ht="13.5" customHeight="1">
      <c r="A23" s="7"/>
      <c r="B23" s="36" t="s">
        <v>41</v>
      </c>
      <c r="C23" s="45"/>
      <c r="D23" s="38"/>
      <c r="E23" s="39">
        <f t="shared" si="2"/>
        <v>0</v>
      </c>
      <c r="F23" s="40"/>
      <c r="G23" s="36" t="s">
        <v>42</v>
      </c>
      <c r="H23" s="37"/>
      <c r="I23" s="42"/>
      <c r="J23" s="43">
        <f t="shared" si="1"/>
        <v>0</v>
      </c>
    </row>
    <row r="24" spans="1:10" s="44" customFormat="1" ht="13.5" customHeight="1">
      <c r="A24" s="7"/>
      <c r="B24" s="36" t="s">
        <v>43</v>
      </c>
      <c r="C24" s="45"/>
      <c r="D24" s="38"/>
      <c r="E24" s="39">
        <f t="shared" si="2"/>
        <v>0</v>
      </c>
      <c r="F24" s="40"/>
      <c r="G24" s="36" t="s">
        <v>44</v>
      </c>
      <c r="H24" s="37"/>
      <c r="I24" s="42"/>
      <c r="J24" s="43">
        <f t="shared" si="1"/>
        <v>0</v>
      </c>
    </row>
    <row r="25" spans="1:10" s="44" customFormat="1" ht="13.5" customHeight="1">
      <c r="A25" s="7"/>
      <c r="B25" s="36" t="s">
        <v>45</v>
      </c>
      <c r="C25" s="45"/>
      <c r="D25" s="38">
        <v>617139842254.7401</v>
      </c>
      <c r="E25" s="39">
        <f t="shared" si="2"/>
        <v>6.872468696128084</v>
      </c>
      <c r="F25" s="34" t="s">
        <v>46</v>
      </c>
      <c r="G25" s="32"/>
      <c r="H25" s="33"/>
      <c r="I25" s="27">
        <f>I26</f>
        <v>173843252</v>
      </c>
      <c r="J25" s="29">
        <f>J26</f>
        <v>0.0019359182888567254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7595460834061.489</v>
      </c>
      <c r="E26" s="27">
        <f>IF(D$52&gt;0,(D26/D$52)*100,0)</f>
        <v>84.58304462087833</v>
      </c>
      <c r="F26" s="46"/>
      <c r="G26" s="36" t="s">
        <v>48</v>
      </c>
      <c r="H26" s="37"/>
      <c r="I26" s="42">
        <v>173843252</v>
      </c>
      <c r="J26" s="43">
        <f t="shared" si="1"/>
        <v>0.0019359182888567254</v>
      </c>
    </row>
    <row r="27" spans="1:10" s="35" customFormat="1" ht="13.5" customHeight="1">
      <c r="A27" s="7"/>
      <c r="B27" s="36" t="s">
        <v>49</v>
      </c>
      <c r="C27" s="45"/>
      <c r="D27" s="42"/>
      <c r="E27" s="39">
        <f t="shared" si="2"/>
        <v>0</v>
      </c>
      <c r="F27" s="34" t="s">
        <v>50</v>
      </c>
      <c r="G27" s="32"/>
      <c r="H27" s="33"/>
      <c r="I27" s="27">
        <f>SUM(I28:I33)</f>
        <v>20466114786.679996</v>
      </c>
      <c r="J27" s="29">
        <f t="shared" si="1"/>
        <v>0.22791063479055754</v>
      </c>
    </row>
    <row r="28" spans="1:10" s="35" customFormat="1" ht="13.5" customHeight="1">
      <c r="A28" s="7"/>
      <c r="B28" s="36" t="s">
        <v>51</v>
      </c>
      <c r="C28" s="45"/>
      <c r="D28" s="42">
        <v>7594173736979.4795</v>
      </c>
      <c r="E28" s="39">
        <f t="shared" si="2"/>
        <v>84.56871150899777</v>
      </c>
      <c r="F28" s="46"/>
      <c r="G28" s="36" t="s">
        <v>52</v>
      </c>
      <c r="H28" s="37"/>
      <c r="I28" s="42">
        <v>19000000000</v>
      </c>
      <c r="J28" s="43">
        <f t="shared" si="1"/>
        <v>0.21158398192112618</v>
      </c>
    </row>
    <row r="29" spans="1:10" s="35" customFormat="1" ht="13.5" customHeight="1">
      <c r="A29" s="7"/>
      <c r="B29" s="36" t="s">
        <v>53</v>
      </c>
      <c r="C29" s="45"/>
      <c r="D29" s="42">
        <v>1287097082.01</v>
      </c>
      <c r="E29" s="39">
        <f t="shared" si="2"/>
        <v>0.014333111880565163</v>
      </c>
      <c r="F29" s="46"/>
      <c r="G29" s="36" t="s">
        <v>54</v>
      </c>
      <c r="H29" s="37"/>
      <c r="I29" s="42">
        <v>1083874880.26</v>
      </c>
      <c r="J29" s="43">
        <f t="shared" si="1"/>
        <v>0.012070029635247087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9308595722.73</v>
      </c>
      <c r="E30" s="27">
        <f>IF(D$52&gt;0,(D30/D$52)*100,0)</f>
        <v>0.1036605131110093</v>
      </c>
      <c r="F30" s="46"/>
      <c r="G30" s="36" t="s">
        <v>56</v>
      </c>
      <c r="H30" s="37"/>
      <c r="I30" s="42">
        <v>382239906.42</v>
      </c>
      <c r="J30" s="43">
        <f t="shared" si="1"/>
        <v>0.004256623234184328</v>
      </c>
    </row>
    <row r="31" spans="1:10" s="44" customFormat="1" ht="13.5" customHeight="1">
      <c r="A31" s="7"/>
      <c r="B31" s="36" t="s">
        <v>57</v>
      </c>
      <c r="C31" s="45"/>
      <c r="D31" s="42">
        <v>6059948103.879999</v>
      </c>
      <c r="E31" s="39">
        <f t="shared" si="2"/>
        <v>0.06748357631864782</v>
      </c>
      <c r="F31" s="40"/>
      <c r="G31" s="36" t="s">
        <v>58</v>
      </c>
      <c r="H31" s="37"/>
      <c r="I31" s="42"/>
      <c r="J31" s="43">
        <f t="shared" si="1"/>
        <v>0</v>
      </c>
    </row>
    <row r="32" spans="1:10" s="44" customFormat="1" ht="13.5" customHeight="1">
      <c r="A32" s="7"/>
      <c r="B32" s="36" t="s">
        <v>59</v>
      </c>
      <c r="C32" s="45"/>
      <c r="D32" s="42">
        <v>30934005.480000004</v>
      </c>
      <c r="E32" s="39">
        <f t="shared" si="2"/>
        <v>0.0003444810555909652</v>
      </c>
      <c r="F32" s="40"/>
      <c r="G32" s="36" t="s">
        <v>60</v>
      </c>
      <c r="H32" s="37"/>
      <c r="I32" s="42">
        <v>0</v>
      </c>
      <c r="J32" s="43">
        <f t="shared" si="1"/>
        <v>0</v>
      </c>
    </row>
    <row r="33" spans="1:10" s="44" customFormat="1" ht="13.5" customHeight="1">
      <c r="A33" s="7"/>
      <c r="B33" s="36" t="s">
        <v>61</v>
      </c>
      <c r="C33" s="45"/>
      <c r="D33" s="42">
        <v>1789054752.7899997</v>
      </c>
      <c r="E33" s="39">
        <f t="shared" si="2"/>
        <v>0.01992291202474864</v>
      </c>
      <c r="F33" s="46"/>
      <c r="G33" s="36" t="s">
        <v>62</v>
      </c>
      <c r="H33" s="37"/>
      <c r="I33" s="42"/>
      <c r="J33" s="43">
        <f t="shared" si="1"/>
        <v>0</v>
      </c>
    </row>
    <row r="34" spans="1:10" s="44" customFormat="1" ht="13.5" customHeight="1">
      <c r="A34" s="7"/>
      <c r="B34" s="36" t="s">
        <v>63</v>
      </c>
      <c r="C34" s="45"/>
      <c r="D34" s="42">
        <v>982588260.2399998</v>
      </c>
      <c r="E34" s="39">
        <f t="shared" si="2"/>
        <v>0.010942101931080576</v>
      </c>
      <c r="F34" s="40"/>
      <c r="G34" s="41"/>
      <c r="H34" s="37"/>
      <c r="I34" s="39"/>
      <c r="J34" s="43"/>
    </row>
    <row r="35" spans="1:10" s="44" customFormat="1" ht="13.5" customHeight="1">
      <c r="A35" s="7"/>
      <c r="B35" s="36" t="s">
        <v>64</v>
      </c>
      <c r="C35" s="45"/>
      <c r="D35" s="42">
        <v>52977123.2</v>
      </c>
      <c r="E35" s="39">
        <f t="shared" si="2"/>
        <v>0.000589953193546425</v>
      </c>
      <c r="F35" s="40"/>
      <c r="G35" s="50" t="s">
        <v>65</v>
      </c>
      <c r="H35" s="51"/>
      <c r="I35" s="27">
        <f>SUM(I36,I39,I41,I45,I50)</f>
        <v>1196214479127.05</v>
      </c>
      <c r="J35" s="29">
        <f aca="true" t="shared" si="3" ref="J35:J52">IF(I$52&gt;0,(I35/I$52)*100,0)</f>
        <v>13.321043301337218</v>
      </c>
    </row>
    <row r="36" spans="1:10" s="44" customFormat="1" ht="13.5" customHeight="1">
      <c r="A36" s="7"/>
      <c r="B36" s="36" t="s">
        <v>66</v>
      </c>
      <c r="C36" s="45"/>
      <c r="D36" s="42">
        <v>350033207.14</v>
      </c>
      <c r="E36" s="39">
        <f t="shared" si="2"/>
        <v>0.0038979694616475564</v>
      </c>
      <c r="F36" s="34" t="s">
        <v>67</v>
      </c>
      <c r="G36" s="32"/>
      <c r="H36" s="33"/>
      <c r="I36" s="27">
        <f>SUM(I37:I38)</f>
        <v>80000000000</v>
      </c>
      <c r="J36" s="29">
        <f t="shared" si="3"/>
        <v>0.890879923878426</v>
      </c>
    </row>
    <row r="37" spans="1:10" s="44" customFormat="1" ht="13.5" customHeight="1">
      <c r="A37" s="7"/>
      <c r="B37" s="36" t="s">
        <v>68</v>
      </c>
      <c r="C37" s="45"/>
      <c r="D37" s="42"/>
      <c r="E37" s="39">
        <f t="shared" si="2"/>
        <v>0</v>
      </c>
      <c r="F37" s="46"/>
      <c r="G37" s="36" t="s">
        <v>67</v>
      </c>
      <c r="H37" s="37"/>
      <c r="I37" s="42">
        <v>80000000000</v>
      </c>
      <c r="J37" s="43">
        <f t="shared" si="3"/>
        <v>0.890879923878426</v>
      </c>
    </row>
    <row r="38" spans="1:10" s="44" customFormat="1" ht="13.5" customHeight="1">
      <c r="A38" s="7"/>
      <c r="B38" s="36" t="s">
        <v>69</v>
      </c>
      <c r="C38" s="45"/>
      <c r="D38" s="42">
        <v>43060270</v>
      </c>
      <c r="E38" s="39">
        <f t="shared" si="2"/>
        <v>0.0004795191257473059</v>
      </c>
      <c r="F38" s="46"/>
      <c r="G38" s="36" t="s">
        <v>70</v>
      </c>
      <c r="H38" s="37"/>
      <c r="I38" s="42"/>
      <c r="J38" s="43">
        <f t="shared" si="3"/>
        <v>0</v>
      </c>
    </row>
    <row r="39" spans="1:10" s="44" customFormat="1" ht="13.5" customHeight="1">
      <c r="A39" s="7"/>
      <c r="B39" s="36" t="s">
        <v>71</v>
      </c>
      <c r="C39" s="45"/>
      <c r="D39" s="42"/>
      <c r="E39" s="39">
        <f t="shared" si="2"/>
        <v>0</v>
      </c>
      <c r="F39" s="34" t="s">
        <v>72</v>
      </c>
      <c r="G39" s="32"/>
      <c r="H39" s="33"/>
      <c r="I39" s="27">
        <f>SUM(I40)</f>
        <v>11221804930.279999</v>
      </c>
      <c r="J39" s="29">
        <f t="shared" si="3"/>
        <v>0.1249660090258299</v>
      </c>
    </row>
    <row r="40" spans="1:14" s="44" customFormat="1" ht="13.5" customHeight="1">
      <c r="A40" s="7"/>
      <c r="B40" s="36" t="s">
        <v>73</v>
      </c>
      <c r="C40" s="45"/>
      <c r="D40" s="42"/>
      <c r="E40" s="39">
        <f t="shared" si="2"/>
        <v>0</v>
      </c>
      <c r="F40" s="52"/>
      <c r="G40" s="36" t="s">
        <v>72</v>
      </c>
      <c r="H40" s="45"/>
      <c r="I40" s="42">
        <v>11221804930.279999</v>
      </c>
      <c r="J40" s="43">
        <f t="shared" si="3"/>
        <v>0.1249660090258299</v>
      </c>
      <c r="K40" s="49"/>
      <c r="L40" s="53"/>
      <c r="M40" s="54"/>
      <c r="N40" s="55"/>
    </row>
    <row r="41" spans="1:14" s="44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436461823497.14</v>
      </c>
      <c r="J41" s="29">
        <f t="shared" si="3"/>
        <v>4.860438451162139</v>
      </c>
      <c r="K41" s="49"/>
      <c r="L41" s="53"/>
      <c r="M41" s="54"/>
      <c r="N41" s="55"/>
    </row>
    <row r="42" spans="1:14" s="35" customFormat="1" ht="13.5" customHeight="1">
      <c r="A42" s="7"/>
      <c r="B42" s="36" t="s">
        <v>76</v>
      </c>
      <c r="C42" s="45"/>
      <c r="D42" s="42"/>
      <c r="E42" s="39">
        <f t="shared" si="2"/>
        <v>0</v>
      </c>
      <c r="F42" s="40"/>
      <c r="G42" s="36" t="s">
        <v>77</v>
      </c>
      <c r="H42" s="45"/>
      <c r="I42" s="42">
        <v>237838306542.34</v>
      </c>
      <c r="J42" s="43">
        <f t="shared" si="3"/>
        <v>2.64856715534767</v>
      </c>
      <c r="K42" s="49"/>
      <c r="L42" s="53"/>
      <c r="M42" s="54"/>
      <c r="N42" s="55"/>
    </row>
    <row r="43" spans="1:14" s="44" customFormat="1" ht="13.5" customHeight="1">
      <c r="A43" s="31" t="s">
        <v>78</v>
      </c>
      <c r="B43" s="32"/>
      <c r="C43" s="33"/>
      <c r="D43" s="27">
        <f>D44</f>
        <v>44187030</v>
      </c>
      <c r="E43" s="27">
        <f>SUM(E44)</f>
        <v>0.0004920667240351716</v>
      </c>
      <c r="F43" s="52"/>
      <c r="G43" s="36" t="s">
        <v>79</v>
      </c>
      <c r="H43" s="45"/>
      <c r="I43" s="42">
        <v>198623516954.8</v>
      </c>
      <c r="J43" s="43">
        <f t="shared" si="3"/>
        <v>2.2118712958144684</v>
      </c>
      <c r="K43" s="49"/>
      <c r="L43" s="53"/>
      <c r="M43" s="54"/>
      <c r="N43" s="55"/>
    </row>
    <row r="44" spans="1:14" s="44" customFormat="1" ht="14.25" customHeight="1">
      <c r="A44" s="7"/>
      <c r="B44" s="36" t="s">
        <v>80</v>
      </c>
      <c r="C44" s="45"/>
      <c r="D44" s="42">
        <v>44187030</v>
      </c>
      <c r="E44" s="39">
        <f>IF(D$6&gt;0,(D44/D$6)*100,0)</f>
        <v>0.0004920667240351716</v>
      </c>
      <c r="F44" s="52"/>
      <c r="G44" s="36" t="s">
        <v>81</v>
      </c>
      <c r="H44" s="37"/>
      <c r="I44" s="42"/>
      <c r="J44" s="43">
        <f t="shared" si="3"/>
        <v>0</v>
      </c>
      <c r="K44" s="49"/>
      <c r="L44" s="53"/>
      <c r="M44" s="54"/>
      <c r="N44" s="55"/>
    </row>
    <row r="45" spans="1:14" s="56" customFormat="1" ht="13.5" customHeight="1">
      <c r="A45" s="31" t="s">
        <v>82</v>
      </c>
      <c r="B45" s="32"/>
      <c r="C45" s="33"/>
      <c r="D45" s="27">
        <f>SUM(D46:D50)</f>
        <v>8905724890.83</v>
      </c>
      <c r="E45" s="27">
        <f>IF(D$52&gt;0,(D45/D$52)*100,0)</f>
        <v>0.09917414391031043</v>
      </c>
      <c r="F45" s="34" t="s">
        <v>83</v>
      </c>
      <c r="G45" s="32"/>
      <c r="H45" s="33"/>
      <c r="I45" s="27">
        <f>SUM(I46:I49)</f>
        <v>668530850699.63</v>
      </c>
      <c r="J45" s="29">
        <f t="shared" si="3"/>
        <v>7.444758917270821</v>
      </c>
      <c r="K45" s="49"/>
      <c r="L45" s="53"/>
      <c r="M45" s="54"/>
      <c r="N45" s="55"/>
    </row>
    <row r="46" spans="1:10" s="57" customFormat="1" ht="13.5" customHeight="1">
      <c r="A46" s="7"/>
      <c r="B46" s="36" t="s">
        <v>84</v>
      </c>
      <c r="C46" s="45"/>
      <c r="D46" s="42">
        <v>4246336671.5899997</v>
      </c>
      <c r="E46" s="39">
        <f t="shared" si="2"/>
        <v>0.04728720113435335</v>
      </c>
      <c r="F46" s="52"/>
      <c r="G46" s="36" t="s">
        <v>85</v>
      </c>
      <c r="H46" s="45"/>
      <c r="I46" s="42"/>
      <c r="J46" s="43">
        <f t="shared" si="3"/>
        <v>0</v>
      </c>
    </row>
    <row r="47" spans="1:10" s="58" customFormat="1" ht="13.5" customHeight="1">
      <c r="A47" s="7"/>
      <c r="B47" s="36" t="s">
        <v>86</v>
      </c>
      <c r="C47" s="45"/>
      <c r="D47" s="42">
        <v>1020627857.26</v>
      </c>
      <c r="E47" s="39">
        <f t="shared" si="2"/>
        <v>0.011365710847299874</v>
      </c>
      <c r="F47" s="52"/>
      <c r="G47" s="36" t="s">
        <v>87</v>
      </c>
      <c r="H47" s="45"/>
      <c r="I47" s="42"/>
      <c r="J47" s="43">
        <f t="shared" si="3"/>
        <v>0</v>
      </c>
    </row>
    <row r="48" spans="1:10" s="58" customFormat="1" ht="13.5" customHeight="1">
      <c r="A48" s="7"/>
      <c r="B48" s="36" t="s">
        <v>88</v>
      </c>
      <c r="C48" s="45"/>
      <c r="D48" s="42">
        <v>3638760361.98</v>
      </c>
      <c r="E48" s="39">
        <f t="shared" si="2"/>
        <v>0.040521231928657205</v>
      </c>
      <c r="F48" s="52"/>
      <c r="G48" s="36" t="s">
        <v>89</v>
      </c>
      <c r="H48" s="45"/>
      <c r="I48" s="42">
        <v>668530850699.63</v>
      </c>
      <c r="J48" s="43">
        <f t="shared" si="3"/>
        <v>7.444758917270821</v>
      </c>
    </row>
    <row r="49" spans="1:10" s="58" customFormat="1" ht="13.5" customHeight="1">
      <c r="A49" s="7"/>
      <c r="B49" s="36" t="s">
        <v>90</v>
      </c>
      <c r="C49" s="45"/>
      <c r="D49" s="42"/>
      <c r="E49" s="39">
        <f t="shared" si="2"/>
        <v>0</v>
      </c>
      <c r="F49" s="52"/>
      <c r="G49" s="59" t="s">
        <v>91</v>
      </c>
      <c r="H49" s="60"/>
      <c r="I49" s="42"/>
      <c r="J49" s="43">
        <f t="shared" si="3"/>
        <v>0</v>
      </c>
    </row>
    <row r="50" spans="1:10" s="58" customFormat="1" ht="13.5" customHeight="1">
      <c r="A50" s="7"/>
      <c r="B50" s="36" t="s">
        <v>92</v>
      </c>
      <c r="C50" s="37"/>
      <c r="D50" s="42">
        <v>0</v>
      </c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8" customFormat="1" ht="13.5" customHeight="1">
      <c r="A51" s="7"/>
      <c r="B51" s="61"/>
      <c r="C51" s="62"/>
      <c r="D51" s="39"/>
      <c r="E51" s="39"/>
      <c r="F51" s="63"/>
      <c r="G51" s="36" t="s">
        <v>93</v>
      </c>
      <c r="H51" s="45"/>
      <c r="I51" s="42"/>
      <c r="J51" s="43">
        <f t="shared" si="3"/>
        <v>0</v>
      </c>
    </row>
    <row r="52" spans="1:10" s="71" customFormat="1" ht="21.75" customHeight="1">
      <c r="A52" s="64"/>
      <c r="B52" s="65" t="s">
        <v>94</v>
      </c>
      <c r="C52" s="66"/>
      <c r="D52" s="67">
        <f>D6</f>
        <v>8979885824760.959</v>
      </c>
      <c r="E52" s="68">
        <f>IF(D$52&gt;0,(D52/D$52)*100,0)</f>
        <v>100</v>
      </c>
      <c r="F52" s="69"/>
      <c r="G52" s="65" t="s">
        <v>94</v>
      </c>
      <c r="H52" s="66"/>
      <c r="I52" s="67">
        <f>I6+I35</f>
        <v>8979885824760.959</v>
      </c>
      <c r="J52" s="70">
        <f t="shared" si="3"/>
        <v>100</v>
      </c>
    </row>
    <row r="53" spans="1:10" s="73" customFormat="1" ht="15" customHeight="1">
      <c r="A53" s="72" t="s">
        <v>95</v>
      </c>
      <c r="B53" s="72"/>
      <c r="C53" s="72"/>
      <c r="D53" s="72"/>
      <c r="E53" s="72"/>
      <c r="F53" s="72"/>
      <c r="G53" s="72"/>
      <c r="H53" s="72"/>
      <c r="I53" s="72"/>
      <c r="J53" s="72"/>
    </row>
    <row r="54" spans="1:10" s="73" customFormat="1" ht="15" customHeight="1">
      <c r="A54" s="74"/>
      <c r="B54" s="74"/>
      <c r="C54" s="74"/>
      <c r="D54" s="75"/>
      <c r="E54" s="76"/>
      <c r="G54" s="77"/>
      <c r="H54" s="44"/>
      <c r="I54" s="44"/>
      <c r="J54" s="44"/>
    </row>
    <row r="55" spans="1:10" s="73" customFormat="1" ht="12.75" customHeight="1">
      <c r="A55" s="78"/>
      <c r="D55" s="79"/>
      <c r="E55" s="79"/>
      <c r="F55" s="35"/>
      <c r="G55" s="35"/>
      <c r="H55" s="35"/>
      <c r="I55" s="35"/>
      <c r="J55" s="35"/>
    </row>
    <row r="56" spans="1:10" s="73" customFormat="1" ht="12.75" customHeight="1">
      <c r="A56" s="80"/>
      <c r="B56" s="81"/>
      <c r="D56" s="82"/>
      <c r="E56" s="82"/>
      <c r="F56" s="44"/>
      <c r="G56" s="44"/>
      <c r="H56" s="44"/>
      <c r="I56" s="44"/>
      <c r="J56" s="44"/>
    </row>
    <row r="57" spans="1:10" s="2" customFormat="1" ht="16.5" customHeight="1">
      <c r="A57" s="80"/>
      <c r="B57" s="81"/>
      <c r="C57" s="73"/>
      <c r="D57" s="82"/>
      <c r="E57" s="82"/>
      <c r="F57" s="56"/>
      <c r="G57" s="56"/>
      <c r="H57" s="56"/>
      <c r="I57" s="56"/>
      <c r="J57" s="56"/>
    </row>
    <row r="58" spans="1:10" s="84" customFormat="1" ht="26.25" customHeight="1">
      <c r="A58" s="80"/>
      <c r="B58" s="81"/>
      <c r="C58" s="73"/>
      <c r="D58" s="82"/>
      <c r="E58" s="82"/>
      <c r="F58" s="83"/>
      <c r="G58" s="83"/>
      <c r="H58" s="83"/>
      <c r="I58" s="83"/>
      <c r="J58" s="83"/>
    </row>
    <row r="59" spans="1:10" s="86" customFormat="1" ht="18" customHeight="1">
      <c r="A59" s="80"/>
      <c r="B59" s="81"/>
      <c r="C59" s="73"/>
      <c r="D59" s="82"/>
      <c r="E59" s="82"/>
      <c r="F59" s="85"/>
      <c r="G59" s="85"/>
      <c r="H59" s="85"/>
      <c r="I59" s="85"/>
      <c r="J59" s="85"/>
    </row>
    <row r="60" spans="1:10" s="12" customFormat="1" ht="27" customHeight="1">
      <c r="A60" s="80"/>
      <c r="B60" s="81"/>
      <c r="C60" s="73"/>
      <c r="D60" s="82"/>
      <c r="E60" s="82"/>
      <c r="F60" s="87"/>
      <c r="G60" s="87"/>
      <c r="H60" s="87"/>
      <c r="I60" s="87"/>
      <c r="J60" s="87"/>
    </row>
    <row r="61" spans="1:10" s="18" customFormat="1" ht="21.75" customHeight="1">
      <c r="A61" s="80"/>
      <c r="B61" s="81"/>
      <c r="C61" s="73"/>
      <c r="D61" s="82"/>
      <c r="E61" s="82"/>
      <c r="F61" s="81"/>
      <c r="G61" s="81"/>
      <c r="H61" s="81"/>
      <c r="I61" s="81"/>
      <c r="J61" s="81"/>
    </row>
    <row r="62" spans="1:10" s="24" customFormat="1" ht="33" customHeight="1">
      <c r="A62" s="80"/>
      <c r="B62" s="81"/>
      <c r="C62" s="73"/>
      <c r="D62" s="82"/>
      <c r="E62" s="82"/>
      <c r="F62" s="57"/>
      <c r="G62" s="57"/>
      <c r="H62" s="57"/>
      <c r="I62" s="57"/>
      <c r="J62" s="57"/>
    </row>
    <row r="63" spans="1:10" s="24" customFormat="1" ht="6.75" customHeight="1">
      <c r="A63" s="80"/>
      <c r="B63" s="81"/>
      <c r="C63" s="73"/>
      <c r="D63" s="82"/>
      <c r="E63" s="82"/>
      <c r="F63" s="58"/>
      <c r="G63" s="58"/>
      <c r="H63" s="58"/>
      <c r="I63" s="58"/>
      <c r="J63" s="58"/>
    </row>
    <row r="64" spans="1:10" s="30" customFormat="1" ht="15" customHeight="1">
      <c r="A64" s="80"/>
      <c r="B64" s="81"/>
      <c r="C64" s="73"/>
      <c r="D64" s="82"/>
      <c r="E64" s="82"/>
      <c r="F64" s="58"/>
      <c r="G64" s="58"/>
      <c r="H64" s="58"/>
      <c r="I64" s="58"/>
      <c r="J64" s="58"/>
    </row>
    <row r="65" spans="6:10" ht="7.5" customHeight="1">
      <c r="F65" s="58"/>
      <c r="G65" s="58"/>
      <c r="H65" s="58"/>
      <c r="I65" s="58"/>
      <c r="J65" s="58"/>
    </row>
    <row r="66" spans="6:10" ht="19.5" customHeight="1">
      <c r="F66" s="58"/>
      <c r="G66" s="58"/>
      <c r="H66" s="58"/>
      <c r="I66" s="58"/>
      <c r="J66" s="58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1"/>
      <c r="G68" s="71"/>
      <c r="H68" s="71"/>
      <c r="I68" s="71"/>
      <c r="J68" s="71"/>
    </row>
    <row r="69" spans="6:10" ht="19.5" customHeight="1">
      <c r="F69" s="73"/>
      <c r="G69" s="73"/>
      <c r="H69" s="73"/>
      <c r="I69" s="73"/>
      <c r="J69" s="73"/>
    </row>
    <row r="70" spans="6:10" ht="19.5" customHeight="1">
      <c r="F70" s="73"/>
      <c r="G70" s="73"/>
      <c r="H70" s="73"/>
      <c r="I70" s="73"/>
      <c r="J70" s="73"/>
    </row>
    <row r="71" spans="6:10" ht="19.5" customHeight="1">
      <c r="F71" s="73"/>
      <c r="G71" s="73"/>
      <c r="H71" s="73"/>
      <c r="I71" s="73"/>
      <c r="J71" s="73"/>
    </row>
    <row r="72" spans="6:10" ht="19.5" customHeight="1">
      <c r="F72" s="73"/>
      <c r="G72" s="73"/>
      <c r="H72" s="73"/>
      <c r="I72" s="73"/>
      <c r="J72" s="73"/>
    </row>
    <row r="73" spans="6:10" ht="19.5" customHeight="1">
      <c r="F73" s="73"/>
      <c r="G73" s="73"/>
      <c r="H73" s="73"/>
      <c r="I73" s="73"/>
      <c r="J73" s="73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4"/>
      <c r="G75" s="84"/>
      <c r="H75" s="84"/>
      <c r="I75" s="84"/>
      <c r="J75" s="84"/>
    </row>
    <row r="76" spans="6:10" ht="19.5" customHeight="1">
      <c r="F76" s="86"/>
      <c r="G76" s="86"/>
      <c r="H76" s="86"/>
      <c r="I76" s="86"/>
      <c r="J76" s="86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1" customFormat="1" ht="25.5" customHeight="1">
      <c r="A93" s="80"/>
      <c r="B93" s="81"/>
      <c r="C93" s="73"/>
      <c r="D93" s="82"/>
      <c r="E93" s="82"/>
      <c r="F93" s="88"/>
      <c r="G93" s="88"/>
      <c r="H93" s="88"/>
      <c r="I93" s="88"/>
      <c r="J93" s="88"/>
    </row>
    <row r="110" spans="6:10" ht="16.5">
      <c r="F110" s="71"/>
      <c r="G110" s="71"/>
      <c r="H110" s="71"/>
      <c r="I110" s="71"/>
      <c r="J110" s="71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2009-09-18T03:34:06Z</cp:lastPrinted>
  <dcterms:created xsi:type="dcterms:W3CDTF">2009-09-18T03:31:45Z</dcterms:created>
  <dcterms:modified xsi:type="dcterms:W3CDTF">2009-09-18T03:34:10Z</dcterms:modified>
  <cp:category/>
  <cp:version/>
  <cp:contentType/>
  <cp:contentStatus/>
</cp:coreProperties>
</file>