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14715" windowHeight="7515" activeTab="0"/>
  </bookViews>
  <sheets>
    <sheet name="損益表" sheetId="1" r:id="rId1"/>
    <sheet name="資負表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<sst xmlns="http://schemas.openxmlformats.org/spreadsheetml/2006/main" count="156" uniqueCount="147">
  <si>
    <t>臺灣糖業股份有限公司資產負債表</t>
  </si>
  <si>
    <t>　　　　　　　　　　　</t>
  </si>
  <si>
    <t>中華民國九十三年六月三十日</t>
  </si>
  <si>
    <t>單位:新臺幣元</t>
  </si>
  <si>
    <t>金     額</t>
  </si>
  <si>
    <t>％</t>
  </si>
  <si>
    <t>科           目</t>
  </si>
  <si>
    <t>資           產</t>
  </si>
  <si>
    <t>負           債</t>
  </si>
  <si>
    <t>流動資產</t>
  </si>
  <si>
    <t>流動負債</t>
  </si>
  <si>
    <t>現金</t>
  </si>
  <si>
    <t>短期債務</t>
  </si>
  <si>
    <t>存放銀行同業</t>
  </si>
  <si>
    <t>央行存款</t>
  </si>
  <si>
    <t>存放央行</t>
  </si>
  <si>
    <t>銀行同業存款</t>
  </si>
  <si>
    <t>短期投資</t>
  </si>
  <si>
    <t>國際金融機構存款</t>
  </si>
  <si>
    <t>應收款項</t>
  </si>
  <si>
    <t>應付款項</t>
  </si>
  <si>
    <t>黃金與白銀</t>
  </si>
  <si>
    <t>發行券幣</t>
  </si>
  <si>
    <t>存貨</t>
  </si>
  <si>
    <t>預收款項</t>
  </si>
  <si>
    <t>預付款項</t>
  </si>
  <si>
    <t>存款、匯款及金融債券</t>
  </si>
  <si>
    <t>短期墊款</t>
  </si>
  <si>
    <t>支票存款</t>
  </si>
  <si>
    <t>買匯貼現及放款</t>
  </si>
  <si>
    <t>活期存款</t>
  </si>
  <si>
    <t>買匯及貼現</t>
  </si>
  <si>
    <t>定期存款</t>
  </si>
  <si>
    <t>短期放款及透支</t>
  </si>
  <si>
    <t>儲蓄存款</t>
  </si>
  <si>
    <t>短期擔保放款及透支</t>
  </si>
  <si>
    <t>匯款</t>
  </si>
  <si>
    <t>中期放款</t>
  </si>
  <si>
    <t>金融債券</t>
  </si>
  <si>
    <t>中期擔保放款</t>
  </si>
  <si>
    <t>央行及同業融資</t>
  </si>
  <si>
    <t xml:space="preserve">長期放款 </t>
  </si>
  <si>
    <t>央行融資</t>
  </si>
  <si>
    <t>長期擔保放款</t>
  </si>
  <si>
    <t>同業融資</t>
  </si>
  <si>
    <t>銀行業融通</t>
  </si>
  <si>
    <t>長期負債</t>
  </si>
  <si>
    <t>基金長期投資及應收款</t>
  </si>
  <si>
    <t>長期債務</t>
  </si>
  <si>
    <t>基金</t>
  </si>
  <si>
    <t>其他負債</t>
  </si>
  <si>
    <t>長期投資</t>
  </si>
  <si>
    <t>營業及負債準備</t>
  </si>
  <si>
    <t>長期應收款項</t>
  </si>
  <si>
    <t>什項負債</t>
  </si>
  <si>
    <t>固定資產</t>
  </si>
  <si>
    <t>遞延負債</t>
  </si>
  <si>
    <t>土地</t>
  </si>
  <si>
    <t>受託買賣貸項</t>
  </si>
  <si>
    <t>土地改良物</t>
  </si>
  <si>
    <t>待整理負債</t>
  </si>
  <si>
    <t>房屋及建築</t>
  </si>
  <si>
    <t>少數股權</t>
  </si>
  <si>
    <t>機械及設備</t>
  </si>
  <si>
    <t>交通及運輸設備</t>
  </si>
  <si>
    <t>業 主 權 益</t>
  </si>
  <si>
    <t>什項設備</t>
  </si>
  <si>
    <t>資本</t>
  </si>
  <si>
    <t>租賃權益改良</t>
  </si>
  <si>
    <t>購建中固定資產</t>
  </si>
  <si>
    <t>預收資本</t>
  </si>
  <si>
    <t>核能燃料</t>
  </si>
  <si>
    <t>資本公積</t>
  </si>
  <si>
    <t>租賃資產</t>
  </si>
  <si>
    <t>遞耗資產</t>
  </si>
  <si>
    <r>
      <t>保留盈餘</t>
    </r>
    <r>
      <rPr>
        <b/>
        <sz val="10"/>
        <rFont val="Times New Roman"/>
        <family val="1"/>
      </rPr>
      <t>(</t>
    </r>
    <r>
      <rPr>
        <b/>
        <sz val="10"/>
        <rFont val="華康粗明體"/>
        <family val="3"/>
      </rPr>
      <t>累積虧損－</t>
    </r>
    <r>
      <rPr>
        <b/>
        <sz val="10"/>
        <rFont val="Times New Roman"/>
        <family val="1"/>
      </rPr>
      <t>)</t>
    </r>
  </si>
  <si>
    <t>天然資源</t>
  </si>
  <si>
    <t>已指撥保留盈餘</t>
  </si>
  <si>
    <t>無形資產</t>
  </si>
  <si>
    <t>未指撥保留盈餘</t>
  </si>
  <si>
    <t>無形資產</t>
  </si>
  <si>
    <t>累積虧損</t>
  </si>
  <si>
    <t>其他資產</t>
  </si>
  <si>
    <t>權益調整</t>
  </si>
  <si>
    <t>非營業資產</t>
  </si>
  <si>
    <t>未實現長期投資損失</t>
  </si>
  <si>
    <t>什項資產</t>
  </si>
  <si>
    <t>累積換算調整數</t>
  </si>
  <si>
    <t>遞延資產</t>
  </si>
  <si>
    <t>兌換差價準備</t>
  </si>
  <si>
    <t>受託買賣借項</t>
  </si>
  <si>
    <t>未認列為退休金成本之淨損失</t>
  </si>
  <si>
    <t>待整理資產</t>
  </si>
  <si>
    <t>庫藏股票</t>
  </si>
  <si>
    <t>合           計</t>
  </si>
  <si>
    <r>
      <t>註：信託代理與保證資產</t>
    </r>
    <r>
      <rPr>
        <b/>
        <sz val="10"/>
        <rFont val="Times New Roman"/>
        <family val="1"/>
      </rPr>
      <t>(</t>
    </r>
    <r>
      <rPr>
        <b/>
        <sz val="10"/>
        <rFont val="華康中明體"/>
        <family val="3"/>
      </rPr>
      <t>負債</t>
    </r>
    <r>
      <rPr>
        <b/>
        <sz val="10"/>
        <rFont val="Times New Roman"/>
        <family val="1"/>
      </rPr>
      <t>) 84,779,004,629.00</t>
    </r>
    <r>
      <rPr>
        <b/>
        <sz val="10"/>
        <rFont val="華康中明體"/>
        <family val="3"/>
      </rPr>
      <t>元。</t>
    </r>
  </si>
  <si>
    <r>
      <t>臺灣糖業股份有限公司</t>
    </r>
    <r>
      <rPr>
        <b/>
        <sz val="22"/>
        <rFont val="華康粗明體"/>
        <family val="3"/>
      </rPr>
      <t>損益結算表</t>
    </r>
  </si>
  <si>
    <r>
      <t xml:space="preserve">                     </t>
    </r>
    <r>
      <rPr>
        <b/>
        <sz val="13"/>
        <rFont val="華康粗明體"/>
        <family val="3"/>
      </rPr>
      <t>中華民國九十三年一月一日起至九十三年六月三十日止</t>
    </r>
  </si>
  <si>
    <t>單位:新臺幣元</t>
  </si>
  <si>
    <t>科                目</t>
  </si>
  <si>
    <r>
      <t>實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際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數</t>
    </r>
  </si>
  <si>
    <r>
      <t>分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配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預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算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數</t>
    </r>
  </si>
  <si>
    <t>比 較 增(+) 減(-)</t>
  </si>
  <si>
    <t xml:space="preserve">營    業    收    入  </t>
  </si>
  <si>
    <t>銷貨收入</t>
  </si>
  <si>
    <t>勞務收入</t>
  </si>
  <si>
    <t>電費收入</t>
  </si>
  <si>
    <t>給水收入</t>
  </si>
  <si>
    <t>運輸收入</t>
  </si>
  <si>
    <t>港埠收入</t>
  </si>
  <si>
    <t>印刷出版廣告收入</t>
  </si>
  <si>
    <t>郵務收入</t>
  </si>
  <si>
    <t>電信收入</t>
  </si>
  <si>
    <t>金融保險收入</t>
  </si>
  <si>
    <t>其他營業收入</t>
  </si>
  <si>
    <t xml:space="preserve">營    業    成    本  </t>
  </si>
  <si>
    <t>銷貨成本</t>
  </si>
  <si>
    <t>勞務成本</t>
  </si>
  <si>
    <t>發電及供電成本</t>
  </si>
  <si>
    <t>給水成本</t>
  </si>
  <si>
    <t>輸儲成本</t>
  </si>
  <si>
    <t>港埠成本</t>
  </si>
  <si>
    <t>印刷出版廣告成本</t>
  </si>
  <si>
    <t>郵務成本</t>
  </si>
  <si>
    <t>電信成本</t>
  </si>
  <si>
    <t>金融保險成本</t>
  </si>
  <si>
    <t>其他營業成本</t>
  </si>
  <si>
    <r>
      <t>營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業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毛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利</t>
    </r>
    <r>
      <rPr>
        <b/>
        <sz val="11"/>
        <rFont val="Times New Roman"/>
        <family val="1"/>
      </rPr>
      <t xml:space="preserve">( </t>
    </r>
    <r>
      <rPr>
        <b/>
        <sz val="11"/>
        <rFont val="華康粗明體"/>
        <family val="3"/>
      </rPr>
      <t>毛</t>
    </r>
    <r>
      <rPr>
        <b/>
        <sz val="11"/>
        <rFont val="Times New Roman"/>
        <family val="1"/>
      </rPr>
      <t xml:space="preserve">  </t>
    </r>
    <r>
      <rPr>
        <b/>
        <sz val="11"/>
        <rFont val="華康粗明體"/>
        <family val="3"/>
      </rPr>
      <t>損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－</t>
    </r>
    <r>
      <rPr>
        <b/>
        <sz val="11"/>
        <rFont val="Times New Roman"/>
        <family val="1"/>
      </rPr>
      <t xml:space="preserve"> )</t>
    </r>
  </si>
  <si>
    <r>
      <t>營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業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費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用</t>
    </r>
  </si>
  <si>
    <t>行銷費用</t>
  </si>
  <si>
    <t>業務費用</t>
  </si>
  <si>
    <t>管理費用</t>
  </si>
  <si>
    <t>其他營業費用</t>
  </si>
  <si>
    <r>
      <t>營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業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利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益</t>
    </r>
    <r>
      <rPr>
        <b/>
        <sz val="11"/>
        <rFont val="Times New Roman"/>
        <family val="1"/>
      </rPr>
      <t xml:space="preserve">( </t>
    </r>
    <r>
      <rPr>
        <b/>
        <sz val="11"/>
        <rFont val="華康粗明體"/>
        <family val="3"/>
      </rPr>
      <t>損</t>
    </r>
    <r>
      <rPr>
        <b/>
        <sz val="11"/>
        <rFont val="Times New Roman"/>
        <family val="1"/>
      </rPr>
      <t xml:space="preserve">  </t>
    </r>
    <r>
      <rPr>
        <b/>
        <sz val="11"/>
        <rFont val="華康粗明體"/>
        <family val="3"/>
      </rPr>
      <t>失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－</t>
    </r>
    <r>
      <rPr>
        <b/>
        <sz val="11"/>
        <rFont val="Times New Roman"/>
        <family val="1"/>
      </rPr>
      <t xml:space="preserve"> )</t>
    </r>
  </si>
  <si>
    <t>營　業　外　收　入</t>
  </si>
  <si>
    <t>財務收入</t>
  </si>
  <si>
    <t>其他營業外收入</t>
  </si>
  <si>
    <t>營　業　外　費　用</t>
  </si>
  <si>
    <t>財務費用</t>
  </si>
  <si>
    <t>其他營業外費用</t>
  </si>
  <si>
    <t>營 業 外 利 益(損失－)</t>
  </si>
  <si>
    <r>
      <t>稅</t>
    </r>
    <r>
      <rPr>
        <b/>
        <sz val="11"/>
        <rFont val="Times New Roman"/>
        <family val="1"/>
      </rPr>
      <t xml:space="preserve">  </t>
    </r>
    <r>
      <rPr>
        <b/>
        <sz val="11"/>
        <rFont val="華康粗明體"/>
        <family val="3"/>
      </rPr>
      <t>前</t>
    </r>
    <r>
      <rPr>
        <b/>
        <sz val="11"/>
        <rFont val="Times New Roman"/>
        <family val="1"/>
      </rPr>
      <t xml:space="preserve">  </t>
    </r>
    <r>
      <rPr>
        <b/>
        <sz val="11"/>
        <rFont val="華康粗明體"/>
        <family val="3"/>
      </rPr>
      <t>純</t>
    </r>
    <r>
      <rPr>
        <b/>
        <sz val="11"/>
        <rFont val="Times New Roman"/>
        <family val="1"/>
      </rPr>
      <t xml:space="preserve">  </t>
    </r>
    <r>
      <rPr>
        <b/>
        <sz val="11"/>
        <rFont val="華康粗明體"/>
        <family val="3"/>
      </rPr>
      <t>益</t>
    </r>
    <r>
      <rPr>
        <b/>
        <sz val="11"/>
        <rFont val="Times New Roman"/>
        <family val="1"/>
      </rPr>
      <t xml:space="preserve"> ( </t>
    </r>
    <r>
      <rPr>
        <b/>
        <sz val="11"/>
        <rFont val="華康粗明體"/>
        <family val="3"/>
      </rPr>
      <t>純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損－</t>
    </r>
    <r>
      <rPr>
        <b/>
        <sz val="11"/>
        <rFont val="Times New Roman"/>
        <family val="1"/>
      </rPr>
      <t xml:space="preserve"> )</t>
    </r>
  </si>
  <si>
    <r>
      <t>所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得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稅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費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用</t>
    </r>
    <r>
      <rPr>
        <b/>
        <sz val="11"/>
        <rFont val="Times New Roman"/>
        <family val="1"/>
      </rPr>
      <t xml:space="preserve"> ( </t>
    </r>
    <r>
      <rPr>
        <b/>
        <sz val="11"/>
        <rFont val="華康粗明體"/>
        <family val="3"/>
      </rPr>
      <t>利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益－</t>
    </r>
    <r>
      <rPr>
        <b/>
        <sz val="11"/>
        <rFont val="Times New Roman"/>
        <family val="1"/>
      </rPr>
      <t xml:space="preserve"> )</t>
    </r>
  </si>
  <si>
    <r>
      <t xml:space="preserve">非 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常</t>
    </r>
    <r>
      <rPr>
        <b/>
        <sz val="11"/>
        <rFont val="Times New Roman"/>
        <family val="1"/>
      </rPr>
      <t xml:space="preserve">  </t>
    </r>
    <r>
      <rPr>
        <b/>
        <sz val="11"/>
        <rFont val="華康粗明體"/>
        <family val="3"/>
      </rPr>
      <t>利</t>
    </r>
    <r>
      <rPr>
        <b/>
        <sz val="11"/>
        <rFont val="Times New Roman"/>
        <family val="1"/>
      </rPr>
      <t xml:space="preserve">  </t>
    </r>
    <r>
      <rPr>
        <b/>
        <sz val="11"/>
        <rFont val="華康粗明體"/>
        <family val="3"/>
      </rPr>
      <t>益</t>
    </r>
    <r>
      <rPr>
        <b/>
        <sz val="11"/>
        <rFont val="Times New Roman"/>
        <family val="1"/>
      </rPr>
      <t xml:space="preserve">  ( </t>
    </r>
    <r>
      <rPr>
        <b/>
        <sz val="11"/>
        <rFont val="華康粗明體"/>
        <family val="3"/>
      </rPr>
      <t>損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失－</t>
    </r>
    <r>
      <rPr>
        <b/>
        <sz val="11"/>
        <rFont val="Times New Roman"/>
        <family val="1"/>
      </rPr>
      <t xml:space="preserve"> )</t>
    </r>
  </si>
  <si>
    <t>會計原則變動累積影響數</t>
  </si>
  <si>
    <t>少 數 股 權 純 益( 純 損 － )</t>
  </si>
  <si>
    <t>本 期 純 益 (純 損 － )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</si>
</sst>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.00_);_(&quot;–&quot;* #,##0.00_);_(* &quot;…&quot;_);_(@_)"/>
    <numFmt numFmtId="177" formatCode="_(* #,##0.00_);_(&quot;–&quot;* #,##0.00_);_(* &quot;&quot;_);_(@_)"/>
    <numFmt numFmtId="178" formatCode="_(* #,##0_);_(* \(#,##0\);_(* &quot;-&quot;_);_(@_)"/>
    <numFmt numFmtId="179" formatCode="_(* #,##0.00_);_(&quot;－&quot;* #,##0.00_);_(* &quot;&quot;_);_(@_)"/>
    <numFmt numFmtId="180" formatCode="_(&quot; +&quot;* #,##0.00_);_(&quot;－&quot;* #,##0.00_);_(* &quot; &quot;_);_(@_)"/>
    <numFmt numFmtId="181" formatCode="_(* #,##0.00_);_(* #,##0.00_);_(* &quot;&quot;_);_(@_)"/>
  </numFmts>
  <fonts count="37">
    <font>
      <sz val="12"/>
      <name val="新細明體"/>
      <family val="1"/>
    </font>
    <font>
      <sz val="11"/>
      <name val="Times New Roman"/>
      <family val="1"/>
    </font>
    <font>
      <sz val="9"/>
      <name val="新細明體"/>
      <family val="1"/>
    </font>
    <font>
      <b/>
      <sz val="11"/>
      <name val="Times New Roman"/>
      <family val="1"/>
    </font>
    <font>
      <b/>
      <sz val="22"/>
      <name val="華康粗明體"/>
      <family val="3"/>
    </font>
    <font>
      <b/>
      <sz val="20"/>
      <name val="華康粗明體"/>
      <family val="3"/>
    </font>
    <font>
      <b/>
      <sz val="10"/>
      <name val="華康粗明體"/>
      <family val="3"/>
    </font>
    <font>
      <b/>
      <sz val="13"/>
      <name val="華康粗明體"/>
      <family val="3"/>
    </font>
    <font>
      <b/>
      <sz val="12"/>
      <name val="華康粗明體"/>
      <family val="3"/>
    </font>
    <font>
      <b/>
      <sz val="11"/>
      <name val="華康粗明體"/>
      <family val="3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name val="華康行書體"/>
      <family val="3"/>
    </font>
    <font>
      <sz val="9"/>
      <name val="華康中明體"/>
      <family val="3"/>
    </font>
    <font>
      <sz val="10"/>
      <name val="Times New Roman"/>
      <family val="1"/>
    </font>
    <font>
      <sz val="12"/>
      <name val="華康行書體"/>
      <family val="3"/>
    </font>
    <font>
      <sz val="9"/>
      <name val="華康特粗明體"/>
      <family val="3"/>
    </font>
    <font>
      <sz val="9"/>
      <name val="Times New Roman"/>
      <family val="1"/>
    </font>
    <font>
      <sz val="9"/>
      <name val="華康行書體"/>
      <family val="3"/>
    </font>
    <font>
      <sz val="10"/>
      <name val="華康中明體"/>
      <family val="3"/>
    </font>
    <font>
      <sz val="11"/>
      <name val="華康特粗明體"/>
      <family val="3"/>
    </font>
    <font>
      <sz val="8"/>
      <name val="華康中明體"/>
      <family val="3"/>
    </font>
    <font>
      <b/>
      <sz val="10"/>
      <name val="華康中明體"/>
      <family val="3"/>
    </font>
    <font>
      <sz val="12"/>
      <name val="華康中明體"/>
      <family val="3"/>
    </font>
    <font>
      <b/>
      <sz val="10"/>
      <name val="細明體"/>
      <family val="3"/>
    </font>
    <font>
      <sz val="10"/>
      <name val="華康特粗明體"/>
      <family val="3"/>
    </font>
    <font>
      <sz val="12"/>
      <name val="華康特粗明體"/>
      <family val="3"/>
    </font>
    <font>
      <b/>
      <sz val="20"/>
      <name val="華康特粗明體"/>
      <family val="3"/>
    </font>
    <font>
      <sz val="23"/>
      <name val="新細明體"/>
      <family val="1"/>
    </font>
    <font>
      <b/>
      <sz val="24"/>
      <name val="華康中黑體"/>
      <family val="3"/>
    </font>
    <font>
      <b/>
      <sz val="9"/>
      <name val="Times New Roman"/>
      <family val="1"/>
    </font>
    <font>
      <b/>
      <sz val="13"/>
      <name val="Times New Roman"/>
      <family val="1"/>
    </font>
    <font>
      <b/>
      <sz val="12"/>
      <name val="Times New Roman"/>
      <family val="1"/>
    </font>
    <font>
      <sz val="10"/>
      <name val="華康中黑體"/>
      <family val="3"/>
    </font>
    <font>
      <b/>
      <sz val="9"/>
      <name val="華康粗明體"/>
      <family val="3"/>
    </font>
    <font>
      <b/>
      <sz val="9"/>
      <name val="華康特粗明體"/>
      <family val="3"/>
    </font>
    <font>
      <b/>
      <sz val="12"/>
      <name val="華康特粗明體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4">
    <xf numFmtId="0" fontId="0" fillId="0" borderId="0" xfId="0" applyAlignment="1">
      <alignment vertical="center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76" fontId="1" fillId="0" borderId="0" xfId="0" applyNumberFormat="1" applyFont="1" applyAlignment="1">
      <alignment vertical="center"/>
    </xf>
    <xf numFmtId="0" fontId="4" fillId="0" borderId="0" xfId="0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7" fillId="0" borderId="1" xfId="0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right"/>
    </xf>
    <xf numFmtId="0" fontId="8" fillId="0" borderId="0" xfId="0" applyFont="1" applyAlignment="1">
      <alignment vertical="center"/>
    </xf>
    <xf numFmtId="0" fontId="6" fillId="0" borderId="2" xfId="0" applyFont="1" applyBorder="1" applyAlignment="1">
      <alignment vertical="center"/>
    </xf>
    <xf numFmtId="0" fontId="9" fillId="0" borderId="2" xfId="0" applyFont="1" applyBorder="1" applyAlignment="1">
      <alignment vertical="center"/>
    </xf>
    <xf numFmtId="176" fontId="9" fillId="0" borderId="3" xfId="0" applyNumberFormat="1" applyFont="1" applyBorder="1" applyAlignment="1" quotePrefix="1">
      <alignment horizontal="center" vertical="center"/>
    </xf>
    <xf numFmtId="176" fontId="9" fillId="0" borderId="4" xfId="0" applyNumberFormat="1" applyFont="1" applyBorder="1" applyAlignment="1">
      <alignment horizontal="center" vertical="center"/>
    </xf>
    <xf numFmtId="176" fontId="9" fillId="0" borderId="3" xfId="0" applyNumberFormat="1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6" fillId="0" borderId="1" xfId="0" applyFont="1" applyBorder="1" applyAlignment="1">
      <alignment vertical="center"/>
    </xf>
    <xf numFmtId="0" fontId="9" fillId="0" borderId="1" xfId="0" applyFont="1" applyBorder="1" applyAlignment="1" quotePrefix="1">
      <alignment horizontal="left" vertical="top"/>
    </xf>
    <xf numFmtId="0" fontId="10" fillId="0" borderId="5" xfId="0" applyFont="1" applyBorder="1" applyAlignment="1">
      <alignment vertical="center"/>
    </xf>
    <xf numFmtId="0" fontId="10" fillId="0" borderId="6" xfId="0" applyFont="1" applyBorder="1" applyAlignment="1">
      <alignment vertical="center"/>
    </xf>
    <xf numFmtId="0" fontId="10" fillId="0" borderId="5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2" xfId="0" applyFont="1" applyBorder="1" applyAlignment="1" quotePrefix="1">
      <alignment horizontal="left"/>
    </xf>
    <xf numFmtId="0" fontId="9" fillId="0" borderId="7" xfId="0" applyFont="1" applyBorder="1" applyAlignment="1">
      <alignment vertical="center"/>
    </xf>
    <xf numFmtId="177" fontId="11" fillId="0" borderId="8" xfId="0" applyNumberFormat="1" applyFont="1" applyBorder="1" applyAlignment="1" applyProtection="1">
      <alignment vertical="center"/>
      <protection/>
    </xf>
    <xf numFmtId="0" fontId="6" fillId="0" borderId="3" xfId="0" applyFont="1" applyBorder="1" applyAlignment="1">
      <alignment vertical="center"/>
    </xf>
    <xf numFmtId="177" fontId="11" fillId="0" borderId="9" xfId="0" applyNumberFormat="1" applyFont="1" applyBorder="1" applyAlignment="1" applyProtection="1">
      <alignment vertical="center"/>
      <protection/>
    </xf>
    <xf numFmtId="0" fontId="12" fillId="0" borderId="0" xfId="0" applyFont="1" applyAlignment="1">
      <alignment vertical="center"/>
    </xf>
    <xf numFmtId="0" fontId="6" fillId="0" borderId="0" xfId="0" applyFont="1" applyBorder="1" applyAlignment="1">
      <alignment horizontal="distributed"/>
    </xf>
    <xf numFmtId="0" fontId="10" fillId="0" borderId="0" xfId="0" applyFont="1" applyBorder="1" applyAlignment="1">
      <alignment horizontal="distributed"/>
    </xf>
    <xf numFmtId="0" fontId="10" fillId="0" borderId="8" xfId="0" applyFont="1" applyBorder="1" applyAlignment="1">
      <alignment horizontal="distributed"/>
    </xf>
    <xf numFmtId="0" fontId="6" fillId="0" borderId="9" xfId="0" applyFont="1" applyBorder="1" applyAlignment="1">
      <alignment horizontal="distributed"/>
    </xf>
    <xf numFmtId="0" fontId="12" fillId="0" borderId="0" xfId="0" applyFont="1" applyBorder="1" applyAlignment="1">
      <alignment vertical="center"/>
    </xf>
    <xf numFmtId="0" fontId="13" fillId="0" borderId="0" xfId="0" applyFont="1" applyBorder="1" applyAlignment="1">
      <alignment horizontal="distributed"/>
    </xf>
    <xf numFmtId="0" fontId="10" fillId="0" borderId="8" xfId="0" applyFont="1" applyBorder="1" applyAlignment="1">
      <alignment/>
    </xf>
    <xf numFmtId="177" fontId="14" fillId="0" borderId="8" xfId="0" applyNumberFormat="1" applyFont="1" applyBorder="1" applyAlignment="1" applyProtection="1">
      <alignment vertical="center"/>
      <protection locked="0"/>
    </xf>
    <xf numFmtId="177" fontId="14" fillId="0" borderId="8" xfId="0" applyNumberFormat="1" applyFont="1" applyBorder="1" applyAlignment="1" applyProtection="1">
      <alignment vertical="center"/>
      <protection/>
    </xf>
    <xf numFmtId="0" fontId="6" fillId="0" borderId="9" xfId="0" applyFont="1" applyBorder="1" applyAlignment="1">
      <alignment vertical="center"/>
    </xf>
    <xf numFmtId="0" fontId="13" fillId="0" borderId="0" xfId="0" applyFont="1" applyBorder="1" applyAlignment="1" quotePrefix="1">
      <alignment horizontal="distributed"/>
    </xf>
    <xf numFmtId="177" fontId="14" fillId="0" borderId="9" xfId="0" applyNumberFormat="1" applyFont="1" applyBorder="1" applyAlignment="1" applyProtection="1">
      <alignment vertical="center"/>
      <protection/>
    </xf>
    <xf numFmtId="0" fontId="15" fillId="0" borderId="0" xfId="0" applyFont="1" applyBorder="1" applyAlignment="1">
      <alignment vertical="center"/>
    </xf>
    <xf numFmtId="0" fontId="13" fillId="0" borderId="8" xfId="0" applyFont="1" applyBorder="1" applyAlignment="1">
      <alignment horizontal="distributed"/>
    </xf>
    <xf numFmtId="0" fontId="6" fillId="0" borderId="9" xfId="0" applyFont="1" applyBorder="1" applyAlignment="1" quotePrefix="1">
      <alignment horizontal="left"/>
    </xf>
    <xf numFmtId="0" fontId="16" fillId="0" borderId="0" xfId="0" applyFont="1" applyBorder="1" applyAlignment="1">
      <alignment horizontal="distributed"/>
    </xf>
    <xf numFmtId="0" fontId="17" fillId="0" borderId="8" xfId="0" applyFont="1" applyBorder="1" applyAlignment="1">
      <alignment/>
    </xf>
    <xf numFmtId="0" fontId="6" fillId="0" borderId="0" xfId="0" applyFont="1" applyBorder="1" applyAlignment="1" quotePrefix="1">
      <alignment horizontal="left"/>
    </xf>
    <xf numFmtId="0" fontId="9" fillId="0" borderId="0" xfId="0" applyFont="1" applyBorder="1" applyAlignment="1">
      <alignment horizontal="distributed"/>
    </xf>
    <xf numFmtId="0" fontId="9" fillId="0" borderId="8" xfId="0" applyFont="1" applyBorder="1" applyAlignment="1">
      <alignment/>
    </xf>
    <xf numFmtId="176" fontId="14" fillId="0" borderId="9" xfId="0" applyNumberFormat="1" applyFont="1" applyBorder="1" applyAlignment="1" applyProtection="1">
      <alignment vertical="center"/>
      <protection/>
    </xf>
    <xf numFmtId="0" fontId="13" fillId="0" borderId="0" xfId="0" applyFont="1" applyBorder="1" applyAlignment="1" quotePrefix="1">
      <alignment horizontal="distributed"/>
    </xf>
    <xf numFmtId="0" fontId="10" fillId="0" borderId="0" xfId="0" applyFont="1" applyAlignment="1">
      <alignment/>
    </xf>
    <xf numFmtId="0" fontId="18" fillId="0" borderId="0" xfId="0" applyFont="1" applyBorder="1" applyAlignment="1" quotePrefix="1">
      <alignment horizontal="distributed"/>
    </xf>
    <xf numFmtId="0" fontId="19" fillId="0" borderId="0" xfId="0" applyFont="1" applyBorder="1" applyAlignment="1">
      <alignment horizontal="left" vertical="center"/>
    </xf>
    <xf numFmtId="0" fontId="20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1" fillId="0" borderId="0" xfId="0" applyFont="1" applyBorder="1" applyAlignment="1">
      <alignment horizontal="distributed"/>
    </xf>
    <xf numFmtId="0" fontId="21" fillId="0" borderId="8" xfId="0" applyFont="1" applyBorder="1" applyAlignment="1">
      <alignment horizontal="distributed"/>
    </xf>
    <xf numFmtId="0" fontId="13" fillId="0" borderId="0" xfId="0" applyFont="1" applyBorder="1" applyAlignment="1">
      <alignment horizontal="distributed"/>
    </xf>
    <xf numFmtId="0" fontId="10" fillId="0" borderId="8" xfId="0" applyFont="1" applyBorder="1" applyAlignment="1">
      <alignment/>
    </xf>
    <xf numFmtId="0" fontId="6" fillId="0" borderId="9" xfId="0" applyFont="1" applyBorder="1" applyAlignment="1">
      <alignment horizontal="distributed"/>
    </xf>
    <xf numFmtId="0" fontId="6" fillId="0" borderId="1" xfId="0" applyFont="1" applyBorder="1" applyAlignment="1" quotePrefix="1">
      <alignment horizontal="right" vertical="center"/>
    </xf>
    <xf numFmtId="0" fontId="9" fillId="0" borderId="1" xfId="0" applyFont="1" applyBorder="1" applyAlignment="1" quotePrefix="1">
      <alignment horizontal="left" vertical="center"/>
    </xf>
    <xf numFmtId="0" fontId="9" fillId="0" borderId="10" xfId="0" applyFont="1" applyBorder="1" applyAlignment="1">
      <alignment vertical="center"/>
    </xf>
    <xf numFmtId="177" fontId="11" fillId="0" borderId="10" xfId="0" applyNumberFormat="1" applyFont="1" applyBorder="1" applyAlignment="1" applyProtection="1">
      <alignment vertical="center"/>
      <protection/>
    </xf>
    <xf numFmtId="177" fontId="11" fillId="0" borderId="6" xfId="0" applyNumberFormat="1" applyFont="1" applyBorder="1" applyAlignment="1" applyProtection="1">
      <alignment vertical="center"/>
      <protection/>
    </xf>
    <xf numFmtId="0" fontId="6" fillId="0" borderId="5" xfId="0" applyFont="1" applyBorder="1" applyAlignment="1" quotePrefix="1">
      <alignment horizontal="right" vertical="center"/>
    </xf>
    <xf numFmtId="177" fontId="11" fillId="0" borderId="5" xfId="0" applyNumberFormat="1" applyFont="1" applyBorder="1" applyAlignment="1" applyProtection="1">
      <alignment vertical="center"/>
      <protection/>
    </xf>
    <xf numFmtId="0" fontId="15" fillId="0" borderId="0" xfId="0" applyFont="1" applyAlignment="1">
      <alignment vertical="center"/>
    </xf>
    <xf numFmtId="0" fontId="22" fillId="0" borderId="2" xfId="0" applyFont="1" applyBorder="1" applyAlignment="1">
      <alignment/>
    </xf>
    <xf numFmtId="0" fontId="23" fillId="0" borderId="0" xfId="0" applyFont="1" applyAlignment="1">
      <alignment vertical="center"/>
    </xf>
    <xf numFmtId="0" fontId="22" fillId="0" borderId="0" xfId="0" applyFont="1" applyBorder="1" applyAlignment="1">
      <alignment horizontal="left"/>
    </xf>
    <xf numFmtId="177" fontId="11" fillId="0" borderId="0" xfId="0" applyNumberFormat="1" applyFont="1" applyBorder="1" applyAlignment="1" applyProtection="1">
      <alignment vertical="center"/>
      <protection/>
    </xf>
    <xf numFmtId="177" fontId="24" fillId="0" borderId="0" xfId="0" applyNumberFormat="1" applyFont="1" applyBorder="1" applyAlignment="1" applyProtection="1">
      <alignment vertical="center"/>
      <protection/>
    </xf>
    <xf numFmtId="0" fontId="9" fillId="0" borderId="0" xfId="0" applyFont="1" applyBorder="1" applyAlignment="1" quotePrefix="1">
      <alignment horizontal="left" vertical="center"/>
    </xf>
    <xf numFmtId="0" fontId="19" fillId="0" borderId="0" xfId="0" applyFont="1" applyBorder="1" applyAlignment="1">
      <alignment vertical="center"/>
    </xf>
    <xf numFmtId="176" fontId="23" fillId="0" borderId="0" xfId="0" applyNumberFormat="1" applyFont="1" applyAlignment="1">
      <alignment vertical="center"/>
    </xf>
    <xf numFmtId="0" fontId="25" fillId="0" borderId="0" xfId="0" applyFont="1" applyBorder="1" applyAlignment="1">
      <alignment vertical="center"/>
    </xf>
    <xf numFmtId="0" fontId="26" fillId="0" borderId="0" xfId="0" applyFont="1" applyAlignment="1">
      <alignment vertical="center"/>
    </xf>
    <xf numFmtId="176" fontId="15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41" fontId="28" fillId="0" borderId="0" xfId="16" applyFont="1" applyAlignment="1">
      <alignment/>
    </xf>
    <xf numFmtId="41" fontId="29" fillId="0" borderId="0" xfId="16" applyFont="1" applyAlignment="1">
      <alignment/>
    </xf>
    <xf numFmtId="0" fontId="15" fillId="0" borderId="0" xfId="0" applyFont="1" applyAlignment="1">
      <alignment vertical="center"/>
    </xf>
    <xf numFmtId="0" fontId="1" fillId="0" borderId="0" xfId="0" applyFont="1" applyAlignment="1">
      <alignment horizontal="left"/>
    </xf>
    <xf numFmtId="0" fontId="30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0" fontId="4" fillId="0" borderId="0" xfId="0" applyFont="1" applyAlignment="1" applyProtection="1">
      <alignment horizontal="centerContinuous" vertical="center"/>
      <protection locked="0"/>
    </xf>
    <xf numFmtId="0" fontId="4" fillId="0" borderId="0" xfId="0" applyFont="1" applyAlignment="1">
      <alignment horizontal="centerContinuous" vertical="center"/>
    </xf>
    <xf numFmtId="0" fontId="4" fillId="0" borderId="0" xfId="0" applyFont="1" applyBorder="1" applyAlignment="1">
      <alignment horizontal="centerContinuous" vertical="center"/>
    </xf>
    <xf numFmtId="0" fontId="4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0" fontId="31" fillId="0" borderId="0" xfId="0" applyFont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8" fillId="0" borderId="0" xfId="0" applyFont="1" applyAlignment="1">
      <alignment horizontal="centerContinuous"/>
    </xf>
    <xf numFmtId="0" fontId="6" fillId="0" borderId="0" xfId="0" applyFont="1" applyAlignment="1">
      <alignment horizontal="left" vertical="top"/>
    </xf>
    <xf numFmtId="0" fontId="6" fillId="0" borderId="0" xfId="0" applyFont="1" applyBorder="1" applyAlignment="1">
      <alignment horizontal="right"/>
    </xf>
    <xf numFmtId="0" fontId="8" fillId="0" borderId="7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49" fontId="9" fillId="0" borderId="0" xfId="0" applyNumberFormat="1" applyFont="1" applyBorder="1" applyAlignment="1" quotePrefix="1">
      <alignment horizontal="left"/>
    </xf>
    <xf numFmtId="0" fontId="32" fillId="0" borderId="0" xfId="0" applyFont="1" applyAlignment="1">
      <alignment vertical="center"/>
    </xf>
    <xf numFmtId="49" fontId="9" fillId="0" borderId="0" xfId="0" applyNumberFormat="1" applyFont="1" applyBorder="1" applyAlignment="1" quotePrefix="1">
      <alignment horizontal="distributed"/>
    </xf>
    <xf numFmtId="49" fontId="6" fillId="0" borderId="8" xfId="0" applyNumberFormat="1" applyFont="1" applyBorder="1" applyAlignment="1" quotePrefix="1">
      <alignment horizontal="distributed"/>
    </xf>
    <xf numFmtId="179" fontId="11" fillId="0" borderId="8" xfId="0" applyNumberFormat="1" applyFont="1" applyBorder="1" applyAlignment="1" applyProtection="1">
      <alignment vertical="center"/>
      <protection/>
    </xf>
    <xf numFmtId="180" fontId="11" fillId="0" borderId="8" xfId="0" applyNumberFormat="1" applyFont="1" applyBorder="1" applyAlignment="1" applyProtection="1">
      <alignment vertical="center"/>
      <protection/>
    </xf>
    <xf numFmtId="181" fontId="11" fillId="0" borderId="0" xfId="0" applyNumberFormat="1" applyFont="1" applyBorder="1" applyAlignment="1" applyProtection="1">
      <alignment vertical="center"/>
      <protection/>
    </xf>
    <xf numFmtId="49" fontId="13" fillId="0" borderId="0" xfId="0" applyNumberFormat="1" applyFont="1" applyBorder="1" applyAlignment="1" quotePrefix="1">
      <alignment horizontal="distributed"/>
    </xf>
    <xf numFmtId="0" fontId="10" fillId="0" borderId="0" xfId="0" applyFont="1" applyAlignment="1">
      <alignment/>
    </xf>
    <xf numFmtId="49" fontId="33" fillId="0" borderId="8" xfId="0" applyNumberFormat="1" applyFont="1" applyBorder="1" applyAlignment="1" quotePrefix="1">
      <alignment horizontal="distributed"/>
    </xf>
    <xf numFmtId="179" fontId="14" fillId="0" borderId="8" xfId="0" applyNumberFormat="1" applyFont="1" applyBorder="1" applyAlignment="1" applyProtection="1">
      <alignment vertical="center"/>
      <protection locked="0"/>
    </xf>
    <xf numFmtId="180" fontId="14" fillId="0" borderId="8" xfId="0" applyNumberFormat="1" applyFont="1" applyBorder="1" applyAlignment="1" applyProtection="1">
      <alignment vertical="center"/>
      <protection/>
    </xf>
    <xf numFmtId="181" fontId="14" fillId="0" borderId="0" xfId="0" applyNumberFormat="1" applyFont="1" applyBorder="1" applyAlignment="1">
      <alignment vertical="center"/>
    </xf>
    <xf numFmtId="181" fontId="11" fillId="0" borderId="9" xfId="0" applyNumberFormat="1" applyFont="1" applyBorder="1" applyAlignment="1" applyProtection="1">
      <alignment vertical="center"/>
      <protection/>
    </xf>
    <xf numFmtId="49" fontId="13" fillId="0" borderId="0" xfId="0" applyNumberFormat="1" applyFont="1" applyBorder="1" applyAlignment="1">
      <alignment horizontal="distributed"/>
    </xf>
    <xf numFmtId="49" fontId="13" fillId="0" borderId="0" xfId="0" applyNumberFormat="1" applyFont="1" applyBorder="1" applyAlignment="1" quotePrefix="1">
      <alignment horizontal="distributed"/>
    </xf>
    <xf numFmtId="179" fontId="14" fillId="0" borderId="8" xfId="0" applyNumberFormat="1" applyFont="1" applyBorder="1" applyAlignment="1" applyProtection="1">
      <alignment vertical="center"/>
      <protection/>
    </xf>
    <xf numFmtId="49" fontId="34" fillId="0" borderId="0" xfId="0" applyNumberFormat="1" applyFont="1" applyBorder="1" applyAlignment="1" quotePrefix="1">
      <alignment horizontal="distributed"/>
    </xf>
    <xf numFmtId="49" fontId="9" fillId="0" borderId="8" xfId="0" applyNumberFormat="1" applyFont="1" applyBorder="1" applyAlignment="1" quotePrefix="1">
      <alignment horizontal="distributed"/>
    </xf>
    <xf numFmtId="181" fontId="14" fillId="0" borderId="9" xfId="0" applyNumberFormat="1" applyFont="1" applyBorder="1" applyAlignment="1">
      <alignment vertical="center"/>
    </xf>
    <xf numFmtId="49" fontId="19" fillId="0" borderId="0" xfId="0" applyNumberFormat="1" applyFont="1" applyBorder="1" applyAlignment="1" quotePrefix="1">
      <alignment horizontal="left"/>
    </xf>
    <xf numFmtId="181" fontId="11" fillId="0" borderId="0" xfId="0" applyNumberFormat="1" applyFont="1" applyBorder="1" applyAlignment="1">
      <alignment vertical="center"/>
    </xf>
    <xf numFmtId="179" fontId="11" fillId="0" borderId="8" xfId="0" applyNumberFormat="1" applyFont="1" applyBorder="1" applyAlignment="1" applyProtection="1">
      <alignment vertical="center"/>
      <protection locked="0"/>
    </xf>
    <xf numFmtId="0" fontId="17" fillId="0" borderId="0" xfId="0" applyFont="1" applyAlignment="1">
      <alignment/>
    </xf>
    <xf numFmtId="49" fontId="9" fillId="0" borderId="1" xfId="0" applyNumberFormat="1" applyFont="1" applyBorder="1" applyAlignment="1" quotePrefix="1">
      <alignment horizontal="left"/>
    </xf>
    <xf numFmtId="0" fontId="32" fillId="0" borderId="1" xfId="0" applyFont="1" applyBorder="1" applyAlignment="1">
      <alignment vertical="center"/>
    </xf>
    <xf numFmtId="49" fontId="34" fillId="0" borderId="1" xfId="0" applyNumberFormat="1" applyFont="1" applyBorder="1" applyAlignment="1" quotePrefix="1">
      <alignment horizontal="distributed"/>
    </xf>
    <xf numFmtId="49" fontId="6" fillId="0" borderId="10" xfId="0" applyNumberFormat="1" applyFont="1" applyBorder="1" applyAlignment="1" quotePrefix="1">
      <alignment horizontal="distributed"/>
    </xf>
    <xf numFmtId="179" fontId="11" fillId="0" borderId="10" xfId="0" applyNumberFormat="1" applyFont="1" applyBorder="1" applyAlignment="1" applyProtection="1">
      <alignment vertical="center"/>
      <protection/>
    </xf>
    <xf numFmtId="180" fontId="11" fillId="0" borderId="10" xfId="0" applyNumberFormat="1" applyFont="1" applyBorder="1" applyAlignment="1" applyProtection="1">
      <alignment vertical="center"/>
      <protection/>
    </xf>
    <xf numFmtId="181" fontId="11" fillId="0" borderId="1" xfId="0" applyNumberFormat="1" applyFont="1" applyBorder="1" applyAlignment="1">
      <alignment vertical="center"/>
    </xf>
    <xf numFmtId="0" fontId="19" fillId="0" borderId="0" xfId="0" applyFont="1" applyAlignment="1">
      <alignment vertical="center"/>
    </xf>
    <xf numFmtId="0" fontId="35" fillId="0" borderId="0" xfId="0" applyFont="1" applyAlignment="1">
      <alignment vertical="center"/>
    </xf>
    <xf numFmtId="0" fontId="36" fillId="0" borderId="0" xfId="0" applyFont="1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ta\01-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9306"/>
      <sheetName val="損益"/>
      <sheetName val="資債"/>
      <sheetName val="Sheet3"/>
    </sheetNames>
    <sheetDataSet>
      <sheetData sheetId="2">
        <row r="51">
          <cell r="L51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5"/>
  <sheetViews>
    <sheetView tabSelected="1" workbookViewId="0" topLeftCell="A1">
      <selection activeCell="J2" sqref="J2"/>
    </sheetView>
  </sheetViews>
  <sheetFormatPr defaultColWidth="9.00390625" defaultRowHeight="13.5" customHeight="1"/>
  <cols>
    <col min="1" max="1" width="4.125" style="143" customWidth="1"/>
    <col min="2" max="2" width="2.625" style="80" customWidth="1"/>
    <col min="3" max="3" width="21.625" style="142" customWidth="1"/>
    <col min="4" max="4" width="1.625" style="141" customWidth="1"/>
    <col min="5" max="7" width="17.625" style="82" customWidth="1"/>
    <col min="8" max="8" width="8.375" style="91" customWidth="1"/>
    <col min="9" max="16384" width="9.00390625" style="82" customWidth="1"/>
  </cols>
  <sheetData>
    <row r="1" spans="1:4" ht="30" customHeight="1">
      <c r="A1" s="88"/>
      <c r="B1" s="82"/>
      <c r="C1" s="89"/>
      <c r="D1" s="90"/>
    </row>
    <row r="2" spans="1:8" s="95" customFormat="1" ht="45" customHeight="1">
      <c r="A2" s="92" t="s">
        <v>96</v>
      </c>
      <c r="B2" s="93"/>
      <c r="C2" s="93"/>
      <c r="D2" s="93"/>
      <c r="E2" s="93"/>
      <c r="F2" s="93"/>
      <c r="G2" s="93"/>
      <c r="H2" s="94"/>
    </row>
    <row r="3" spans="1:8" s="12" customFormat="1" ht="21.75" customHeight="1">
      <c r="A3" s="96"/>
      <c r="B3" s="96"/>
      <c r="C3" s="97" t="s">
        <v>97</v>
      </c>
      <c r="D3" s="98"/>
      <c r="F3" s="99"/>
      <c r="G3" s="100"/>
      <c r="H3" s="101" t="s">
        <v>98</v>
      </c>
    </row>
    <row r="4" spans="1:8" s="106" customFormat="1" ht="21.75" customHeight="1">
      <c r="A4" s="102" t="s">
        <v>99</v>
      </c>
      <c r="B4" s="103"/>
      <c r="C4" s="103"/>
      <c r="D4" s="103"/>
      <c r="E4" s="103" t="s">
        <v>100</v>
      </c>
      <c r="F4" s="103" t="s">
        <v>101</v>
      </c>
      <c r="G4" s="104" t="s">
        <v>102</v>
      </c>
      <c r="H4" s="105"/>
    </row>
    <row r="5" spans="1:8" s="106" customFormat="1" ht="33" customHeight="1">
      <c r="A5" s="107"/>
      <c r="B5" s="108"/>
      <c r="C5" s="108"/>
      <c r="D5" s="108"/>
      <c r="E5" s="108"/>
      <c r="F5" s="108"/>
      <c r="G5" s="109" t="s">
        <v>4</v>
      </c>
      <c r="H5" s="109" t="s">
        <v>5</v>
      </c>
    </row>
    <row r="6" spans="1:8" s="111" customFormat="1" ht="19.5" customHeight="1">
      <c r="A6" s="110" t="s">
        <v>103</v>
      </c>
      <c r="C6" s="112"/>
      <c r="D6" s="113"/>
      <c r="E6" s="114">
        <f>SUM(E7:E17)</f>
        <v>16893827186.61</v>
      </c>
      <c r="F6" s="114">
        <f>SUM(F7:F17)</f>
        <v>14676432000</v>
      </c>
      <c r="G6" s="115">
        <f>SUM(G7:G17)</f>
        <v>2217395186.6100006</v>
      </c>
      <c r="H6" s="116">
        <f>IF(F6=0,0,(G6/F6)*100)</f>
        <v>15.108544001771007</v>
      </c>
    </row>
    <row r="7" spans="1:8" ht="13.5" customHeight="1">
      <c r="A7" s="7"/>
      <c r="B7" s="117" t="s">
        <v>104</v>
      </c>
      <c r="C7" s="118"/>
      <c r="D7" s="119"/>
      <c r="E7" s="120">
        <v>15143353876.87</v>
      </c>
      <c r="F7" s="120">
        <v>13181205000</v>
      </c>
      <c r="G7" s="121">
        <f aca="true" t="shared" si="0" ref="G7:G16">E7-F7</f>
        <v>1962148876.8700008</v>
      </c>
      <c r="H7" s="122">
        <f aca="true" t="shared" si="1" ref="H7:H36">IF(F7=0,0,(G7/F7)*100)</f>
        <v>14.885959795557394</v>
      </c>
    </row>
    <row r="8" spans="1:8" ht="13.5" customHeight="1">
      <c r="A8" s="7"/>
      <c r="B8" s="117" t="s">
        <v>105</v>
      </c>
      <c r="C8" s="118"/>
      <c r="D8" s="119"/>
      <c r="E8" s="120">
        <v>839616997</v>
      </c>
      <c r="F8" s="120">
        <v>918848000</v>
      </c>
      <c r="G8" s="121">
        <f t="shared" si="0"/>
        <v>-79231003</v>
      </c>
      <c r="H8" s="122">
        <f t="shared" si="1"/>
        <v>-8.62286286741659</v>
      </c>
    </row>
    <row r="9" spans="1:8" ht="13.5" customHeight="1">
      <c r="A9" s="7"/>
      <c r="B9" s="117" t="s">
        <v>106</v>
      </c>
      <c r="C9" s="118"/>
      <c r="D9" s="119"/>
      <c r="E9" s="120">
        <v>0</v>
      </c>
      <c r="F9" s="120">
        <v>0</v>
      </c>
      <c r="G9" s="121">
        <f t="shared" si="0"/>
        <v>0</v>
      </c>
      <c r="H9" s="122">
        <f t="shared" si="1"/>
        <v>0</v>
      </c>
    </row>
    <row r="10" spans="1:8" ht="13.5" customHeight="1">
      <c r="A10" s="7"/>
      <c r="B10" s="117" t="s">
        <v>107</v>
      </c>
      <c r="C10" s="118"/>
      <c r="D10" s="119"/>
      <c r="E10" s="120">
        <v>0</v>
      </c>
      <c r="F10" s="120">
        <v>0</v>
      </c>
      <c r="G10" s="121">
        <f t="shared" si="0"/>
        <v>0</v>
      </c>
      <c r="H10" s="122">
        <f t="shared" si="1"/>
        <v>0</v>
      </c>
    </row>
    <row r="11" spans="1:8" ht="13.5" customHeight="1">
      <c r="A11" s="7"/>
      <c r="B11" s="117" t="s">
        <v>108</v>
      </c>
      <c r="C11" s="118"/>
      <c r="D11" s="119"/>
      <c r="E11" s="120">
        <v>607600</v>
      </c>
      <c r="F11" s="120">
        <v>403000</v>
      </c>
      <c r="G11" s="121">
        <f t="shared" si="0"/>
        <v>204600</v>
      </c>
      <c r="H11" s="122">
        <f t="shared" si="1"/>
        <v>50.76923076923077</v>
      </c>
    </row>
    <row r="12" spans="1:8" ht="13.5" customHeight="1">
      <c r="A12" s="7"/>
      <c r="B12" s="117" t="s">
        <v>109</v>
      </c>
      <c r="C12" s="118"/>
      <c r="D12" s="119"/>
      <c r="E12" s="120">
        <v>0</v>
      </c>
      <c r="F12" s="120">
        <v>0</v>
      </c>
      <c r="G12" s="121">
        <f t="shared" si="0"/>
        <v>0</v>
      </c>
      <c r="H12" s="122">
        <f t="shared" si="1"/>
        <v>0</v>
      </c>
    </row>
    <row r="13" spans="1:8" ht="13.5" customHeight="1">
      <c r="A13" s="7"/>
      <c r="B13" s="117" t="s">
        <v>110</v>
      </c>
      <c r="C13" s="118"/>
      <c r="D13" s="119"/>
      <c r="E13" s="120">
        <v>0</v>
      </c>
      <c r="F13" s="120">
        <v>0</v>
      </c>
      <c r="G13" s="121">
        <f t="shared" si="0"/>
        <v>0</v>
      </c>
      <c r="H13" s="122">
        <f t="shared" si="1"/>
        <v>0</v>
      </c>
    </row>
    <row r="14" spans="1:8" ht="13.5" customHeight="1">
      <c r="A14" s="7"/>
      <c r="B14" s="117" t="s">
        <v>111</v>
      </c>
      <c r="C14" s="118"/>
      <c r="D14" s="119"/>
      <c r="E14" s="120">
        <v>0</v>
      </c>
      <c r="F14" s="120">
        <v>0</v>
      </c>
      <c r="G14" s="121">
        <f t="shared" si="0"/>
        <v>0</v>
      </c>
      <c r="H14" s="122">
        <f t="shared" si="1"/>
        <v>0</v>
      </c>
    </row>
    <row r="15" spans="1:8" ht="13.5" customHeight="1">
      <c r="A15" s="7"/>
      <c r="B15" s="117" t="s">
        <v>112</v>
      </c>
      <c r="C15" s="118"/>
      <c r="D15" s="119"/>
      <c r="E15" s="120">
        <v>0</v>
      </c>
      <c r="F15" s="120">
        <v>0</v>
      </c>
      <c r="G15" s="121">
        <f t="shared" si="0"/>
        <v>0</v>
      </c>
      <c r="H15" s="122">
        <f t="shared" si="1"/>
        <v>0</v>
      </c>
    </row>
    <row r="16" spans="1:8" ht="13.5" customHeight="1">
      <c r="A16" s="7"/>
      <c r="B16" s="117" t="s">
        <v>113</v>
      </c>
      <c r="C16" s="118"/>
      <c r="D16" s="119"/>
      <c r="E16" s="120">
        <v>0</v>
      </c>
      <c r="F16" s="120">
        <v>0</v>
      </c>
      <c r="G16" s="121">
        <f t="shared" si="0"/>
        <v>0</v>
      </c>
      <c r="H16" s="122">
        <f t="shared" si="1"/>
        <v>0</v>
      </c>
    </row>
    <row r="17" spans="1:8" ht="13.5" customHeight="1">
      <c r="A17" s="7"/>
      <c r="B17" s="117" t="s">
        <v>114</v>
      </c>
      <c r="C17" s="118"/>
      <c r="D17" s="119"/>
      <c r="E17" s="120">
        <v>910248712.74</v>
      </c>
      <c r="F17" s="120">
        <v>575976000</v>
      </c>
      <c r="G17" s="121">
        <f>E17-F17</f>
        <v>334272712.74</v>
      </c>
      <c r="H17" s="122">
        <f t="shared" si="1"/>
        <v>58.03587523438477</v>
      </c>
    </row>
    <row r="18" spans="1:8" s="111" customFormat="1" ht="15" customHeight="1">
      <c r="A18" s="110" t="s">
        <v>115</v>
      </c>
      <c r="C18" s="112"/>
      <c r="D18" s="113"/>
      <c r="E18" s="114">
        <f>SUM(E19:E29)</f>
        <v>14506544612.21</v>
      </c>
      <c r="F18" s="114">
        <f>SUM(F19:F29)</f>
        <v>14198745000</v>
      </c>
      <c r="G18" s="115">
        <f>SUM(G19:G29)</f>
        <v>307799612.2099991</v>
      </c>
      <c r="H18" s="123">
        <f t="shared" si="1"/>
        <v>2.1677944931752706</v>
      </c>
    </row>
    <row r="19" spans="1:8" ht="13.5" customHeight="1">
      <c r="A19" s="7"/>
      <c r="B19" s="117" t="s">
        <v>116</v>
      </c>
      <c r="C19" s="118"/>
      <c r="D19" s="119"/>
      <c r="E19" s="120">
        <v>13187942873.21</v>
      </c>
      <c r="F19" s="120">
        <v>12986315000</v>
      </c>
      <c r="G19" s="121">
        <f aca="true" t="shared" si="2" ref="G19:G25">E19-F19</f>
        <v>201627873.20999908</v>
      </c>
      <c r="H19" s="122">
        <f t="shared" si="1"/>
        <v>1.5526180691751208</v>
      </c>
    </row>
    <row r="20" spans="1:8" ht="13.5" customHeight="1">
      <c r="A20" s="7"/>
      <c r="B20" s="117" t="s">
        <v>117</v>
      </c>
      <c r="C20" s="118"/>
      <c r="D20" s="119"/>
      <c r="E20" s="120">
        <v>1007245034</v>
      </c>
      <c r="F20" s="120">
        <v>924945000</v>
      </c>
      <c r="G20" s="121">
        <f t="shared" si="2"/>
        <v>82300034</v>
      </c>
      <c r="H20" s="122">
        <f t="shared" si="1"/>
        <v>8.897830033137105</v>
      </c>
    </row>
    <row r="21" spans="1:8" ht="13.5" customHeight="1">
      <c r="A21" s="7"/>
      <c r="B21" s="117" t="s">
        <v>118</v>
      </c>
      <c r="C21" s="118"/>
      <c r="D21" s="119"/>
      <c r="E21" s="120">
        <v>0</v>
      </c>
      <c r="F21" s="120">
        <v>0</v>
      </c>
      <c r="G21" s="121">
        <f t="shared" si="2"/>
        <v>0</v>
      </c>
      <c r="H21" s="122">
        <f t="shared" si="1"/>
        <v>0</v>
      </c>
    </row>
    <row r="22" spans="1:8" ht="13.5" customHeight="1">
      <c r="A22" s="7"/>
      <c r="B22" s="117" t="s">
        <v>119</v>
      </c>
      <c r="C22" s="118"/>
      <c r="D22" s="119"/>
      <c r="E22" s="120">
        <v>0</v>
      </c>
      <c r="F22" s="120">
        <v>0</v>
      </c>
      <c r="G22" s="121">
        <f t="shared" si="2"/>
        <v>0</v>
      </c>
      <c r="H22" s="122">
        <f t="shared" si="1"/>
        <v>0</v>
      </c>
    </row>
    <row r="23" spans="1:8" ht="13.5" customHeight="1">
      <c r="A23" s="7"/>
      <c r="B23" s="117" t="s">
        <v>120</v>
      </c>
      <c r="C23" s="118"/>
      <c r="D23" s="119"/>
      <c r="E23" s="120">
        <v>170558</v>
      </c>
      <c r="F23" s="120">
        <v>320000</v>
      </c>
      <c r="G23" s="121">
        <f t="shared" si="2"/>
        <v>-149442</v>
      </c>
      <c r="H23" s="122">
        <f t="shared" si="1"/>
        <v>-46.700625</v>
      </c>
    </row>
    <row r="24" spans="1:8" ht="13.5" customHeight="1">
      <c r="A24" s="7"/>
      <c r="B24" s="117" t="s">
        <v>121</v>
      </c>
      <c r="C24" s="118"/>
      <c r="D24" s="119"/>
      <c r="E24" s="120">
        <v>0</v>
      </c>
      <c r="F24" s="120">
        <v>0</v>
      </c>
      <c r="G24" s="121">
        <f t="shared" si="2"/>
        <v>0</v>
      </c>
      <c r="H24" s="122">
        <f t="shared" si="1"/>
        <v>0</v>
      </c>
    </row>
    <row r="25" spans="1:8" ht="13.5" customHeight="1">
      <c r="A25" s="7"/>
      <c r="B25" s="117" t="s">
        <v>122</v>
      </c>
      <c r="C25" s="118"/>
      <c r="D25" s="119"/>
      <c r="E25" s="120">
        <v>0</v>
      </c>
      <c r="F25" s="120">
        <v>0</v>
      </c>
      <c r="G25" s="121">
        <f t="shared" si="2"/>
        <v>0</v>
      </c>
      <c r="H25" s="122">
        <f t="shared" si="1"/>
        <v>0</v>
      </c>
    </row>
    <row r="26" spans="1:8" ht="13.5" customHeight="1">
      <c r="A26" s="7"/>
      <c r="B26" s="117" t="s">
        <v>123</v>
      </c>
      <c r="C26" s="118"/>
      <c r="D26" s="119"/>
      <c r="E26" s="120">
        <v>0</v>
      </c>
      <c r="F26" s="120">
        <v>0</v>
      </c>
      <c r="G26" s="121">
        <f>E26-F26</f>
        <v>0</v>
      </c>
      <c r="H26" s="122">
        <f t="shared" si="1"/>
        <v>0</v>
      </c>
    </row>
    <row r="27" spans="1:8" ht="13.5" customHeight="1">
      <c r="A27" s="7"/>
      <c r="B27" s="124" t="s">
        <v>124</v>
      </c>
      <c r="C27" s="118"/>
      <c r="D27" s="119"/>
      <c r="E27" s="120">
        <v>0</v>
      </c>
      <c r="F27" s="120">
        <v>0</v>
      </c>
      <c r="G27" s="121">
        <f>E27-F27</f>
        <v>0</v>
      </c>
      <c r="H27" s="122">
        <f t="shared" si="1"/>
        <v>0</v>
      </c>
    </row>
    <row r="28" spans="1:8" ht="13.5" customHeight="1">
      <c r="A28" s="7"/>
      <c r="B28" s="124" t="s">
        <v>125</v>
      </c>
      <c r="C28" s="118"/>
      <c r="D28" s="119"/>
      <c r="E28" s="120">
        <v>0</v>
      </c>
      <c r="F28" s="120">
        <v>0</v>
      </c>
      <c r="G28" s="121">
        <f>E28-F28</f>
        <v>0</v>
      </c>
      <c r="H28" s="122">
        <f t="shared" si="1"/>
        <v>0</v>
      </c>
    </row>
    <row r="29" spans="1:8" ht="13.5" customHeight="1">
      <c r="A29" s="7"/>
      <c r="B29" s="117" t="s">
        <v>126</v>
      </c>
      <c r="C29" s="118"/>
      <c r="D29" s="119"/>
      <c r="E29" s="120">
        <v>311186147</v>
      </c>
      <c r="F29" s="120">
        <v>287165000</v>
      </c>
      <c r="G29" s="121">
        <f>E29-F29</f>
        <v>24021147</v>
      </c>
      <c r="H29" s="122">
        <f t="shared" si="1"/>
        <v>8.36492852541222</v>
      </c>
    </row>
    <row r="30" spans="1:8" ht="2.25" customHeight="1">
      <c r="A30" s="7"/>
      <c r="B30" s="125"/>
      <c r="C30" s="53"/>
      <c r="D30" s="119"/>
      <c r="E30" s="126"/>
      <c r="F30" s="126"/>
      <c r="G30" s="121"/>
      <c r="H30" s="122"/>
    </row>
    <row r="31" spans="1:8" s="111" customFormat="1" ht="15" customHeight="1">
      <c r="A31" s="110" t="s">
        <v>127</v>
      </c>
      <c r="B31" s="18"/>
      <c r="C31" s="112"/>
      <c r="D31" s="113"/>
      <c r="E31" s="114">
        <f>E6-E18</f>
        <v>2387282574.4000015</v>
      </c>
      <c r="F31" s="114">
        <f>F6-F18</f>
        <v>477687000</v>
      </c>
      <c r="G31" s="115">
        <f>G6-G18</f>
        <v>1909595574.4000015</v>
      </c>
      <c r="H31" s="123">
        <f t="shared" si="1"/>
        <v>399.7587488041336</v>
      </c>
    </row>
    <row r="32" spans="1:8" s="111" customFormat="1" ht="15" customHeight="1">
      <c r="A32" s="110" t="s">
        <v>128</v>
      </c>
      <c r="B32" s="3"/>
      <c r="C32" s="112"/>
      <c r="D32" s="113"/>
      <c r="E32" s="114">
        <f>SUM(E33:E36)</f>
        <v>2489719689.4700003</v>
      </c>
      <c r="F32" s="114">
        <f>SUM(F33:F36)</f>
        <v>2405508000</v>
      </c>
      <c r="G32" s="115">
        <f>SUM(G33:G36)</f>
        <v>84211689.47000003</v>
      </c>
      <c r="H32" s="123">
        <f t="shared" si="1"/>
        <v>3.500786090505624</v>
      </c>
    </row>
    <row r="33" spans="1:8" ht="13.5" customHeight="1">
      <c r="A33" s="7"/>
      <c r="B33" s="117" t="s">
        <v>129</v>
      </c>
      <c r="C33" s="118"/>
      <c r="D33" s="119"/>
      <c r="E33" s="120">
        <v>1761531071.47</v>
      </c>
      <c r="F33" s="120">
        <v>1749001000</v>
      </c>
      <c r="G33" s="121">
        <f>E33-F33</f>
        <v>12530071.470000029</v>
      </c>
      <c r="H33" s="122">
        <f t="shared" si="1"/>
        <v>0.7164130535088332</v>
      </c>
    </row>
    <row r="34" spans="1:8" ht="13.5" customHeight="1">
      <c r="A34" s="7"/>
      <c r="B34" s="117" t="s">
        <v>130</v>
      </c>
      <c r="C34" s="118"/>
      <c r="D34" s="119"/>
      <c r="E34" s="120">
        <v>0</v>
      </c>
      <c r="F34" s="120">
        <v>0</v>
      </c>
      <c r="G34" s="121">
        <f>E34-F34</f>
        <v>0</v>
      </c>
      <c r="H34" s="122">
        <f t="shared" si="1"/>
        <v>0</v>
      </c>
    </row>
    <row r="35" spans="1:8" ht="13.5" customHeight="1">
      <c r="A35" s="7"/>
      <c r="B35" s="117" t="s">
        <v>131</v>
      </c>
      <c r="C35" s="118"/>
      <c r="D35" s="119"/>
      <c r="E35" s="120">
        <v>558792310</v>
      </c>
      <c r="F35" s="120">
        <v>410042000</v>
      </c>
      <c r="G35" s="121">
        <f>E35-F35</f>
        <v>148750310</v>
      </c>
      <c r="H35" s="122">
        <f t="shared" si="1"/>
        <v>36.276847249793924</v>
      </c>
    </row>
    <row r="36" spans="1:8" ht="13.5" customHeight="1">
      <c r="A36" s="7"/>
      <c r="B36" s="117" t="s">
        <v>132</v>
      </c>
      <c r="C36" s="118"/>
      <c r="D36" s="119"/>
      <c r="E36" s="120">
        <v>169396308</v>
      </c>
      <c r="F36" s="120">
        <v>246465000</v>
      </c>
      <c r="G36" s="121">
        <f>E36-F36</f>
        <v>-77068692</v>
      </c>
      <c r="H36" s="122">
        <f t="shared" si="1"/>
        <v>-31.26962935913821</v>
      </c>
    </row>
    <row r="37" spans="1:8" ht="1.5" customHeight="1">
      <c r="A37" s="7"/>
      <c r="B37" s="125"/>
      <c r="C37" s="53"/>
      <c r="D37" s="119"/>
      <c r="E37" s="126"/>
      <c r="F37" s="126"/>
      <c r="G37" s="121"/>
      <c r="H37" s="122"/>
    </row>
    <row r="38" spans="1:8" s="111" customFormat="1" ht="15" customHeight="1">
      <c r="A38" s="110" t="s">
        <v>133</v>
      </c>
      <c r="C38" s="127"/>
      <c r="D38" s="113"/>
      <c r="E38" s="114">
        <f>E31-E32</f>
        <v>-102437115.06999874</v>
      </c>
      <c r="F38" s="114">
        <f>F31-F32</f>
        <v>-1927821000</v>
      </c>
      <c r="G38" s="115">
        <f>G31-G32</f>
        <v>1825383884.9300015</v>
      </c>
      <c r="H38" s="123">
        <f>IF(F38=0,0,(G38/F38)*100)</f>
        <v>-94.68637829601407</v>
      </c>
    </row>
    <row r="39" spans="1:8" s="111" customFormat="1" ht="15" customHeight="1">
      <c r="A39" s="110" t="s">
        <v>134</v>
      </c>
      <c r="B39" s="3"/>
      <c r="C39" s="112"/>
      <c r="D39" s="113"/>
      <c r="E39" s="114">
        <f>SUM(E40:E41)</f>
        <v>4622601169.71</v>
      </c>
      <c r="F39" s="114">
        <f>SUM(F40:F41)</f>
        <v>1884876000</v>
      </c>
      <c r="G39" s="115">
        <f>SUM(G40:G41)</f>
        <v>2737725169.71</v>
      </c>
      <c r="H39" s="123">
        <f>IF(F39=0,0,(G39/F39)*100)</f>
        <v>145.24696424114902</v>
      </c>
    </row>
    <row r="40" spans="1:8" ht="13.5" customHeight="1">
      <c r="A40" s="7"/>
      <c r="B40" s="117" t="s">
        <v>135</v>
      </c>
      <c r="C40" s="118"/>
      <c r="D40" s="119"/>
      <c r="E40" s="120">
        <v>634124272.29</v>
      </c>
      <c r="F40" s="120">
        <v>480643000</v>
      </c>
      <c r="G40" s="121">
        <f>E40-F40</f>
        <v>153481272.28999996</v>
      </c>
      <c r="H40" s="122">
        <f aca="true" t="shared" si="3" ref="H40:H52">IF(F40=0,0,(G40/F40)*100)</f>
        <v>31.932488830587353</v>
      </c>
    </row>
    <row r="41" spans="1:8" ht="13.5" customHeight="1">
      <c r="A41" s="7"/>
      <c r="B41" s="117" t="s">
        <v>136</v>
      </c>
      <c r="C41" s="118"/>
      <c r="D41" s="119"/>
      <c r="E41" s="120">
        <v>3988476897.42</v>
      </c>
      <c r="F41" s="120">
        <v>1404233000</v>
      </c>
      <c r="G41" s="121">
        <f>E41-F41</f>
        <v>2584243897.42</v>
      </c>
      <c r="H41" s="122">
        <f t="shared" si="3"/>
        <v>184.0324146648028</v>
      </c>
    </row>
    <row r="42" spans="1:8" ht="2.25" customHeight="1">
      <c r="A42" s="7"/>
      <c r="B42" s="117"/>
      <c r="C42" s="118"/>
      <c r="D42" s="119"/>
      <c r="E42" s="126"/>
      <c r="F42" s="126"/>
      <c r="G42" s="121"/>
      <c r="H42" s="122"/>
    </row>
    <row r="43" spans="1:8" s="111" customFormat="1" ht="15" customHeight="1">
      <c r="A43" s="110" t="s">
        <v>137</v>
      </c>
      <c r="B43" s="3"/>
      <c r="C43" s="112"/>
      <c r="D43" s="128"/>
      <c r="E43" s="114">
        <f>SUM(E44:E45)</f>
        <v>1096032555.4299998</v>
      </c>
      <c r="F43" s="114">
        <f>SUM(F44:F45)</f>
        <v>1105660000</v>
      </c>
      <c r="G43" s="115">
        <f>SUM(G44:G45)</f>
        <v>-9627444.570000052</v>
      </c>
      <c r="H43" s="123">
        <f t="shared" si="3"/>
        <v>-0.870741870918732</v>
      </c>
    </row>
    <row r="44" spans="1:8" ht="13.5" customHeight="1">
      <c r="A44" s="7"/>
      <c r="B44" s="117" t="s">
        <v>138</v>
      </c>
      <c r="C44" s="118"/>
      <c r="D44" s="119"/>
      <c r="E44" s="120">
        <v>75479056.87</v>
      </c>
      <c r="F44" s="120">
        <v>169164000</v>
      </c>
      <c r="G44" s="121">
        <f>E44-F44</f>
        <v>-93684943.13</v>
      </c>
      <c r="H44" s="129">
        <f t="shared" si="3"/>
        <v>-55.381134951881016</v>
      </c>
    </row>
    <row r="45" spans="1:8" ht="13.5" customHeight="1">
      <c r="A45" s="7"/>
      <c r="B45" s="117" t="s">
        <v>139</v>
      </c>
      <c r="C45" s="118"/>
      <c r="D45" s="119"/>
      <c r="E45" s="120">
        <v>1020553498.56</v>
      </c>
      <c r="F45" s="120">
        <v>936496000</v>
      </c>
      <c r="G45" s="121">
        <f>E45-F45</f>
        <v>84057498.55999994</v>
      </c>
      <c r="H45" s="129">
        <f t="shared" si="3"/>
        <v>8.975745604893127</v>
      </c>
    </row>
    <row r="46" spans="1:8" ht="1.5" customHeight="1">
      <c r="A46" s="7"/>
      <c r="B46" s="130"/>
      <c r="C46" s="125"/>
      <c r="D46" s="119"/>
      <c r="E46" s="126"/>
      <c r="F46" s="126"/>
      <c r="G46" s="121">
        <f>E46-F46</f>
        <v>0</v>
      </c>
      <c r="H46" s="129"/>
    </row>
    <row r="47" spans="1:8" s="111" customFormat="1" ht="15" customHeight="1">
      <c r="A47" s="110" t="s">
        <v>140</v>
      </c>
      <c r="C47" s="127"/>
      <c r="D47" s="113"/>
      <c r="E47" s="114">
        <f>E39-E43</f>
        <v>3526568614.28</v>
      </c>
      <c r="F47" s="114">
        <f>F39-F43</f>
        <v>779216000</v>
      </c>
      <c r="G47" s="115">
        <f>G39-G43</f>
        <v>2747352614.28</v>
      </c>
      <c r="H47" s="123">
        <f t="shared" si="3"/>
        <v>352.57908131763213</v>
      </c>
    </row>
    <row r="48" spans="1:8" s="111" customFormat="1" ht="15" customHeight="1">
      <c r="A48" s="110" t="s">
        <v>141</v>
      </c>
      <c r="C48" s="127"/>
      <c r="D48" s="113"/>
      <c r="E48" s="114">
        <f>E38+E47</f>
        <v>3424131499.2100015</v>
      </c>
      <c r="F48" s="114">
        <f>F38+F47</f>
        <v>-1148605000</v>
      </c>
      <c r="G48" s="115">
        <f>G38+G47</f>
        <v>4572736499.210002</v>
      </c>
      <c r="H48" s="131">
        <f t="shared" si="3"/>
        <v>-398.1121881943751</v>
      </c>
    </row>
    <row r="49" spans="1:8" s="111" customFormat="1" ht="15" customHeight="1">
      <c r="A49" s="110" t="s">
        <v>142</v>
      </c>
      <c r="C49" s="127"/>
      <c r="D49" s="113"/>
      <c r="E49" s="132"/>
      <c r="F49" s="132"/>
      <c r="G49" s="115">
        <f>E49-F49</f>
        <v>0</v>
      </c>
      <c r="H49" s="131">
        <f t="shared" si="3"/>
        <v>0</v>
      </c>
    </row>
    <row r="50" spans="1:8" s="111" customFormat="1" ht="15" customHeight="1">
      <c r="A50" s="110" t="s">
        <v>143</v>
      </c>
      <c r="C50" s="127"/>
      <c r="D50" s="113"/>
      <c r="E50" s="132"/>
      <c r="F50" s="132"/>
      <c r="G50" s="115">
        <f>E50-F50</f>
        <v>0</v>
      </c>
      <c r="H50" s="131">
        <f t="shared" si="3"/>
        <v>0</v>
      </c>
    </row>
    <row r="51" spans="1:8" s="111" customFormat="1" ht="15" customHeight="1">
      <c r="A51" s="110" t="s">
        <v>144</v>
      </c>
      <c r="C51" s="127"/>
      <c r="D51" s="113"/>
      <c r="E51" s="132"/>
      <c r="F51" s="132"/>
      <c r="G51" s="115">
        <f>E51-F51</f>
        <v>0</v>
      </c>
      <c r="H51" s="131">
        <f t="shared" si="3"/>
        <v>0</v>
      </c>
    </row>
    <row r="52" spans="1:8" s="111" customFormat="1" ht="15" customHeight="1">
      <c r="A52" s="110" t="s">
        <v>145</v>
      </c>
      <c r="B52" s="125"/>
      <c r="C52" s="133"/>
      <c r="D52" s="113"/>
      <c r="E52" s="132"/>
      <c r="F52" s="132"/>
      <c r="G52" s="115">
        <f>E52-F52</f>
        <v>0</v>
      </c>
      <c r="H52" s="131">
        <f t="shared" si="3"/>
        <v>0</v>
      </c>
    </row>
    <row r="53" spans="1:8" s="111" customFormat="1" ht="15" customHeight="1">
      <c r="A53" s="134" t="s">
        <v>146</v>
      </c>
      <c r="B53" s="135"/>
      <c r="C53" s="136"/>
      <c r="D53" s="137"/>
      <c r="E53" s="138">
        <f>E48-E49+E50-E51-E52</f>
        <v>3424131499.2100015</v>
      </c>
      <c r="F53" s="138">
        <f>F48-F49+F50-F51-F52</f>
        <v>-1148605000</v>
      </c>
      <c r="G53" s="139">
        <f>E53-F53</f>
        <v>4572736499.210001</v>
      </c>
      <c r="H53" s="140">
        <f>IF(F53=0,0,(G53/F53)*100)</f>
        <v>-398.112188194375</v>
      </c>
    </row>
    <row r="54" ht="13.5" customHeight="1">
      <c r="A54" s="141"/>
    </row>
    <row r="55" ht="13.5" customHeight="1">
      <c r="A55" s="141"/>
    </row>
  </sheetData>
  <mergeCells count="35">
    <mergeCell ref="B42:C42"/>
    <mergeCell ref="B44:C44"/>
    <mergeCell ref="B45:C45"/>
    <mergeCell ref="B35:C35"/>
    <mergeCell ref="B36:C36"/>
    <mergeCell ref="B40:C40"/>
    <mergeCell ref="B41:C41"/>
    <mergeCell ref="B28:C28"/>
    <mergeCell ref="B29:C29"/>
    <mergeCell ref="B33:C33"/>
    <mergeCell ref="B34:C34"/>
    <mergeCell ref="B24:C24"/>
    <mergeCell ref="B25:C25"/>
    <mergeCell ref="B26:C26"/>
    <mergeCell ref="B27:C27"/>
    <mergeCell ref="B20:C20"/>
    <mergeCell ref="B21:C21"/>
    <mergeCell ref="B22:C22"/>
    <mergeCell ref="B23:C23"/>
    <mergeCell ref="B15:C15"/>
    <mergeCell ref="B16:C16"/>
    <mergeCell ref="B17:C17"/>
    <mergeCell ref="B19:C19"/>
    <mergeCell ref="B11:C11"/>
    <mergeCell ref="B12:C12"/>
    <mergeCell ref="B13:C13"/>
    <mergeCell ref="B14:C14"/>
    <mergeCell ref="B7:C7"/>
    <mergeCell ref="B8:C8"/>
    <mergeCell ref="B9:C9"/>
    <mergeCell ref="B10:C10"/>
    <mergeCell ref="A4:D5"/>
    <mergeCell ref="E4:E5"/>
    <mergeCell ref="F4:F5"/>
    <mergeCell ref="G4:H4"/>
  </mergeCells>
  <printOptions horizontalCentered="1"/>
  <pageMargins left="0.5511811023622047" right="0.5511811023622047" top="0.5905511811023623" bottom="0.5905511811023623" header="0.5118110236220472" footer="0.5118110236220472"/>
  <pageSetup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10"/>
  <sheetViews>
    <sheetView workbookViewId="0" topLeftCell="A1">
      <selection activeCell="E11" sqref="E11"/>
    </sheetView>
  </sheetViews>
  <sheetFormatPr defaultColWidth="9.00390625" defaultRowHeight="16.5"/>
  <cols>
    <col min="1" max="1" width="2.25390625" style="79" customWidth="1"/>
    <col min="2" max="2" width="2.25390625" style="80" customWidth="1"/>
    <col min="3" max="3" width="18.125" style="72" customWidth="1"/>
    <col min="4" max="4" width="17.75390625" style="81" customWidth="1"/>
    <col min="5" max="5" width="6.875" style="81" customWidth="1"/>
    <col min="6" max="6" width="1.875" style="87" customWidth="1"/>
    <col min="7" max="7" width="2.25390625" style="87" customWidth="1"/>
    <col min="8" max="8" width="18.375" style="87" customWidth="1"/>
    <col min="9" max="9" width="17.625" style="87" customWidth="1"/>
    <col min="10" max="10" width="6.625" style="87" customWidth="1"/>
    <col min="11" max="16384" width="9.00390625" style="87" customWidth="1"/>
  </cols>
  <sheetData>
    <row r="1" spans="1:5" s="2" customFormat="1" ht="31.5" customHeight="1">
      <c r="A1" s="1"/>
      <c r="C1" s="3"/>
      <c r="D1" s="4"/>
      <c r="E1" s="4"/>
    </row>
    <row r="2" spans="1:10" s="6" customFormat="1" ht="45" customHeight="1">
      <c r="A2" s="5" t="s">
        <v>0</v>
      </c>
      <c r="B2" s="5"/>
      <c r="C2" s="5"/>
      <c r="D2" s="5"/>
      <c r="E2" s="5"/>
      <c r="F2" s="5"/>
      <c r="G2" s="5"/>
      <c r="H2" s="5"/>
      <c r="I2" s="5"/>
      <c r="J2" s="5"/>
    </row>
    <row r="3" spans="1:10" s="12" customFormat="1" ht="21.75" customHeight="1">
      <c r="A3" s="7"/>
      <c r="B3" s="8"/>
      <c r="C3" s="9" t="s">
        <v>1</v>
      </c>
      <c r="D3" s="10" t="s">
        <v>2</v>
      </c>
      <c r="E3" s="10"/>
      <c r="F3" s="10"/>
      <c r="G3" s="10"/>
      <c r="H3" s="10"/>
      <c r="I3" s="9"/>
      <c r="J3" s="11" t="s">
        <v>3</v>
      </c>
    </row>
    <row r="4" spans="1:10" s="18" customFormat="1" ht="21.75" customHeight="1">
      <c r="A4" s="13"/>
      <c r="B4" s="14"/>
      <c r="C4" s="14"/>
      <c r="D4" s="15" t="s">
        <v>4</v>
      </c>
      <c r="E4" s="16" t="s">
        <v>5</v>
      </c>
      <c r="F4" s="13"/>
      <c r="G4" s="14"/>
      <c r="H4" s="14"/>
      <c r="I4" s="15" t="s">
        <v>4</v>
      </c>
      <c r="J4" s="17" t="s">
        <v>5</v>
      </c>
    </row>
    <row r="5" spans="1:10" s="24" customFormat="1" ht="33" customHeight="1">
      <c r="A5" s="19"/>
      <c r="B5" s="20" t="s">
        <v>6</v>
      </c>
      <c r="C5" s="20"/>
      <c r="D5" s="21"/>
      <c r="E5" s="22"/>
      <c r="F5" s="19"/>
      <c r="G5" s="20" t="s">
        <v>6</v>
      </c>
      <c r="H5" s="20"/>
      <c r="I5" s="23"/>
      <c r="J5" s="23"/>
    </row>
    <row r="6" spans="1:10" s="30" customFormat="1" ht="24.75" customHeight="1">
      <c r="A6" s="13"/>
      <c r="B6" s="25" t="s">
        <v>7</v>
      </c>
      <c r="C6" s="26"/>
      <c r="D6" s="27">
        <f>SUM(D7,D17,D26,D30,D41,D43,D45)</f>
        <v>824774860532.1199</v>
      </c>
      <c r="E6" s="27">
        <f aca="true" t="shared" si="0" ref="E6:E16">IF(D$6&gt;0,(D6/D$6)*100,0)</f>
        <v>100</v>
      </c>
      <c r="F6" s="28"/>
      <c r="G6" s="25" t="s">
        <v>8</v>
      </c>
      <c r="H6" s="26"/>
      <c r="I6" s="27">
        <f>I7+I15+I22+I25+I27</f>
        <v>460578819352.1</v>
      </c>
      <c r="J6" s="29">
        <f aca="true" t="shared" si="1" ref="J6:J33">IF(I$52&gt;0,(I6/I$52)*100,0)</f>
        <v>55.84297502168633</v>
      </c>
    </row>
    <row r="7" spans="1:10" s="35" customFormat="1" ht="13.5" customHeight="1">
      <c r="A7" s="31" t="s">
        <v>9</v>
      </c>
      <c r="B7" s="32"/>
      <c r="C7" s="33"/>
      <c r="D7" s="27">
        <f>SUM(D8:D16)</f>
        <v>77797626781.02</v>
      </c>
      <c r="E7" s="27">
        <f t="shared" si="0"/>
        <v>9.432589486399637</v>
      </c>
      <c r="F7" s="34" t="s">
        <v>10</v>
      </c>
      <c r="G7" s="32"/>
      <c r="H7" s="33"/>
      <c r="I7" s="27">
        <f>SUM(I8:I14)</f>
        <v>42203181059.82</v>
      </c>
      <c r="J7" s="29">
        <f t="shared" si="1"/>
        <v>5.116933490503308</v>
      </c>
    </row>
    <row r="8" spans="1:10" s="43" customFormat="1" ht="13.5" customHeight="1">
      <c r="A8" s="7"/>
      <c r="B8" s="36" t="s">
        <v>11</v>
      </c>
      <c r="C8" s="37"/>
      <c r="D8" s="38">
        <v>64514282167.020004</v>
      </c>
      <c r="E8" s="39">
        <f t="shared" si="0"/>
        <v>7.822047597982962</v>
      </c>
      <c r="F8" s="40"/>
      <c r="G8" s="41" t="s">
        <v>12</v>
      </c>
      <c r="H8" s="37"/>
      <c r="I8" s="38">
        <v>10983535218.7</v>
      </c>
      <c r="J8" s="42">
        <f t="shared" si="1"/>
        <v>1.3317010185802405</v>
      </c>
    </row>
    <row r="9" spans="1:10" s="43" customFormat="1" ht="13.5" customHeight="1">
      <c r="A9" s="7"/>
      <c r="B9" s="36" t="s">
        <v>13</v>
      </c>
      <c r="C9" s="37"/>
      <c r="D9" s="38">
        <v>0</v>
      </c>
      <c r="E9" s="39">
        <f t="shared" si="0"/>
        <v>0</v>
      </c>
      <c r="F9" s="40"/>
      <c r="G9" s="41" t="s">
        <v>14</v>
      </c>
      <c r="H9" s="37"/>
      <c r="I9" s="38">
        <v>0</v>
      </c>
      <c r="J9" s="42">
        <f t="shared" si="1"/>
        <v>0</v>
      </c>
    </row>
    <row r="10" spans="1:10" s="43" customFormat="1" ht="13.5" customHeight="1">
      <c r="A10" s="7"/>
      <c r="B10" s="36" t="s">
        <v>15</v>
      </c>
      <c r="C10" s="44"/>
      <c r="D10" s="38">
        <v>0</v>
      </c>
      <c r="E10" s="39">
        <f t="shared" si="0"/>
        <v>0</v>
      </c>
      <c r="F10" s="40"/>
      <c r="G10" s="36" t="s">
        <v>16</v>
      </c>
      <c r="H10" s="37"/>
      <c r="I10" s="38">
        <v>0</v>
      </c>
      <c r="J10" s="42">
        <f t="shared" si="1"/>
        <v>0</v>
      </c>
    </row>
    <row r="11" spans="1:10" s="43" customFormat="1" ht="13.5" customHeight="1">
      <c r="A11" s="7"/>
      <c r="B11" s="36" t="s">
        <v>17</v>
      </c>
      <c r="C11" s="44"/>
      <c r="D11" s="38">
        <v>854573154.48</v>
      </c>
      <c r="E11" s="39">
        <f t="shared" si="0"/>
        <v>0.10361290036515604</v>
      </c>
      <c r="F11" s="40"/>
      <c r="G11" s="36" t="s">
        <v>18</v>
      </c>
      <c r="H11" s="37"/>
      <c r="I11" s="38">
        <v>0</v>
      </c>
      <c r="J11" s="42">
        <f t="shared" si="1"/>
        <v>0</v>
      </c>
    </row>
    <row r="12" spans="1:10" s="43" customFormat="1" ht="13.5" customHeight="1">
      <c r="A12" s="7"/>
      <c r="B12" s="36" t="s">
        <v>19</v>
      </c>
      <c r="C12" s="44"/>
      <c r="D12" s="38">
        <v>1305824432.53</v>
      </c>
      <c r="E12" s="39">
        <f t="shared" si="0"/>
        <v>0.158324955696094</v>
      </c>
      <c r="F12" s="45"/>
      <c r="G12" s="36" t="s">
        <v>20</v>
      </c>
      <c r="H12" s="37"/>
      <c r="I12" s="38">
        <v>24196372805.039997</v>
      </c>
      <c r="J12" s="42">
        <f t="shared" si="1"/>
        <v>2.933694267721645</v>
      </c>
    </row>
    <row r="13" spans="1:10" s="43" customFormat="1" ht="13.5" customHeight="1">
      <c r="A13" s="7"/>
      <c r="B13" s="36" t="s">
        <v>21</v>
      </c>
      <c r="C13" s="44"/>
      <c r="D13" s="38">
        <v>0</v>
      </c>
      <c r="E13" s="39">
        <f t="shared" si="0"/>
        <v>0</v>
      </c>
      <c r="F13" s="45"/>
      <c r="G13" s="36" t="s">
        <v>22</v>
      </c>
      <c r="H13" s="37"/>
      <c r="I13" s="38">
        <v>0</v>
      </c>
      <c r="J13" s="42">
        <f t="shared" si="1"/>
        <v>0</v>
      </c>
    </row>
    <row r="14" spans="1:10" s="43" customFormat="1" ht="13.5" customHeight="1">
      <c r="A14" s="7"/>
      <c r="B14" s="36" t="s">
        <v>23</v>
      </c>
      <c r="C14" s="44"/>
      <c r="D14" s="38">
        <v>10141174226.57</v>
      </c>
      <c r="E14" s="39">
        <f t="shared" si="0"/>
        <v>1.229568784386471</v>
      </c>
      <c r="F14" s="45"/>
      <c r="G14" s="36" t="s">
        <v>24</v>
      </c>
      <c r="H14" s="37"/>
      <c r="I14" s="38">
        <v>7023273036.08</v>
      </c>
      <c r="J14" s="42">
        <f t="shared" si="1"/>
        <v>0.8515382042014222</v>
      </c>
    </row>
    <row r="15" spans="1:10" s="43" customFormat="1" ht="13.5" customHeight="1">
      <c r="A15" s="7"/>
      <c r="B15" s="36" t="s">
        <v>25</v>
      </c>
      <c r="C15" s="44"/>
      <c r="D15" s="38">
        <v>939029737.5600001</v>
      </c>
      <c r="E15" s="39">
        <f t="shared" si="0"/>
        <v>0.1138528563969768</v>
      </c>
      <c r="F15" s="34" t="s">
        <v>26</v>
      </c>
      <c r="G15" s="32"/>
      <c r="H15" s="33"/>
      <c r="I15" s="27">
        <f>SUM(I16:I21)</f>
        <v>0</v>
      </c>
      <c r="J15" s="29">
        <f>SUM(J16:J21)</f>
        <v>0</v>
      </c>
    </row>
    <row r="16" spans="1:10" s="43" customFormat="1" ht="13.5" customHeight="1">
      <c r="A16" s="7"/>
      <c r="B16" s="36" t="s">
        <v>27</v>
      </c>
      <c r="C16" s="44"/>
      <c r="D16" s="38">
        <v>42743062.86</v>
      </c>
      <c r="E16" s="39">
        <f t="shared" si="0"/>
        <v>0.005182391571976802</v>
      </c>
      <c r="F16" s="45"/>
      <c r="G16" s="46" t="s">
        <v>28</v>
      </c>
      <c r="H16" s="47"/>
      <c r="I16" s="38">
        <v>0</v>
      </c>
      <c r="J16" s="42">
        <f t="shared" si="1"/>
        <v>0</v>
      </c>
    </row>
    <row r="17" spans="1:10" s="43" customFormat="1" ht="13.5" customHeight="1">
      <c r="A17" s="31" t="s">
        <v>29</v>
      </c>
      <c r="B17" s="32"/>
      <c r="C17" s="33"/>
      <c r="D17" s="27">
        <f>SUM(D18:D25)</f>
        <v>0</v>
      </c>
      <c r="E17" s="27">
        <f>SUM(E18:E25)</f>
        <v>0</v>
      </c>
      <c r="F17" s="40"/>
      <c r="G17" s="36" t="s">
        <v>30</v>
      </c>
      <c r="H17" s="37"/>
      <c r="I17" s="38">
        <v>0</v>
      </c>
      <c r="J17" s="42">
        <f t="shared" si="1"/>
        <v>0</v>
      </c>
    </row>
    <row r="18" spans="1:10" s="35" customFormat="1" ht="13.5" customHeight="1">
      <c r="A18" s="48"/>
      <c r="B18" s="36" t="s">
        <v>31</v>
      </c>
      <c r="C18" s="44"/>
      <c r="D18" s="38">
        <v>0</v>
      </c>
      <c r="E18" s="39">
        <f aca="true" t="shared" si="2" ref="E18:E50">IF(D$6&gt;0,(D18/D$6)*100,0)</f>
        <v>0</v>
      </c>
      <c r="F18" s="45"/>
      <c r="G18" s="36" t="s">
        <v>32</v>
      </c>
      <c r="H18" s="37"/>
      <c r="I18" s="38">
        <v>0</v>
      </c>
      <c r="J18" s="42">
        <f t="shared" si="1"/>
        <v>0</v>
      </c>
    </row>
    <row r="19" spans="1:10" s="35" customFormat="1" ht="13.5" customHeight="1">
      <c r="A19" s="7"/>
      <c r="B19" s="36" t="s">
        <v>33</v>
      </c>
      <c r="C19" s="44"/>
      <c r="D19" s="38">
        <v>0</v>
      </c>
      <c r="E19" s="39">
        <f t="shared" si="2"/>
        <v>0</v>
      </c>
      <c r="F19" s="40"/>
      <c r="G19" s="36" t="s">
        <v>34</v>
      </c>
      <c r="H19" s="37"/>
      <c r="I19" s="38">
        <v>0</v>
      </c>
      <c r="J19" s="42">
        <f t="shared" si="1"/>
        <v>0</v>
      </c>
    </row>
    <row r="20" spans="1:10" s="43" customFormat="1" ht="13.5" customHeight="1">
      <c r="A20" s="7"/>
      <c r="B20" s="36" t="s">
        <v>35</v>
      </c>
      <c r="C20" s="44"/>
      <c r="D20" s="38">
        <v>0</v>
      </c>
      <c r="E20" s="39">
        <f t="shared" si="2"/>
        <v>0</v>
      </c>
      <c r="F20" s="40"/>
      <c r="G20" s="36" t="s">
        <v>36</v>
      </c>
      <c r="H20" s="37"/>
      <c r="I20" s="38">
        <v>0</v>
      </c>
      <c r="J20" s="42">
        <f t="shared" si="1"/>
        <v>0</v>
      </c>
    </row>
    <row r="21" spans="1:10" s="43" customFormat="1" ht="13.5" customHeight="1">
      <c r="A21" s="7"/>
      <c r="B21" s="36" t="s">
        <v>37</v>
      </c>
      <c r="C21" s="44"/>
      <c r="D21" s="38">
        <v>0</v>
      </c>
      <c r="E21" s="39">
        <f t="shared" si="2"/>
        <v>0</v>
      </c>
      <c r="F21" s="40"/>
      <c r="G21" s="36" t="s">
        <v>38</v>
      </c>
      <c r="H21" s="37"/>
      <c r="I21" s="38">
        <v>0</v>
      </c>
      <c r="J21" s="42">
        <f t="shared" si="1"/>
        <v>0</v>
      </c>
    </row>
    <row r="22" spans="1:10" s="43" customFormat="1" ht="13.5" customHeight="1">
      <c r="A22" s="7"/>
      <c r="B22" s="36" t="s">
        <v>39</v>
      </c>
      <c r="C22" s="44"/>
      <c r="D22" s="38">
        <v>0</v>
      </c>
      <c r="E22" s="39">
        <f t="shared" si="2"/>
        <v>0</v>
      </c>
      <c r="F22" s="34" t="s">
        <v>40</v>
      </c>
      <c r="G22" s="32"/>
      <c r="H22" s="33"/>
      <c r="I22" s="27">
        <f>SUM(I23:I24)</f>
        <v>0</v>
      </c>
      <c r="J22" s="29">
        <f>SUM(J23:J24)</f>
        <v>0</v>
      </c>
    </row>
    <row r="23" spans="1:10" s="43" customFormat="1" ht="13.5" customHeight="1">
      <c r="A23" s="7"/>
      <c r="B23" s="36" t="s">
        <v>41</v>
      </c>
      <c r="C23" s="44"/>
      <c r="D23" s="38">
        <v>0</v>
      </c>
      <c r="E23" s="39">
        <f t="shared" si="2"/>
        <v>0</v>
      </c>
      <c r="F23" s="40"/>
      <c r="G23" s="36" t="s">
        <v>42</v>
      </c>
      <c r="H23" s="37"/>
      <c r="I23" s="38">
        <v>0</v>
      </c>
      <c r="J23" s="42">
        <f t="shared" si="1"/>
        <v>0</v>
      </c>
    </row>
    <row r="24" spans="1:10" s="43" customFormat="1" ht="13.5" customHeight="1">
      <c r="A24" s="7"/>
      <c r="B24" s="36" t="s">
        <v>43</v>
      </c>
      <c r="C24" s="44"/>
      <c r="D24" s="38">
        <v>0</v>
      </c>
      <c r="E24" s="39">
        <f t="shared" si="2"/>
        <v>0</v>
      </c>
      <c r="F24" s="40"/>
      <c r="G24" s="36" t="s">
        <v>44</v>
      </c>
      <c r="H24" s="37"/>
      <c r="I24" s="38">
        <v>0</v>
      </c>
      <c r="J24" s="42">
        <f t="shared" si="1"/>
        <v>0</v>
      </c>
    </row>
    <row r="25" spans="1:10" s="43" customFormat="1" ht="13.5" customHeight="1">
      <c r="A25" s="7"/>
      <c r="B25" s="36" t="s">
        <v>45</v>
      </c>
      <c r="C25" s="44"/>
      <c r="D25" s="38">
        <v>0</v>
      </c>
      <c r="E25" s="39">
        <f t="shared" si="2"/>
        <v>0</v>
      </c>
      <c r="F25" s="34" t="s">
        <v>46</v>
      </c>
      <c r="G25" s="32"/>
      <c r="H25" s="33"/>
      <c r="I25" s="27">
        <f>I26</f>
        <v>417438186576.92</v>
      </c>
      <c r="J25" s="29">
        <f t="shared" si="1"/>
        <v>50.61238000241682</v>
      </c>
    </row>
    <row r="26" spans="1:10" s="35" customFormat="1" ht="13.5" customHeight="1">
      <c r="A26" s="31" t="s">
        <v>47</v>
      </c>
      <c r="B26" s="32"/>
      <c r="C26" s="33"/>
      <c r="D26" s="27">
        <f>SUM(D27:D29)</f>
        <v>11184517122.55</v>
      </c>
      <c r="E26" s="27">
        <f t="shared" si="2"/>
        <v>1.3560691114341294</v>
      </c>
      <c r="F26" s="45"/>
      <c r="G26" s="36" t="s">
        <v>48</v>
      </c>
      <c r="H26" s="37"/>
      <c r="I26" s="38">
        <v>417438186576.92</v>
      </c>
      <c r="J26" s="42">
        <f t="shared" si="1"/>
        <v>50.61238000241682</v>
      </c>
    </row>
    <row r="27" spans="1:10" s="35" customFormat="1" ht="13.5" customHeight="1">
      <c r="A27" s="7"/>
      <c r="B27" s="36" t="s">
        <v>49</v>
      </c>
      <c r="C27" s="44"/>
      <c r="D27" s="38">
        <v>12506881</v>
      </c>
      <c r="E27" s="39">
        <f t="shared" si="2"/>
        <v>0.0015163993955794115</v>
      </c>
      <c r="F27" s="34" t="s">
        <v>50</v>
      </c>
      <c r="G27" s="32"/>
      <c r="H27" s="33"/>
      <c r="I27" s="27">
        <f>SUM(I28:I33)</f>
        <v>937451715.3599999</v>
      </c>
      <c r="J27" s="29">
        <f t="shared" si="1"/>
        <v>0.11366152876618768</v>
      </c>
    </row>
    <row r="28" spans="1:10" s="35" customFormat="1" ht="13.5" customHeight="1">
      <c r="A28" s="7"/>
      <c r="B28" s="36" t="s">
        <v>51</v>
      </c>
      <c r="C28" s="44"/>
      <c r="D28" s="38">
        <v>11169926336.55</v>
      </c>
      <c r="E28" s="39">
        <f t="shared" si="2"/>
        <v>1.354300048542156</v>
      </c>
      <c r="F28" s="45"/>
      <c r="G28" s="36" t="s">
        <v>52</v>
      </c>
      <c r="H28" s="37"/>
      <c r="I28" s="38">
        <v>0</v>
      </c>
      <c r="J28" s="42">
        <f t="shared" si="1"/>
        <v>0</v>
      </c>
    </row>
    <row r="29" spans="1:10" s="35" customFormat="1" ht="13.5" customHeight="1">
      <c r="A29" s="7"/>
      <c r="B29" s="36" t="s">
        <v>53</v>
      </c>
      <c r="C29" s="44"/>
      <c r="D29" s="38">
        <v>2083905</v>
      </c>
      <c r="E29" s="39">
        <f t="shared" si="2"/>
        <v>0.00025266349639409806</v>
      </c>
      <c r="F29" s="45"/>
      <c r="G29" s="36" t="s">
        <v>54</v>
      </c>
      <c r="H29" s="37"/>
      <c r="I29" s="38">
        <v>920508642.0699999</v>
      </c>
      <c r="J29" s="42">
        <f t="shared" si="1"/>
        <v>0.1116072623110888</v>
      </c>
    </row>
    <row r="30" spans="1:10" s="35" customFormat="1" ht="13.5" customHeight="1">
      <c r="A30" s="31" t="s">
        <v>55</v>
      </c>
      <c r="B30" s="32"/>
      <c r="C30" s="33"/>
      <c r="D30" s="27">
        <f>SUM(D31:D40)</f>
        <v>643089113340.13</v>
      </c>
      <c r="E30" s="27">
        <f t="shared" si="2"/>
        <v>77.97147368497971</v>
      </c>
      <c r="F30" s="45"/>
      <c r="G30" s="36" t="s">
        <v>56</v>
      </c>
      <c r="H30" s="37"/>
      <c r="I30" s="38">
        <v>16943073.29</v>
      </c>
      <c r="J30" s="42">
        <f t="shared" si="1"/>
        <v>0.0020542664550988903</v>
      </c>
    </row>
    <row r="31" spans="1:10" s="43" customFormat="1" ht="13.5" customHeight="1">
      <c r="A31" s="7"/>
      <c r="B31" s="36" t="s">
        <v>57</v>
      </c>
      <c r="C31" s="44"/>
      <c r="D31" s="38">
        <v>619374033170.98</v>
      </c>
      <c r="E31" s="39">
        <f t="shared" si="2"/>
        <v>75.09613384328647</v>
      </c>
      <c r="F31" s="40"/>
      <c r="G31" s="36" t="s">
        <v>58</v>
      </c>
      <c r="H31" s="37"/>
      <c r="I31" s="38">
        <v>0</v>
      </c>
      <c r="J31" s="42">
        <f t="shared" si="1"/>
        <v>0</v>
      </c>
    </row>
    <row r="32" spans="1:10" s="43" customFormat="1" ht="13.5" customHeight="1">
      <c r="A32" s="7"/>
      <c r="B32" s="36" t="s">
        <v>59</v>
      </c>
      <c r="C32" s="44"/>
      <c r="D32" s="38">
        <v>782519400.4599999</v>
      </c>
      <c r="E32" s="39">
        <f t="shared" si="2"/>
        <v>0.09487672792974582</v>
      </c>
      <c r="F32" s="40"/>
      <c r="G32" s="36" t="s">
        <v>60</v>
      </c>
      <c r="H32" s="37"/>
      <c r="I32" s="38">
        <v>0</v>
      </c>
      <c r="J32" s="42">
        <f t="shared" si="1"/>
        <v>0</v>
      </c>
    </row>
    <row r="33" spans="1:10" s="43" customFormat="1" ht="13.5" customHeight="1">
      <c r="A33" s="7"/>
      <c r="B33" s="36" t="s">
        <v>61</v>
      </c>
      <c r="C33" s="44"/>
      <c r="D33" s="38">
        <v>12624500830.76</v>
      </c>
      <c r="E33" s="39">
        <f t="shared" si="2"/>
        <v>1.5306602364935145</v>
      </c>
      <c r="F33" s="45"/>
      <c r="G33" s="36" t="s">
        <v>62</v>
      </c>
      <c r="H33" s="37"/>
      <c r="I33" s="38">
        <v>0</v>
      </c>
      <c r="J33" s="42">
        <f t="shared" si="1"/>
        <v>0</v>
      </c>
    </row>
    <row r="34" spans="1:10" s="43" customFormat="1" ht="13.5" customHeight="1">
      <c r="A34" s="7"/>
      <c r="B34" s="36" t="s">
        <v>63</v>
      </c>
      <c r="C34" s="44"/>
      <c r="D34" s="38">
        <v>5356680443.92</v>
      </c>
      <c r="E34" s="39">
        <f t="shared" si="2"/>
        <v>0.649471837740548</v>
      </c>
      <c r="F34" s="40"/>
      <c r="G34" s="41"/>
      <c r="H34" s="37"/>
      <c r="I34" s="39"/>
      <c r="J34" s="42"/>
    </row>
    <row r="35" spans="1:10" s="43" customFormat="1" ht="13.5" customHeight="1">
      <c r="A35" s="7"/>
      <c r="B35" s="36" t="s">
        <v>64</v>
      </c>
      <c r="C35" s="44"/>
      <c r="D35" s="38">
        <v>1334710878.6000001</v>
      </c>
      <c r="E35" s="39">
        <f t="shared" si="2"/>
        <v>0.16182729887509967</v>
      </c>
      <c r="F35" s="40"/>
      <c r="G35" s="49" t="s">
        <v>65</v>
      </c>
      <c r="H35" s="50"/>
      <c r="I35" s="27">
        <f>SUM(I36,I39,I41,I45,I50)</f>
        <v>364196041180.02</v>
      </c>
      <c r="J35" s="29">
        <f aca="true" t="shared" si="3" ref="J35:J52">IF(I$52&gt;0,(I35/I$52)*100,0)</f>
        <v>44.15702497831367</v>
      </c>
    </row>
    <row r="36" spans="1:10" s="43" customFormat="1" ht="13.5" customHeight="1">
      <c r="A36" s="7"/>
      <c r="B36" s="36" t="s">
        <v>66</v>
      </c>
      <c r="C36" s="44"/>
      <c r="D36" s="38">
        <v>1426981479.8600001</v>
      </c>
      <c r="E36" s="39">
        <f t="shared" si="2"/>
        <v>0.17301466717103314</v>
      </c>
      <c r="F36" s="34" t="s">
        <v>67</v>
      </c>
      <c r="G36" s="32"/>
      <c r="H36" s="33"/>
      <c r="I36" s="27">
        <f>SUM(I37:I38)</f>
        <v>78288192570</v>
      </c>
      <c r="J36" s="29">
        <f t="shared" si="3"/>
        <v>9.492068237808656</v>
      </c>
    </row>
    <row r="37" spans="1:10" s="43" customFormat="1" ht="13.5" customHeight="1">
      <c r="A37" s="7"/>
      <c r="B37" s="36" t="s">
        <v>68</v>
      </c>
      <c r="C37" s="44"/>
      <c r="D37" s="38">
        <v>36079459</v>
      </c>
      <c r="E37" s="39">
        <f t="shared" si="2"/>
        <v>0.004374461532050409</v>
      </c>
      <c r="F37" s="45"/>
      <c r="G37" s="36" t="s">
        <v>67</v>
      </c>
      <c r="H37" s="37"/>
      <c r="I37" s="38">
        <v>78288192570</v>
      </c>
      <c r="J37" s="42">
        <f t="shared" si="3"/>
        <v>9.492068237808656</v>
      </c>
    </row>
    <row r="38" spans="1:10" s="43" customFormat="1" ht="13.5" customHeight="1">
      <c r="A38" s="7"/>
      <c r="B38" s="36" t="s">
        <v>69</v>
      </c>
      <c r="C38" s="44"/>
      <c r="D38" s="38">
        <v>2108755960.55</v>
      </c>
      <c r="E38" s="39">
        <f t="shared" si="2"/>
        <v>0.2556765562894939</v>
      </c>
      <c r="F38" s="45"/>
      <c r="G38" s="36" t="s">
        <v>70</v>
      </c>
      <c r="H38" s="37"/>
      <c r="I38" s="38">
        <v>0</v>
      </c>
      <c r="J38" s="42">
        <f t="shared" si="3"/>
        <v>0</v>
      </c>
    </row>
    <row r="39" spans="1:10" s="43" customFormat="1" ht="13.5" customHeight="1">
      <c r="A39" s="7"/>
      <c r="B39" s="36" t="s">
        <v>71</v>
      </c>
      <c r="C39" s="44"/>
      <c r="D39" s="38">
        <v>0</v>
      </c>
      <c r="E39" s="39">
        <f t="shared" si="2"/>
        <v>0</v>
      </c>
      <c r="F39" s="34" t="s">
        <v>72</v>
      </c>
      <c r="G39" s="32"/>
      <c r="H39" s="33"/>
      <c r="I39" s="27">
        <f>SUM(I40)</f>
        <v>280372219413.92</v>
      </c>
      <c r="J39" s="29">
        <f t="shared" si="3"/>
        <v>33.99378822398057</v>
      </c>
    </row>
    <row r="40" spans="1:14" s="43" customFormat="1" ht="13.5" customHeight="1">
      <c r="A40" s="7"/>
      <c r="B40" s="36" t="s">
        <v>73</v>
      </c>
      <c r="C40" s="44"/>
      <c r="D40" s="38">
        <v>44851716</v>
      </c>
      <c r="E40" s="39">
        <f t="shared" si="2"/>
        <v>0.005438055661767264</v>
      </c>
      <c r="F40" s="51"/>
      <c r="G40" s="36" t="s">
        <v>72</v>
      </c>
      <c r="H40" s="44"/>
      <c r="I40" s="38">
        <v>280372219413.92</v>
      </c>
      <c r="J40" s="42">
        <f t="shared" si="3"/>
        <v>33.99378822398057</v>
      </c>
      <c r="K40" s="48"/>
      <c r="L40" s="52"/>
      <c r="M40" s="53"/>
      <c r="N40" s="54"/>
    </row>
    <row r="41" spans="1:14" s="43" customFormat="1" ht="13.5" customHeight="1">
      <c r="A41" s="31" t="s">
        <v>74</v>
      </c>
      <c r="B41" s="32"/>
      <c r="C41" s="33"/>
      <c r="D41" s="27">
        <f>D42</f>
        <v>0</v>
      </c>
      <c r="E41" s="27">
        <f>SUM(E42)</f>
        <v>0</v>
      </c>
      <c r="F41" s="34" t="s">
        <v>75</v>
      </c>
      <c r="G41" s="32"/>
      <c r="H41" s="33"/>
      <c r="I41" s="27">
        <f>SUM(I42:I44)</f>
        <v>9330707207.28</v>
      </c>
      <c r="J41" s="29">
        <f t="shared" si="3"/>
        <v>1.1313035415822579</v>
      </c>
      <c r="K41" s="48"/>
      <c r="L41" s="52"/>
      <c r="M41" s="53"/>
      <c r="N41" s="54"/>
    </row>
    <row r="42" spans="1:14" s="35" customFormat="1" ht="13.5" customHeight="1">
      <c r="A42" s="7"/>
      <c r="B42" s="36" t="s">
        <v>76</v>
      </c>
      <c r="C42" s="44"/>
      <c r="D42" s="38">
        <v>0</v>
      </c>
      <c r="E42" s="39">
        <f t="shared" si="2"/>
        <v>0</v>
      </c>
      <c r="F42" s="40"/>
      <c r="G42" s="36" t="s">
        <v>77</v>
      </c>
      <c r="H42" s="44"/>
      <c r="I42" s="38">
        <v>5330127559.84</v>
      </c>
      <c r="J42" s="42">
        <f t="shared" si="3"/>
        <v>0.6462524277717633</v>
      </c>
      <c r="K42" s="48"/>
      <c r="L42" s="52"/>
      <c r="M42" s="53"/>
      <c r="N42" s="54"/>
    </row>
    <row r="43" spans="1:14" s="43" customFormat="1" ht="13.5" customHeight="1">
      <c r="A43" s="31" t="s">
        <v>78</v>
      </c>
      <c r="B43" s="32"/>
      <c r="C43" s="33"/>
      <c r="D43" s="27">
        <f>D44</f>
        <v>29631686.22</v>
      </c>
      <c r="E43" s="27">
        <f>SUM(E44)</f>
        <v>0.003592699976437513</v>
      </c>
      <c r="F43" s="51"/>
      <c r="G43" s="36" t="s">
        <v>79</v>
      </c>
      <c r="H43" s="44"/>
      <c r="I43" s="38">
        <v>4000579647.44</v>
      </c>
      <c r="J43" s="42">
        <f t="shared" si="3"/>
        <v>0.4850511138104944</v>
      </c>
      <c r="K43" s="48"/>
      <c r="L43" s="52"/>
      <c r="M43" s="53"/>
      <c r="N43" s="54"/>
    </row>
    <row r="44" spans="1:14" s="43" customFormat="1" ht="14.25" customHeight="1">
      <c r="A44" s="7"/>
      <c r="B44" s="36" t="s">
        <v>80</v>
      </c>
      <c r="C44" s="44"/>
      <c r="D44" s="38">
        <v>29631686.22</v>
      </c>
      <c r="E44" s="39">
        <f t="shared" si="2"/>
        <v>0.003592699976437513</v>
      </c>
      <c r="F44" s="51"/>
      <c r="G44" s="36" t="s">
        <v>81</v>
      </c>
      <c r="H44" s="37"/>
      <c r="I44" s="38">
        <v>0</v>
      </c>
      <c r="J44" s="42">
        <f t="shared" si="3"/>
        <v>0</v>
      </c>
      <c r="K44" s="48"/>
      <c r="L44" s="52"/>
      <c r="M44" s="53"/>
      <c r="N44" s="54"/>
    </row>
    <row r="45" spans="1:14" s="55" customFormat="1" ht="13.5" customHeight="1">
      <c r="A45" s="31" t="s">
        <v>82</v>
      </c>
      <c r="B45" s="32"/>
      <c r="C45" s="33"/>
      <c r="D45" s="27">
        <f>SUM(D46:D50)</f>
        <v>92673971602.2</v>
      </c>
      <c r="E45" s="27">
        <f t="shared" si="2"/>
        <v>11.236275017210096</v>
      </c>
      <c r="F45" s="34" t="s">
        <v>83</v>
      </c>
      <c r="G45" s="32"/>
      <c r="H45" s="33"/>
      <c r="I45" s="27">
        <f>SUM(I46:I49)</f>
        <v>-3795078011.18</v>
      </c>
      <c r="J45" s="29">
        <f t="shared" si="3"/>
        <v>-0.46013502505781145</v>
      </c>
      <c r="K45" s="48"/>
      <c r="L45" s="52"/>
      <c r="M45" s="53"/>
      <c r="N45" s="54"/>
    </row>
    <row r="46" spans="1:10" s="56" customFormat="1" ht="13.5" customHeight="1">
      <c r="A46" s="7"/>
      <c r="B46" s="36" t="s">
        <v>84</v>
      </c>
      <c r="C46" s="44"/>
      <c r="D46" s="38">
        <v>86510281627</v>
      </c>
      <c r="E46" s="39">
        <f t="shared" si="2"/>
        <v>10.488957140520284</v>
      </c>
      <c r="F46" s="51"/>
      <c r="G46" s="36" t="s">
        <v>85</v>
      </c>
      <c r="H46" s="44"/>
      <c r="I46" s="38">
        <v>0</v>
      </c>
      <c r="J46" s="42">
        <f t="shared" si="3"/>
        <v>0</v>
      </c>
    </row>
    <row r="47" spans="1:10" s="57" customFormat="1" ht="13.5" customHeight="1">
      <c r="A47" s="7"/>
      <c r="B47" s="36" t="s">
        <v>86</v>
      </c>
      <c r="C47" s="44"/>
      <c r="D47" s="38">
        <v>1273779187.86</v>
      </c>
      <c r="E47" s="39">
        <f t="shared" si="2"/>
        <v>0.15443962332195674</v>
      </c>
      <c r="F47" s="51"/>
      <c r="G47" s="36" t="s">
        <v>87</v>
      </c>
      <c r="H47" s="44"/>
      <c r="I47" s="38">
        <v>110159563.44</v>
      </c>
      <c r="J47" s="42">
        <f t="shared" si="3"/>
        <v>0.013356319246797648</v>
      </c>
    </row>
    <row r="48" spans="1:10" s="57" customFormat="1" ht="13.5" customHeight="1">
      <c r="A48" s="7"/>
      <c r="B48" s="36" t="s">
        <v>88</v>
      </c>
      <c r="C48" s="44"/>
      <c r="D48" s="38">
        <v>4889910787.34</v>
      </c>
      <c r="E48" s="39">
        <f t="shared" si="2"/>
        <v>0.5928782533678557</v>
      </c>
      <c r="F48" s="51"/>
      <c r="G48" s="36" t="s">
        <v>89</v>
      </c>
      <c r="H48" s="44"/>
      <c r="I48" s="38">
        <v>0</v>
      </c>
      <c r="J48" s="42">
        <f t="shared" si="3"/>
        <v>0</v>
      </c>
    </row>
    <row r="49" spans="1:10" s="57" customFormat="1" ht="13.5" customHeight="1">
      <c r="A49" s="7"/>
      <c r="B49" s="36" t="s">
        <v>90</v>
      </c>
      <c r="C49" s="44"/>
      <c r="D49" s="38">
        <v>0</v>
      </c>
      <c r="E49" s="39">
        <f t="shared" si="2"/>
        <v>0</v>
      </c>
      <c r="F49" s="51"/>
      <c r="G49" s="58" t="s">
        <v>91</v>
      </c>
      <c r="H49" s="59"/>
      <c r="I49" s="38">
        <v>-3905237574.62</v>
      </c>
      <c r="J49" s="42">
        <f t="shared" si="3"/>
        <v>-0.47349134430460915</v>
      </c>
    </row>
    <row r="50" spans="1:10" s="57" customFormat="1" ht="13.5" customHeight="1">
      <c r="A50" s="7"/>
      <c r="B50" s="36" t="s">
        <v>92</v>
      </c>
      <c r="C50" s="37"/>
      <c r="D50" s="38">
        <v>0</v>
      </c>
      <c r="E50" s="39">
        <f t="shared" si="2"/>
        <v>0</v>
      </c>
      <c r="F50" s="34" t="s">
        <v>93</v>
      </c>
      <c r="G50" s="32"/>
      <c r="H50" s="33"/>
      <c r="I50" s="27">
        <f>I51</f>
        <v>0</v>
      </c>
      <c r="J50" s="29">
        <f>SUM(J51)</f>
        <v>0</v>
      </c>
    </row>
    <row r="51" spans="1:10" s="57" customFormat="1" ht="13.5" customHeight="1">
      <c r="A51" s="7"/>
      <c r="B51" s="60"/>
      <c r="C51" s="61"/>
      <c r="D51" s="39"/>
      <c r="E51" s="39"/>
      <c r="F51" s="62"/>
      <c r="G51" s="36" t="s">
        <v>93</v>
      </c>
      <c r="H51" s="44"/>
      <c r="I51" s="38">
        <f>'[1]資債'!L51</f>
        <v>0</v>
      </c>
      <c r="J51" s="42">
        <f t="shared" si="3"/>
        <v>0</v>
      </c>
    </row>
    <row r="52" spans="1:10" s="70" customFormat="1" ht="21.75" customHeight="1">
      <c r="A52" s="63"/>
      <c r="B52" s="64" t="s">
        <v>94</v>
      </c>
      <c r="C52" s="65"/>
      <c r="D52" s="66">
        <f>D6</f>
        <v>824774860532.1199</v>
      </c>
      <c r="E52" s="67">
        <f>IF(D$6&gt;0,(D52/D$6)*100,0)</f>
        <v>100</v>
      </c>
      <c r="F52" s="68"/>
      <c r="G52" s="64" t="s">
        <v>94</v>
      </c>
      <c r="H52" s="65"/>
      <c r="I52" s="66">
        <f>I6+I35</f>
        <v>824774860532.12</v>
      </c>
      <c r="J52" s="69">
        <f t="shared" si="3"/>
        <v>100</v>
      </c>
    </row>
    <row r="53" spans="1:10" s="72" customFormat="1" ht="15" customHeight="1">
      <c r="A53" s="71" t="s">
        <v>95</v>
      </c>
      <c r="B53" s="71"/>
      <c r="C53" s="71"/>
      <c r="D53" s="71"/>
      <c r="E53" s="71"/>
      <c r="F53" s="71"/>
      <c r="G53" s="71"/>
      <c r="H53" s="71"/>
      <c r="I53" s="71"/>
      <c r="J53" s="71"/>
    </row>
    <row r="54" spans="1:10" s="72" customFormat="1" ht="15" customHeight="1">
      <c r="A54" s="73"/>
      <c r="B54" s="73"/>
      <c r="C54" s="73"/>
      <c r="D54" s="74"/>
      <c r="E54" s="75"/>
      <c r="G54" s="76"/>
      <c r="H54" s="43"/>
      <c r="I54" s="43"/>
      <c r="J54" s="43"/>
    </row>
    <row r="55" spans="1:10" s="72" customFormat="1" ht="12.75" customHeight="1">
      <c r="A55" s="77"/>
      <c r="D55" s="78"/>
      <c r="E55" s="78"/>
      <c r="F55" s="35"/>
      <c r="G55" s="35"/>
      <c r="H55" s="35"/>
      <c r="I55" s="35"/>
      <c r="J55" s="35"/>
    </row>
    <row r="56" spans="1:10" s="72" customFormat="1" ht="12.75" customHeight="1">
      <c r="A56" s="79"/>
      <c r="B56" s="80"/>
      <c r="D56" s="81"/>
      <c r="E56" s="81"/>
      <c r="F56" s="43"/>
      <c r="G56" s="43"/>
      <c r="H56" s="43"/>
      <c r="I56" s="43"/>
      <c r="J56" s="43"/>
    </row>
    <row r="57" spans="1:10" s="2" customFormat="1" ht="16.5" customHeight="1">
      <c r="A57" s="79"/>
      <c r="B57" s="80"/>
      <c r="C57" s="72"/>
      <c r="D57" s="81"/>
      <c r="E57" s="81"/>
      <c r="F57" s="55"/>
      <c r="G57" s="55"/>
      <c r="H57" s="55"/>
      <c r="I57" s="55"/>
      <c r="J57" s="55"/>
    </row>
    <row r="58" spans="1:10" s="83" customFormat="1" ht="26.25" customHeight="1">
      <c r="A58" s="79"/>
      <c r="B58" s="80"/>
      <c r="C58" s="72"/>
      <c r="D58" s="81"/>
      <c r="E58" s="81"/>
      <c r="F58" s="82"/>
      <c r="G58" s="82"/>
      <c r="H58" s="82"/>
      <c r="I58" s="82"/>
      <c r="J58" s="82"/>
    </row>
    <row r="59" spans="1:10" s="85" customFormat="1" ht="18" customHeight="1">
      <c r="A59" s="79"/>
      <c r="B59" s="80"/>
      <c r="C59" s="72"/>
      <c r="D59" s="81"/>
      <c r="E59" s="81"/>
      <c r="F59" s="84"/>
      <c r="G59" s="84"/>
      <c r="H59" s="84"/>
      <c r="I59" s="84"/>
      <c r="J59" s="84"/>
    </row>
    <row r="60" spans="1:10" s="12" customFormat="1" ht="27" customHeight="1">
      <c r="A60" s="79"/>
      <c r="B60" s="80"/>
      <c r="C60" s="72"/>
      <c r="D60" s="81"/>
      <c r="E60" s="81"/>
      <c r="F60" s="86"/>
      <c r="G60" s="86"/>
      <c r="H60" s="86"/>
      <c r="I60" s="86"/>
      <c r="J60" s="86"/>
    </row>
    <row r="61" spans="1:10" s="18" customFormat="1" ht="21.75" customHeight="1">
      <c r="A61" s="79"/>
      <c r="B61" s="80"/>
      <c r="C61" s="72"/>
      <c r="D61" s="81"/>
      <c r="E61" s="81"/>
      <c r="F61" s="80"/>
      <c r="G61" s="80"/>
      <c r="H61" s="80"/>
      <c r="I61" s="80"/>
      <c r="J61" s="80"/>
    </row>
    <row r="62" spans="1:10" s="24" customFormat="1" ht="33" customHeight="1">
      <c r="A62" s="79"/>
      <c r="B62" s="80"/>
      <c r="C62" s="72"/>
      <c r="D62" s="81"/>
      <c r="E62" s="81"/>
      <c r="F62" s="56"/>
      <c r="G62" s="56"/>
      <c r="H62" s="56"/>
      <c r="I62" s="56"/>
      <c r="J62" s="56"/>
    </row>
    <row r="63" spans="1:10" s="24" customFormat="1" ht="6.75" customHeight="1">
      <c r="A63" s="79"/>
      <c r="B63" s="80"/>
      <c r="C63" s="72"/>
      <c r="D63" s="81"/>
      <c r="E63" s="81"/>
      <c r="F63" s="57"/>
      <c r="G63" s="57"/>
      <c r="H63" s="57"/>
      <c r="I63" s="57"/>
      <c r="J63" s="57"/>
    </row>
    <row r="64" spans="1:10" s="30" customFormat="1" ht="15" customHeight="1">
      <c r="A64" s="79"/>
      <c r="B64" s="80"/>
      <c r="C64" s="72"/>
      <c r="D64" s="81"/>
      <c r="E64" s="81"/>
      <c r="F64" s="57"/>
      <c r="G64" s="57"/>
      <c r="H64" s="57"/>
      <c r="I64" s="57"/>
      <c r="J64" s="57"/>
    </row>
    <row r="65" spans="6:10" ht="7.5" customHeight="1">
      <c r="F65" s="57"/>
      <c r="G65" s="57"/>
      <c r="H65" s="57"/>
      <c r="I65" s="57"/>
      <c r="J65" s="57"/>
    </row>
    <row r="66" spans="6:10" ht="19.5" customHeight="1">
      <c r="F66" s="57"/>
      <c r="G66" s="57"/>
      <c r="H66" s="57"/>
      <c r="I66" s="57"/>
      <c r="J66" s="57"/>
    </row>
    <row r="67" spans="6:10" ht="19.5" customHeight="1">
      <c r="F67" s="30"/>
      <c r="G67" s="30"/>
      <c r="H67" s="30"/>
      <c r="I67" s="30"/>
      <c r="J67" s="30"/>
    </row>
    <row r="68" spans="6:10" ht="19.5" customHeight="1">
      <c r="F68" s="70"/>
      <c r="G68" s="70"/>
      <c r="H68" s="70"/>
      <c r="I68" s="70"/>
      <c r="J68" s="70"/>
    </row>
    <row r="69" spans="6:10" ht="19.5" customHeight="1">
      <c r="F69" s="72"/>
      <c r="G69" s="72"/>
      <c r="H69" s="72"/>
      <c r="I69" s="72"/>
      <c r="J69" s="72"/>
    </row>
    <row r="70" spans="6:10" ht="19.5" customHeight="1">
      <c r="F70" s="72"/>
      <c r="G70" s="72"/>
      <c r="H70" s="72"/>
      <c r="I70" s="72"/>
      <c r="J70" s="72"/>
    </row>
    <row r="71" spans="6:10" ht="19.5" customHeight="1">
      <c r="F71" s="72"/>
      <c r="G71" s="72"/>
      <c r="H71" s="72"/>
      <c r="I71" s="72"/>
      <c r="J71" s="72"/>
    </row>
    <row r="72" spans="6:10" ht="19.5" customHeight="1">
      <c r="F72" s="72"/>
      <c r="G72" s="72"/>
      <c r="H72" s="72"/>
      <c r="I72" s="72"/>
      <c r="J72" s="72"/>
    </row>
    <row r="73" spans="6:10" ht="19.5" customHeight="1">
      <c r="F73" s="72"/>
      <c r="G73" s="72"/>
      <c r="H73" s="72"/>
      <c r="I73" s="72"/>
      <c r="J73" s="72"/>
    </row>
    <row r="74" spans="6:10" ht="19.5" customHeight="1">
      <c r="F74" s="2"/>
      <c r="G74" s="2"/>
      <c r="H74" s="2"/>
      <c r="I74" s="2"/>
      <c r="J74" s="2"/>
    </row>
    <row r="75" spans="6:10" ht="19.5" customHeight="1">
      <c r="F75" s="83"/>
      <c r="G75" s="83"/>
      <c r="H75" s="83"/>
      <c r="I75" s="83"/>
      <c r="J75" s="83"/>
    </row>
    <row r="76" spans="6:10" ht="19.5" customHeight="1">
      <c r="F76" s="85"/>
      <c r="G76" s="85"/>
      <c r="H76" s="85"/>
      <c r="I76" s="85"/>
      <c r="J76" s="85"/>
    </row>
    <row r="77" spans="6:10" ht="19.5" customHeight="1">
      <c r="F77" s="12"/>
      <c r="G77" s="12"/>
      <c r="H77" s="12"/>
      <c r="I77" s="12"/>
      <c r="J77" s="12"/>
    </row>
    <row r="78" spans="6:10" ht="19.5" customHeight="1">
      <c r="F78" s="18"/>
      <c r="G78" s="18"/>
      <c r="H78" s="18"/>
      <c r="I78" s="18"/>
      <c r="J78" s="18"/>
    </row>
    <row r="79" spans="6:10" ht="19.5" customHeight="1">
      <c r="F79" s="24"/>
      <c r="G79" s="24"/>
      <c r="H79" s="24"/>
      <c r="I79" s="24"/>
      <c r="J79" s="24"/>
    </row>
    <row r="80" spans="6:10" ht="19.5" customHeight="1">
      <c r="F80" s="24"/>
      <c r="G80" s="24"/>
      <c r="H80" s="24"/>
      <c r="I80" s="24"/>
      <c r="J80" s="24"/>
    </row>
    <row r="81" spans="6:10" ht="19.5" customHeight="1">
      <c r="F81" s="30"/>
      <c r="G81" s="30"/>
      <c r="H81" s="30"/>
      <c r="I81" s="30"/>
      <c r="J81" s="30"/>
    </row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41.25" customHeight="1"/>
    <row r="93" spans="1:10" s="70" customFormat="1" ht="25.5" customHeight="1">
      <c r="A93" s="79"/>
      <c r="B93" s="80"/>
      <c r="C93" s="72"/>
      <c r="D93" s="81"/>
      <c r="E93" s="81"/>
      <c r="F93" s="87"/>
      <c r="G93" s="87"/>
      <c r="H93" s="87"/>
      <c r="I93" s="87"/>
      <c r="J93" s="87"/>
    </row>
    <row r="110" spans="6:10" ht="16.5">
      <c r="F110" s="70"/>
      <c r="G110" s="70"/>
      <c r="H110" s="70"/>
      <c r="I110" s="70"/>
      <c r="J110" s="70"/>
    </row>
  </sheetData>
  <mergeCells count="97">
    <mergeCell ref="G51:H51"/>
    <mergeCell ref="A53:J53"/>
    <mergeCell ref="A54:C54"/>
    <mergeCell ref="B49:C49"/>
    <mergeCell ref="G49:H49"/>
    <mergeCell ref="B50:C50"/>
    <mergeCell ref="F50:H50"/>
    <mergeCell ref="B47:C47"/>
    <mergeCell ref="G47:H47"/>
    <mergeCell ref="B48:C48"/>
    <mergeCell ref="G48:H48"/>
    <mergeCell ref="A45:C45"/>
    <mergeCell ref="F45:H45"/>
    <mergeCell ref="B46:C46"/>
    <mergeCell ref="G46:H46"/>
    <mergeCell ref="A43:C43"/>
    <mergeCell ref="G43:H43"/>
    <mergeCell ref="B44:C44"/>
    <mergeCell ref="G44:H44"/>
    <mergeCell ref="A41:C41"/>
    <mergeCell ref="F41:H41"/>
    <mergeCell ref="B42:C42"/>
    <mergeCell ref="G42:H42"/>
    <mergeCell ref="B39:C39"/>
    <mergeCell ref="F39:H39"/>
    <mergeCell ref="B40:C40"/>
    <mergeCell ref="G40:H40"/>
    <mergeCell ref="B37:C37"/>
    <mergeCell ref="G37:H37"/>
    <mergeCell ref="B38:C38"/>
    <mergeCell ref="G38:H38"/>
    <mergeCell ref="B35:C35"/>
    <mergeCell ref="G35:H35"/>
    <mergeCell ref="B36:C36"/>
    <mergeCell ref="F36:H36"/>
    <mergeCell ref="B33:C33"/>
    <mergeCell ref="G33:H33"/>
    <mergeCell ref="B34:C34"/>
    <mergeCell ref="G34:H34"/>
    <mergeCell ref="B31:C31"/>
    <mergeCell ref="G31:H31"/>
    <mergeCell ref="B32:C32"/>
    <mergeCell ref="G32:H32"/>
    <mergeCell ref="B29:C29"/>
    <mergeCell ref="G29:H29"/>
    <mergeCell ref="A30:C30"/>
    <mergeCell ref="G30:H30"/>
    <mergeCell ref="B27:C27"/>
    <mergeCell ref="F27:H27"/>
    <mergeCell ref="B28:C28"/>
    <mergeCell ref="G28:H28"/>
    <mergeCell ref="B25:C25"/>
    <mergeCell ref="F25:H25"/>
    <mergeCell ref="A26:C26"/>
    <mergeCell ref="G26:H26"/>
    <mergeCell ref="B23:C23"/>
    <mergeCell ref="G23:H23"/>
    <mergeCell ref="B24:C24"/>
    <mergeCell ref="G24:H24"/>
    <mergeCell ref="B21:C21"/>
    <mergeCell ref="G21:H21"/>
    <mergeCell ref="B22:C22"/>
    <mergeCell ref="F22:H22"/>
    <mergeCell ref="B19:C19"/>
    <mergeCell ref="G19:H19"/>
    <mergeCell ref="B20:C20"/>
    <mergeCell ref="G20:H20"/>
    <mergeCell ref="A17:C17"/>
    <mergeCell ref="G17:H17"/>
    <mergeCell ref="B18:C18"/>
    <mergeCell ref="G18:H18"/>
    <mergeCell ref="B15:C15"/>
    <mergeCell ref="F15:H15"/>
    <mergeCell ref="B16:C16"/>
    <mergeCell ref="G16:H16"/>
    <mergeCell ref="B13:C13"/>
    <mergeCell ref="G13:H13"/>
    <mergeCell ref="B14:C14"/>
    <mergeCell ref="G14:H14"/>
    <mergeCell ref="B11:C11"/>
    <mergeCell ref="G11:H11"/>
    <mergeCell ref="B12:C12"/>
    <mergeCell ref="G12:H12"/>
    <mergeCell ref="B9:C9"/>
    <mergeCell ref="G9:H9"/>
    <mergeCell ref="B10:C10"/>
    <mergeCell ref="G10:H10"/>
    <mergeCell ref="A7:C7"/>
    <mergeCell ref="F7:H7"/>
    <mergeCell ref="B8:C8"/>
    <mergeCell ref="G8:H8"/>
    <mergeCell ref="A2:J2"/>
    <mergeCell ref="D3:H3"/>
    <mergeCell ref="D4:D5"/>
    <mergeCell ref="E4:E5"/>
    <mergeCell ref="I4:I5"/>
    <mergeCell ref="J4:J5"/>
  </mergeCells>
  <printOptions horizontalCentered="1"/>
  <pageMargins left="0.5511811023622047" right="0.5511811023622047" top="0.5905511811023623" bottom="0.5905511811023623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2009-09-18T03:45:33Z</cp:lastPrinted>
  <dcterms:created xsi:type="dcterms:W3CDTF">2009-09-18T03:34:19Z</dcterms:created>
  <dcterms:modified xsi:type="dcterms:W3CDTF">2009-09-18T03:45:35Z</dcterms:modified>
  <cp:category/>
  <cp:version/>
  <cp:contentType/>
  <cp:contentStatus/>
</cp:coreProperties>
</file>