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<sst xmlns="http://schemas.openxmlformats.org/spreadsheetml/2006/main" count="156" uniqueCount="147">
  <si>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中國造船股份有限公司資產負債表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</si>
  <si>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</si>
  <si>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</si>
  <si>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</si>
  <si>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</si>
  <si>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</si>
  <si>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</si>
  <si>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</si>
  <si>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</si>
  <si>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</si>
  <si>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</si>
  <si>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</si>
  <si>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</si>
  <si>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</si>
  <si>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</si>
  <si>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</si>
  <si>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</si>
  <si>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</si>
  <si>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</si>
  <si>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</si>
  <si>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</si>
  <si>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</si>
  <si>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</si>
  <si>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</si>
  <si>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</si>
  <si>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</si>
  <si>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</si>
  <si>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</si>
  <si>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</si>
  <si>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</si>
  <si>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</si>
  <si>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</si>
  <si>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</si>
  <si>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</si>
  <si>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</si>
  <si>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</si>
  <si>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</si>
  <si>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</si>
  <si>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</si>
  <si>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</si>
  <si>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</si>
  <si>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</si>
  <si>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</si>
  <si>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</si>
  <si>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</si>
  <si>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</si>
  <si>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</si>
  <si>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</si>
  <si>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</si>
  <si>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</si>
  <si>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</si>
  <si>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</si>
  <si>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</si>
  <si>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</si>
  <si>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</si>
  <si>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</si>
  <si>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</si>
  <si>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</si>
  <si>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</si>
  <si>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</si>
  <si>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</si>
  <si>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</si>
  <si>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</si>
  <si>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</si>
  <si>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</si>
  <si>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</si>
  <si>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</si>
  <si>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</si>
  <si>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</si>
  <si>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</si>
  <si>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</si>
  <si>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</si>
  <si>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</si>
  <si>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</si>
  <si>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</si>
  <si>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</si>
  <si>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</si>
  <si>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</si>
  <si>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</si>
  <si>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</si>
  <si>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</si>
  <si>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</si>
  <si>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</si>
  <si>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</si>
  <si>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</si>
  <si>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</si>
  <si>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</si>
  <si>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</si>
  <si>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</si>
  <si>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</si>
  <si>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</si>
  <si>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</si>
  <si>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</si>
  <si>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</si>
  <si>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</si>
  <si>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33,990,436,405.83</t>
    </r>
    <r>
      <rPr>
        <b/>
        <sz val="10"/>
        <rFont val="華康中明體"/>
        <family val="3"/>
      </rPr>
      <t>元。</t>
    </r>
  </si>
  <si>
    <t>中國造船股份有限公司損益結算表</t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</si>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</sst>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J10" sqref="J10"/>
    </sheetView>
  </sheetViews>
  <sheetFormatPr defaultColWidth="9.00390625" defaultRowHeight="13.5" customHeight="1"/>
  <cols>
    <col min="1" max="1" width="4.125" style="141" customWidth="1"/>
    <col min="2" max="2" width="2.625" style="79" customWidth="1"/>
    <col min="3" max="3" width="21.375" style="140" customWidth="1"/>
    <col min="4" max="4" width="1.625" style="139" customWidth="1"/>
    <col min="5" max="7" width="17.625" style="81" customWidth="1"/>
    <col min="8" max="8" width="8.25390625" style="90" customWidth="1"/>
    <col min="9" max="16384" width="9.00390625" style="81" customWidth="1"/>
  </cols>
  <sheetData>
    <row r="1" spans="1:4" ht="30" customHeight="1">
      <c r="A1" s="87"/>
      <c r="B1" s="81"/>
      <c r="C1" s="88"/>
      <c r="D1" s="89"/>
    </row>
    <row r="2" spans="1:8" s="94" customFormat="1" ht="45" customHeight="1">
      <c r="A2" s="91" t="s">
        <v>96</v>
      </c>
      <c r="B2" s="92"/>
      <c r="C2" s="92"/>
      <c r="D2" s="92"/>
      <c r="E2" s="92"/>
      <c r="F2" s="92"/>
      <c r="G2" s="92"/>
      <c r="H2" s="93"/>
    </row>
    <row r="3" spans="1:8" s="12" customFormat="1" ht="21.75" customHeight="1">
      <c r="A3" s="95"/>
      <c r="B3" s="95"/>
      <c r="C3" s="96" t="s">
        <v>97</v>
      </c>
      <c r="F3" s="97"/>
      <c r="G3" s="98"/>
      <c r="H3" s="99" t="s">
        <v>98</v>
      </c>
    </row>
    <row r="4" spans="1:8" s="104" customFormat="1" ht="21.75" customHeight="1">
      <c r="A4" s="100" t="s">
        <v>99</v>
      </c>
      <c r="B4" s="101"/>
      <c r="C4" s="101"/>
      <c r="D4" s="101"/>
      <c r="E4" s="101" t="s">
        <v>100</v>
      </c>
      <c r="F4" s="101" t="s">
        <v>101</v>
      </c>
      <c r="G4" s="102" t="s">
        <v>102</v>
      </c>
      <c r="H4" s="103"/>
    </row>
    <row r="5" spans="1:8" s="104" customFormat="1" ht="33" customHeight="1">
      <c r="A5" s="105"/>
      <c r="B5" s="106"/>
      <c r="C5" s="106"/>
      <c r="D5" s="106"/>
      <c r="E5" s="106"/>
      <c r="F5" s="106"/>
      <c r="G5" s="107" t="s">
        <v>4</v>
      </c>
      <c r="H5" s="107" t="s">
        <v>5</v>
      </c>
    </row>
    <row r="6" spans="1:8" s="109" customFormat="1" ht="19.5" customHeight="1">
      <c r="A6" s="108" t="s">
        <v>103</v>
      </c>
      <c r="C6" s="110"/>
      <c r="D6" s="111"/>
      <c r="E6" s="112">
        <f>SUM(E7:E17)</f>
        <v>7711688580.93</v>
      </c>
      <c r="F6" s="112">
        <f>SUM(F7:F17)</f>
        <v>7547330000</v>
      </c>
      <c r="G6" s="113">
        <f>SUM(G7:G17)</f>
        <v>164358580.9300003</v>
      </c>
      <c r="H6" s="114">
        <f>IF(F6=0,0,(G6/F6)*100)</f>
        <v>2.1777049755343985</v>
      </c>
    </row>
    <row r="7" spans="1:8" ht="13.5" customHeight="1">
      <c r="A7" s="7"/>
      <c r="B7" s="115" t="s">
        <v>104</v>
      </c>
      <c r="C7" s="116"/>
      <c r="D7" s="117"/>
      <c r="E7" s="118">
        <v>7311797505.93</v>
      </c>
      <c r="F7" s="118">
        <v>6985208000</v>
      </c>
      <c r="G7" s="119">
        <f aca="true" t="shared" si="0" ref="G7:G16">E7-F7</f>
        <v>326589505.9300003</v>
      </c>
      <c r="H7" s="120">
        <f aca="true" t="shared" si="1" ref="H7:H36">IF(F7=0,0,(G7/F7)*100)</f>
        <v>4.675444252053773</v>
      </c>
    </row>
    <row r="8" spans="1:8" ht="13.5" customHeight="1">
      <c r="A8" s="7"/>
      <c r="B8" s="115" t="s">
        <v>105</v>
      </c>
      <c r="C8" s="116"/>
      <c r="D8" s="117"/>
      <c r="E8" s="118">
        <v>398325885</v>
      </c>
      <c r="F8" s="118">
        <v>557472000</v>
      </c>
      <c r="G8" s="119">
        <f t="shared" si="0"/>
        <v>-159146115</v>
      </c>
      <c r="H8" s="120">
        <f t="shared" si="1"/>
        <v>-28.547822132770794</v>
      </c>
    </row>
    <row r="9" spans="1:8" ht="13.5" customHeight="1">
      <c r="A9" s="7"/>
      <c r="B9" s="115" t="s">
        <v>106</v>
      </c>
      <c r="C9" s="116"/>
      <c r="D9" s="117"/>
      <c r="E9" s="118"/>
      <c r="F9" s="118"/>
      <c r="G9" s="119">
        <f t="shared" si="0"/>
        <v>0</v>
      </c>
      <c r="H9" s="120">
        <f t="shared" si="1"/>
        <v>0</v>
      </c>
    </row>
    <row r="10" spans="1:8" ht="13.5" customHeight="1">
      <c r="A10" s="7"/>
      <c r="B10" s="115" t="s">
        <v>107</v>
      </c>
      <c r="C10" s="116"/>
      <c r="D10" s="117"/>
      <c r="E10" s="118"/>
      <c r="F10" s="118"/>
      <c r="G10" s="119">
        <f t="shared" si="0"/>
        <v>0</v>
      </c>
      <c r="H10" s="120">
        <f t="shared" si="1"/>
        <v>0</v>
      </c>
    </row>
    <row r="11" spans="1:8" ht="13.5" customHeight="1">
      <c r="A11" s="7"/>
      <c r="B11" s="115" t="s">
        <v>108</v>
      </c>
      <c r="C11" s="116"/>
      <c r="D11" s="117"/>
      <c r="E11" s="118"/>
      <c r="F11" s="118"/>
      <c r="G11" s="119">
        <f t="shared" si="0"/>
        <v>0</v>
      </c>
      <c r="H11" s="120">
        <f t="shared" si="1"/>
        <v>0</v>
      </c>
    </row>
    <row r="12" spans="1:8" ht="13.5" customHeight="1">
      <c r="A12" s="7"/>
      <c r="B12" s="115" t="s">
        <v>109</v>
      </c>
      <c r="C12" s="116"/>
      <c r="D12" s="117"/>
      <c r="E12" s="118"/>
      <c r="F12" s="118"/>
      <c r="G12" s="119">
        <f t="shared" si="0"/>
        <v>0</v>
      </c>
      <c r="H12" s="120">
        <f t="shared" si="1"/>
        <v>0</v>
      </c>
    </row>
    <row r="13" spans="1:8" ht="13.5" customHeight="1">
      <c r="A13" s="7"/>
      <c r="B13" s="115" t="s">
        <v>110</v>
      </c>
      <c r="C13" s="116"/>
      <c r="D13" s="117"/>
      <c r="E13" s="118"/>
      <c r="F13" s="118"/>
      <c r="G13" s="119">
        <f t="shared" si="0"/>
        <v>0</v>
      </c>
      <c r="H13" s="120">
        <f t="shared" si="1"/>
        <v>0</v>
      </c>
    </row>
    <row r="14" spans="1:8" ht="13.5" customHeight="1">
      <c r="A14" s="7"/>
      <c r="B14" s="115" t="s">
        <v>111</v>
      </c>
      <c r="C14" s="116"/>
      <c r="D14" s="117"/>
      <c r="E14" s="118"/>
      <c r="F14" s="118"/>
      <c r="G14" s="119">
        <f t="shared" si="0"/>
        <v>0</v>
      </c>
      <c r="H14" s="120">
        <f t="shared" si="1"/>
        <v>0</v>
      </c>
    </row>
    <row r="15" spans="1:8" ht="13.5" customHeight="1">
      <c r="A15" s="7"/>
      <c r="B15" s="115" t="s">
        <v>112</v>
      </c>
      <c r="C15" s="116"/>
      <c r="D15" s="117"/>
      <c r="E15" s="118"/>
      <c r="F15" s="118"/>
      <c r="G15" s="119">
        <f t="shared" si="0"/>
        <v>0</v>
      </c>
      <c r="H15" s="120">
        <f t="shared" si="1"/>
        <v>0</v>
      </c>
    </row>
    <row r="16" spans="1:8" ht="13.5" customHeight="1">
      <c r="A16" s="7"/>
      <c r="B16" s="115" t="s">
        <v>113</v>
      </c>
      <c r="C16" s="116"/>
      <c r="D16" s="117"/>
      <c r="E16" s="118"/>
      <c r="F16" s="118"/>
      <c r="G16" s="119">
        <f t="shared" si="0"/>
        <v>0</v>
      </c>
      <c r="H16" s="120">
        <f t="shared" si="1"/>
        <v>0</v>
      </c>
    </row>
    <row r="17" spans="1:8" ht="13.5" customHeight="1">
      <c r="A17" s="7"/>
      <c r="B17" s="115" t="s">
        <v>114</v>
      </c>
      <c r="C17" s="116"/>
      <c r="D17" s="117"/>
      <c r="E17" s="118">
        <v>1565190</v>
      </c>
      <c r="F17" s="118">
        <v>4650000</v>
      </c>
      <c r="G17" s="119">
        <f>E17-F17</f>
        <v>-3084810</v>
      </c>
      <c r="H17" s="120">
        <f t="shared" si="1"/>
        <v>-66.34</v>
      </c>
    </row>
    <row r="18" spans="1:8" s="109" customFormat="1" ht="15" customHeight="1">
      <c r="A18" s="108" t="s">
        <v>115</v>
      </c>
      <c r="C18" s="110"/>
      <c r="D18" s="111"/>
      <c r="E18" s="112">
        <f>SUM(E19:E29)</f>
        <v>7287579083.910001</v>
      </c>
      <c r="F18" s="112">
        <f>SUM(F19:F29)</f>
        <v>7220213000</v>
      </c>
      <c r="G18" s="113">
        <f>SUM(G19:G29)</f>
        <v>67366083.91000025</v>
      </c>
      <c r="H18" s="121">
        <f t="shared" si="1"/>
        <v>0.9330207281973572</v>
      </c>
    </row>
    <row r="19" spans="1:8" ht="13.5" customHeight="1">
      <c r="A19" s="7"/>
      <c r="B19" s="115" t="s">
        <v>116</v>
      </c>
      <c r="C19" s="116"/>
      <c r="D19" s="117"/>
      <c r="E19" s="118">
        <v>6988037235.76</v>
      </c>
      <c r="F19" s="118">
        <v>6799468000</v>
      </c>
      <c r="G19" s="119">
        <f aca="true" t="shared" si="2" ref="G19:G25">E19-F19</f>
        <v>188569235.76000023</v>
      </c>
      <c r="H19" s="120">
        <f t="shared" si="1"/>
        <v>2.7732939659396916</v>
      </c>
    </row>
    <row r="20" spans="1:8" ht="13.5" customHeight="1">
      <c r="A20" s="7"/>
      <c r="B20" s="115" t="s">
        <v>117</v>
      </c>
      <c r="C20" s="116"/>
      <c r="D20" s="117"/>
      <c r="E20" s="118">
        <v>299167353.6</v>
      </c>
      <c r="F20" s="118">
        <v>417680000</v>
      </c>
      <c r="G20" s="119">
        <f t="shared" si="2"/>
        <v>-118512646.39999998</v>
      </c>
      <c r="H20" s="120">
        <f t="shared" si="1"/>
        <v>-28.37402949626508</v>
      </c>
    </row>
    <row r="21" spans="1:8" ht="13.5" customHeight="1">
      <c r="A21" s="7"/>
      <c r="B21" s="115" t="s">
        <v>118</v>
      </c>
      <c r="C21" s="116"/>
      <c r="D21" s="117"/>
      <c r="E21" s="118"/>
      <c r="F21" s="118"/>
      <c r="G21" s="119">
        <f t="shared" si="2"/>
        <v>0</v>
      </c>
      <c r="H21" s="120">
        <f t="shared" si="1"/>
        <v>0</v>
      </c>
    </row>
    <row r="22" spans="1:8" ht="13.5" customHeight="1">
      <c r="A22" s="7"/>
      <c r="B22" s="115" t="s">
        <v>119</v>
      </c>
      <c r="C22" s="116"/>
      <c r="D22" s="117"/>
      <c r="E22" s="118"/>
      <c r="F22" s="118"/>
      <c r="G22" s="119">
        <f t="shared" si="2"/>
        <v>0</v>
      </c>
      <c r="H22" s="120">
        <f t="shared" si="1"/>
        <v>0</v>
      </c>
    </row>
    <row r="23" spans="1:8" ht="13.5" customHeight="1">
      <c r="A23" s="7"/>
      <c r="B23" s="115" t="s">
        <v>120</v>
      </c>
      <c r="C23" s="116"/>
      <c r="D23" s="117"/>
      <c r="E23" s="118"/>
      <c r="F23" s="118"/>
      <c r="G23" s="119">
        <f t="shared" si="2"/>
        <v>0</v>
      </c>
      <c r="H23" s="120">
        <f t="shared" si="1"/>
        <v>0</v>
      </c>
    </row>
    <row r="24" spans="1:8" ht="13.5" customHeight="1">
      <c r="A24" s="7"/>
      <c r="B24" s="115" t="s">
        <v>121</v>
      </c>
      <c r="C24" s="116"/>
      <c r="D24" s="117"/>
      <c r="E24" s="118"/>
      <c r="F24" s="118"/>
      <c r="G24" s="119">
        <f t="shared" si="2"/>
        <v>0</v>
      </c>
      <c r="H24" s="120">
        <f t="shared" si="1"/>
        <v>0</v>
      </c>
    </row>
    <row r="25" spans="1:8" ht="13.5" customHeight="1">
      <c r="A25" s="7"/>
      <c r="B25" s="115" t="s">
        <v>122</v>
      </c>
      <c r="C25" s="116"/>
      <c r="D25" s="117"/>
      <c r="E25" s="118"/>
      <c r="F25" s="118"/>
      <c r="G25" s="119">
        <f t="shared" si="2"/>
        <v>0</v>
      </c>
      <c r="H25" s="120">
        <f t="shared" si="1"/>
        <v>0</v>
      </c>
    </row>
    <row r="26" spans="1:8" ht="13.5" customHeight="1">
      <c r="A26" s="7"/>
      <c r="B26" s="115" t="s">
        <v>123</v>
      </c>
      <c r="C26" s="116"/>
      <c r="D26" s="117"/>
      <c r="E26" s="118"/>
      <c r="F26" s="118"/>
      <c r="G26" s="119">
        <f>E26-F26</f>
        <v>0</v>
      </c>
      <c r="H26" s="120">
        <f t="shared" si="1"/>
        <v>0</v>
      </c>
    </row>
    <row r="27" spans="1:8" ht="13.5" customHeight="1">
      <c r="A27" s="7"/>
      <c r="B27" s="122" t="s">
        <v>124</v>
      </c>
      <c r="C27" s="116"/>
      <c r="D27" s="117"/>
      <c r="E27" s="118"/>
      <c r="F27" s="118"/>
      <c r="G27" s="119">
        <f>E27-F27</f>
        <v>0</v>
      </c>
      <c r="H27" s="120">
        <f t="shared" si="1"/>
        <v>0</v>
      </c>
    </row>
    <row r="28" spans="1:8" ht="13.5" customHeight="1">
      <c r="A28" s="7"/>
      <c r="B28" s="122" t="s">
        <v>125</v>
      </c>
      <c r="C28" s="116"/>
      <c r="D28" s="117"/>
      <c r="E28" s="118"/>
      <c r="F28" s="118"/>
      <c r="G28" s="119">
        <f>E28-F28</f>
        <v>0</v>
      </c>
      <c r="H28" s="120">
        <f t="shared" si="1"/>
        <v>0</v>
      </c>
    </row>
    <row r="29" spans="1:8" ht="13.5" customHeight="1">
      <c r="A29" s="7"/>
      <c r="B29" s="115" t="s">
        <v>126</v>
      </c>
      <c r="C29" s="116"/>
      <c r="D29" s="117"/>
      <c r="E29" s="118">
        <v>374494.55</v>
      </c>
      <c r="F29" s="118">
        <v>3065000</v>
      </c>
      <c r="G29" s="119">
        <f>E29-F29</f>
        <v>-2690505.45</v>
      </c>
      <c r="H29" s="120">
        <f t="shared" si="1"/>
        <v>-87.78158075040784</v>
      </c>
    </row>
    <row r="30" spans="1:8" ht="2.25" customHeight="1">
      <c r="A30" s="7"/>
      <c r="B30" s="123"/>
      <c r="C30" s="53"/>
      <c r="D30" s="117"/>
      <c r="E30" s="124"/>
      <c r="F30" s="124"/>
      <c r="G30" s="119"/>
      <c r="H30" s="120"/>
    </row>
    <row r="31" spans="1:8" s="109" customFormat="1" ht="15" customHeight="1">
      <c r="A31" s="108" t="s">
        <v>127</v>
      </c>
      <c r="B31" s="18"/>
      <c r="C31" s="110"/>
      <c r="D31" s="111"/>
      <c r="E31" s="112">
        <f>E6-E18</f>
        <v>424109497.0199995</v>
      </c>
      <c r="F31" s="112">
        <f>F6-F18</f>
        <v>327117000</v>
      </c>
      <c r="G31" s="113">
        <f>G6-G18</f>
        <v>96992497.02000006</v>
      </c>
      <c r="H31" s="121">
        <f t="shared" si="1"/>
        <v>29.650705105512724</v>
      </c>
    </row>
    <row r="32" spans="1:8" s="109" customFormat="1" ht="15" customHeight="1">
      <c r="A32" s="108" t="s">
        <v>128</v>
      </c>
      <c r="B32" s="3"/>
      <c r="C32" s="110"/>
      <c r="D32" s="111"/>
      <c r="E32" s="112">
        <f>SUM(E33:E36)</f>
        <v>112603852.24000001</v>
      </c>
      <c r="F32" s="112">
        <f>SUM(F33:F36)</f>
        <v>119740000</v>
      </c>
      <c r="G32" s="113">
        <f>SUM(G33:G36)</f>
        <v>-7136147.760000002</v>
      </c>
      <c r="H32" s="121">
        <f t="shared" si="1"/>
        <v>-5.959702488725573</v>
      </c>
    </row>
    <row r="33" spans="1:8" ht="13.5" customHeight="1">
      <c r="A33" s="7"/>
      <c r="B33" s="115" t="s">
        <v>129</v>
      </c>
      <c r="C33" s="116"/>
      <c r="D33" s="117"/>
      <c r="E33" s="118">
        <v>24603985.14</v>
      </c>
      <c r="F33" s="118">
        <v>20522000</v>
      </c>
      <c r="G33" s="119">
        <f>E33-F33</f>
        <v>4081985.1400000006</v>
      </c>
      <c r="H33" s="120">
        <f t="shared" si="1"/>
        <v>19.89077643504532</v>
      </c>
    </row>
    <row r="34" spans="1:8" ht="13.5" customHeight="1">
      <c r="A34" s="7"/>
      <c r="B34" s="115" t="s">
        <v>130</v>
      </c>
      <c r="C34" s="116"/>
      <c r="D34" s="117"/>
      <c r="E34" s="118"/>
      <c r="F34" s="118"/>
      <c r="G34" s="119">
        <f>E34-F34</f>
        <v>0</v>
      </c>
      <c r="H34" s="120">
        <f t="shared" si="1"/>
        <v>0</v>
      </c>
    </row>
    <row r="35" spans="1:8" ht="13.5" customHeight="1">
      <c r="A35" s="7"/>
      <c r="B35" s="115" t="s">
        <v>131</v>
      </c>
      <c r="C35" s="116"/>
      <c r="D35" s="117"/>
      <c r="E35" s="118">
        <v>66927735.26</v>
      </c>
      <c r="F35" s="118">
        <v>68401000</v>
      </c>
      <c r="G35" s="119">
        <f>E35-F35</f>
        <v>-1473264.740000002</v>
      </c>
      <c r="H35" s="120">
        <f t="shared" si="1"/>
        <v>-2.1538643294688704</v>
      </c>
    </row>
    <row r="36" spans="1:8" ht="13.5" customHeight="1">
      <c r="A36" s="7"/>
      <c r="B36" s="115" t="s">
        <v>132</v>
      </c>
      <c r="C36" s="116"/>
      <c r="D36" s="117"/>
      <c r="E36" s="118">
        <v>21072131.84</v>
      </c>
      <c r="F36" s="118">
        <v>30817000</v>
      </c>
      <c r="G36" s="119">
        <f>E36-F36</f>
        <v>-9744868.16</v>
      </c>
      <c r="H36" s="120">
        <f t="shared" si="1"/>
        <v>-31.621728786059645</v>
      </c>
    </row>
    <row r="37" spans="1:8" ht="1.5" customHeight="1">
      <c r="A37" s="7"/>
      <c r="B37" s="123"/>
      <c r="C37" s="53"/>
      <c r="D37" s="117"/>
      <c r="E37" s="124"/>
      <c r="F37" s="124"/>
      <c r="G37" s="119"/>
      <c r="H37" s="120"/>
    </row>
    <row r="38" spans="1:8" s="109" customFormat="1" ht="15" customHeight="1">
      <c r="A38" s="108" t="s">
        <v>133</v>
      </c>
      <c r="C38" s="125"/>
      <c r="D38" s="111"/>
      <c r="E38" s="112">
        <f>E31-E32</f>
        <v>311505644.7799995</v>
      </c>
      <c r="F38" s="112">
        <f>F31-F32</f>
        <v>207377000</v>
      </c>
      <c r="G38" s="113">
        <f>G31-G32</f>
        <v>104128644.78000006</v>
      </c>
      <c r="H38" s="121">
        <f>IF(F38=0,0,(G38/F38)*100)</f>
        <v>50.21224377823966</v>
      </c>
    </row>
    <row r="39" spans="1:8" s="109" customFormat="1" ht="15" customHeight="1">
      <c r="A39" s="108" t="s">
        <v>134</v>
      </c>
      <c r="B39" s="3"/>
      <c r="C39" s="110"/>
      <c r="D39" s="111"/>
      <c r="E39" s="112">
        <f>SUM(E40:E41)</f>
        <v>123245245.88</v>
      </c>
      <c r="F39" s="112">
        <f>SUM(F40:F41)</f>
        <v>82586000</v>
      </c>
      <c r="G39" s="113">
        <f>SUM(G40:G41)</f>
        <v>40659245.88</v>
      </c>
      <c r="H39" s="121">
        <f>IF(F39=0,0,(G39/F39)*100)</f>
        <v>49.23261313055482</v>
      </c>
    </row>
    <row r="40" spans="1:8" ht="13.5" customHeight="1">
      <c r="A40" s="7"/>
      <c r="B40" s="115" t="s">
        <v>135</v>
      </c>
      <c r="C40" s="116"/>
      <c r="D40" s="117"/>
      <c r="E40" s="118">
        <v>63775749</v>
      </c>
      <c r="F40" s="118">
        <v>35729000</v>
      </c>
      <c r="G40" s="119">
        <f>E40-F40</f>
        <v>28046749</v>
      </c>
      <c r="H40" s="120">
        <f aca="true" t="shared" si="3" ref="H40:H52">IF(F40=0,0,(G40/F40)*100)</f>
        <v>78.49855579501246</v>
      </c>
    </row>
    <row r="41" spans="1:8" ht="13.5" customHeight="1">
      <c r="A41" s="7"/>
      <c r="B41" s="115" t="s">
        <v>136</v>
      </c>
      <c r="C41" s="116"/>
      <c r="D41" s="117"/>
      <c r="E41" s="118">
        <v>59469496.88</v>
      </c>
      <c r="F41" s="118">
        <v>46857000</v>
      </c>
      <c r="G41" s="119">
        <f>E41-F41</f>
        <v>12612496.880000003</v>
      </c>
      <c r="H41" s="120">
        <f t="shared" si="3"/>
        <v>26.916996137183354</v>
      </c>
    </row>
    <row r="42" spans="1:8" ht="2.25" customHeight="1">
      <c r="A42" s="7"/>
      <c r="B42" s="115"/>
      <c r="C42" s="116"/>
      <c r="D42" s="117"/>
      <c r="E42" s="124"/>
      <c r="F42" s="124"/>
      <c r="G42" s="119"/>
      <c r="H42" s="120"/>
    </row>
    <row r="43" spans="1:8" s="109" customFormat="1" ht="15" customHeight="1">
      <c r="A43" s="108" t="s">
        <v>137</v>
      </c>
      <c r="B43" s="3"/>
      <c r="C43" s="110"/>
      <c r="D43" s="126"/>
      <c r="E43" s="112">
        <f>SUM(E44:E45)</f>
        <v>98507153.03</v>
      </c>
      <c r="F43" s="112">
        <f>SUM(F44:F45)</f>
        <v>166049000</v>
      </c>
      <c r="G43" s="113">
        <f>SUM(G44:G45)</f>
        <v>-67541846.97</v>
      </c>
      <c r="H43" s="121">
        <f t="shared" si="3"/>
        <v>-40.67585289282079</v>
      </c>
    </row>
    <row r="44" spans="1:8" ht="13.5" customHeight="1">
      <c r="A44" s="7"/>
      <c r="B44" s="115" t="s">
        <v>138</v>
      </c>
      <c r="C44" s="116"/>
      <c r="D44" s="117"/>
      <c r="E44" s="118">
        <v>57781108</v>
      </c>
      <c r="F44" s="118">
        <v>127768000</v>
      </c>
      <c r="G44" s="119">
        <f>E44-F44</f>
        <v>-69986892</v>
      </c>
      <c r="H44" s="127">
        <f t="shared" si="3"/>
        <v>-54.77654185711602</v>
      </c>
    </row>
    <row r="45" spans="1:8" ht="13.5" customHeight="1">
      <c r="A45" s="7"/>
      <c r="B45" s="115" t="s">
        <v>139</v>
      </c>
      <c r="C45" s="116"/>
      <c r="D45" s="117"/>
      <c r="E45" s="118">
        <v>40726045.03</v>
      </c>
      <c r="F45" s="118">
        <v>38281000</v>
      </c>
      <c r="G45" s="119">
        <f>E45-F45</f>
        <v>2445045.030000001</v>
      </c>
      <c r="H45" s="127">
        <f t="shared" si="3"/>
        <v>6.387098116559131</v>
      </c>
    </row>
    <row r="46" spans="1:8" ht="1.5" customHeight="1">
      <c r="A46" s="7"/>
      <c r="B46" s="128"/>
      <c r="C46" s="123"/>
      <c r="D46" s="117"/>
      <c r="E46" s="124"/>
      <c r="F46" s="124"/>
      <c r="G46" s="119">
        <f>E46-F46</f>
        <v>0</v>
      </c>
      <c r="H46" s="127"/>
    </row>
    <row r="47" spans="1:8" s="109" customFormat="1" ht="15" customHeight="1">
      <c r="A47" s="108" t="s">
        <v>140</v>
      </c>
      <c r="C47" s="125"/>
      <c r="D47" s="111"/>
      <c r="E47" s="112">
        <f>E39-E43</f>
        <v>24738092.849999994</v>
      </c>
      <c r="F47" s="112">
        <f>F39-F43</f>
        <v>-83463000</v>
      </c>
      <c r="G47" s="113">
        <f>G39-G43</f>
        <v>108201092.85</v>
      </c>
      <c r="H47" s="121">
        <f t="shared" si="3"/>
        <v>-129.6395922145142</v>
      </c>
    </row>
    <row r="48" spans="1:8" s="109" customFormat="1" ht="15" customHeight="1">
      <c r="A48" s="108" t="s">
        <v>141</v>
      </c>
      <c r="C48" s="125"/>
      <c r="D48" s="111"/>
      <c r="E48" s="112">
        <f>E38+E47</f>
        <v>336243737.6299995</v>
      </c>
      <c r="F48" s="112">
        <f>F38+F47</f>
        <v>123914000</v>
      </c>
      <c r="G48" s="113">
        <f>G38+G47</f>
        <v>212329737.63000005</v>
      </c>
      <c r="H48" s="129">
        <f t="shared" si="3"/>
        <v>171.35250062946886</v>
      </c>
    </row>
    <row r="49" spans="1:8" s="109" customFormat="1" ht="15" customHeight="1">
      <c r="A49" s="108" t="s">
        <v>142</v>
      </c>
      <c r="C49" s="125"/>
      <c r="D49" s="111"/>
      <c r="E49" s="130"/>
      <c r="F49" s="130"/>
      <c r="G49" s="113">
        <f>E49-F49</f>
        <v>0</v>
      </c>
      <c r="H49" s="129">
        <f t="shared" si="3"/>
        <v>0</v>
      </c>
    </row>
    <row r="50" spans="1:8" s="109" customFormat="1" ht="15" customHeight="1">
      <c r="A50" s="108" t="s">
        <v>143</v>
      </c>
      <c r="C50" s="125"/>
      <c r="D50" s="111"/>
      <c r="E50" s="130"/>
      <c r="F50" s="130"/>
      <c r="G50" s="113">
        <f>E50-F50</f>
        <v>0</v>
      </c>
      <c r="H50" s="129">
        <f t="shared" si="3"/>
        <v>0</v>
      </c>
    </row>
    <row r="51" spans="1:8" s="109" customFormat="1" ht="15" customHeight="1">
      <c r="A51" s="108" t="s">
        <v>144</v>
      </c>
      <c r="C51" s="125"/>
      <c r="D51" s="111"/>
      <c r="E51" s="130"/>
      <c r="F51" s="130"/>
      <c r="G51" s="113">
        <f>E51-F51</f>
        <v>0</v>
      </c>
      <c r="H51" s="129">
        <f t="shared" si="3"/>
        <v>0</v>
      </c>
    </row>
    <row r="52" spans="1:8" s="109" customFormat="1" ht="15" customHeight="1">
      <c r="A52" s="108" t="s">
        <v>145</v>
      </c>
      <c r="B52" s="123"/>
      <c r="C52" s="131"/>
      <c r="D52" s="111"/>
      <c r="E52" s="130"/>
      <c r="F52" s="130"/>
      <c r="G52" s="113">
        <f>E52-F52</f>
        <v>0</v>
      </c>
      <c r="H52" s="129">
        <f t="shared" si="3"/>
        <v>0</v>
      </c>
    </row>
    <row r="53" spans="1:8" s="109" customFormat="1" ht="15" customHeight="1">
      <c r="A53" s="132" t="s">
        <v>146</v>
      </c>
      <c r="B53" s="133"/>
      <c r="C53" s="134"/>
      <c r="D53" s="135"/>
      <c r="E53" s="136">
        <f>E48-E49+E50-E51-E52</f>
        <v>336243737.6299995</v>
      </c>
      <c r="F53" s="136">
        <f>F48-F49+F50-F51-F52</f>
        <v>123914000</v>
      </c>
      <c r="G53" s="137">
        <f>E53-F53</f>
        <v>212329737.62999952</v>
      </c>
      <c r="H53" s="138">
        <f>IF(F53=0,0,(G53/F53)*100)</f>
        <v>171.35250062946844</v>
      </c>
    </row>
    <row r="54" ht="13.5" customHeight="1">
      <c r="A54" s="139"/>
    </row>
    <row r="55" ht="13.5" customHeight="1">
      <c r="A55" s="139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8" customWidth="1"/>
    <col min="2" max="2" width="2.25390625" style="79" customWidth="1"/>
    <col min="3" max="3" width="18.00390625" style="72" customWidth="1"/>
    <col min="4" max="4" width="17.625" style="80" customWidth="1"/>
    <col min="5" max="5" width="7.00390625" style="80" customWidth="1"/>
    <col min="6" max="6" width="1.875" style="86" customWidth="1"/>
    <col min="7" max="7" width="2.25390625" style="86" customWidth="1"/>
    <col min="8" max="8" width="18.00390625" style="86" customWidth="1"/>
    <col min="9" max="9" width="17.625" style="86" customWidth="1"/>
    <col min="10" max="10" width="7.375" style="86" customWidth="1"/>
    <col min="11" max="16384" width="9.00390625" style="86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26878476308.809998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22626259241.590004</v>
      </c>
      <c r="J6" s="29">
        <f>J7+J15+J22+J25+J27</f>
        <v>84.17984331267228</v>
      </c>
    </row>
    <row r="7" spans="1:10" s="35" customFormat="1" ht="13.5" customHeight="1">
      <c r="A7" s="31" t="s">
        <v>9</v>
      </c>
      <c r="B7" s="32"/>
      <c r="C7" s="33"/>
      <c r="D7" s="27">
        <f>SUM(D8:D16)</f>
        <v>15694321409.369999</v>
      </c>
      <c r="E7" s="27">
        <f>SUM(E8:E16)</f>
        <v>58.38992221529257</v>
      </c>
      <c r="F7" s="34" t="s">
        <v>10</v>
      </c>
      <c r="G7" s="32"/>
      <c r="H7" s="33"/>
      <c r="I7" s="27">
        <f>SUM(I8:I14)</f>
        <v>12399073695.91</v>
      </c>
      <c r="J7" s="29">
        <f>SUM(J8:J14)</f>
        <v>46.13012119234577</v>
      </c>
    </row>
    <row r="8" spans="1:10" s="43" customFormat="1" ht="13.5" customHeight="1">
      <c r="A8" s="7"/>
      <c r="B8" s="36" t="s">
        <v>11</v>
      </c>
      <c r="C8" s="37"/>
      <c r="D8" s="38">
        <v>3858510881.67</v>
      </c>
      <c r="E8" s="39">
        <f t="shared" si="0"/>
        <v>14.355392907466596</v>
      </c>
      <c r="F8" s="40"/>
      <c r="G8" s="41" t="s">
        <v>12</v>
      </c>
      <c r="H8" s="37"/>
      <c r="I8" s="38">
        <v>7508838848.77</v>
      </c>
      <c r="J8" s="42">
        <f aca="true" t="shared" si="1" ref="J8:J33">IF(I$52&gt;0,(I8/I$52)*100,0)</f>
        <v>27.936251900963654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4976000000</v>
      </c>
      <c r="E11" s="39">
        <f t="shared" si="0"/>
        <v>18.512954167602906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338134213.57</v>
      </c>
      <c r="E12" s="39">
        <f t="shared" si="0"/>
        <v>1.2580110929099402</v>
      </c>
      <c r="F12" s="45"/>
      <c r="G12" s="36" t="s">
        <v>20</v>
      </c>
      <c r="H12" s="37"/>
      <c r="I12" s="38">
        <v>2289876381.09</v>
      </c>
      <c r="J12" s="42">
        <f t="shared" si="1"/>
        <v>8.519368266196858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4731096066.91</v>
      </c>
      <c r="E14" s="39">
        <f t="shared" si="0"/>
        <v>17.601801577417845</v>
      </c>
      <c r="F14" s="45"/>
      <c r="G14" s="36" t="s">
        <v>24</v>
      </c>
      <c r="H14" s="37"/>
      <c r="I14" s="38">
        <v>2600358466.05</v>
      </c>
      <c r="J14" s="42">
        <f t="shared" si="1"/>
        <v>9.674501025185256</v>
      </c>
    </row>
    <row r="15" spans="1:10" s="43" customFormat="1" ht="13.5" customHeight="1">
      <c r="A15" s="7"/>
      <c r="B15" s="36" t="s">
        <v>25</v>
      </c>
      <c r="C15" s="44"/>
      <c r="D15" s="38">
        <v>1789586052.22</v>
      </c>
      <c r="E15" s="39">
        <f t="shared" si="0"/>
        <v>6.658063618112998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994195</v>
      </c>
      <c r="E16" s="39">
        <f t="shared" si="0"/>
        <v>0.0036988517822869713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9645937877.35</v>
      </c>
      <c r="J25" s="29">
        <f>SUM(J26)</f>
        <v>35.88721982052358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9645937877.35</v>
      </c>
      <c r="J26" s="42">
        <f t="shared" si="1"/>
        <v>35.88721982052358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581247668.3299999</v>
      </c>
      <c r="J27" s="29">
        <f>SUM(J28:J33)</f>
        <v>2.1625022998029224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2"/>
        <v>0</v>
      </c>
      <c r="F28" s="45"/>
      <c r="G28" s="36" t="s">
        <v>52</v>
      </c>
      <c r="H28" s="37"/>
      <c r="I28" s="38">
        <v>345643054.33</v>
      </c>
      <c r="J28" s="42">
        <f t="shared" si="1"/>
        <v>1.2859473519215372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235604614</v>
      </c>
      <c r="J29" s="42">
        <f t="shared" si="1"/>
        <v>0.8765549478813852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10460732352.94</v>
      </c>
      <c r="E30" s="27">
        <f>SUM(E31:E40)</f>
        <v>38.91862110320319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5692870411</v>
      </c>
      <c r="E31" s="39">
        <f t="shared" si="2"/>
        <v>21.180033963212562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223980176</v>
      </c>
      <c r="E32" s="39">
        <f t="shared" si="2"/>
        <v>0.8333068192804728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2793617627</v>
      </c>
      <c r="E33" s="39">
        <f t="shared" si="2"/>
        <v>10.393511875092159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1699313437</v>
      </c>
      <c r="E34" s="39">
        <f t="shared" si="2"/>
        <v>6.322208958113499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35759528</v>
      </c>
      <c r="E35" s="39">
        <f t="shared" si="2"/>
        <v>0.1330414997827799</v>
      </c>
      <c r="F35" s="40"/>
      <c r="G35" s="49" t="s">
        <v>65</v>
      </c>
      <c r="H35" s="50"/>
      <c r="I35" s="27">
        <f>SUM(I36,I39,I41,I45,I50)</f>
        <v>4252217067.2200003</v>
      </c>
      <c r="J35" s="29">
        <f>J36+J39+J41+J45+J50</f>
        <v>15.82015668732771</v>
      </c>
    </row>
    <row r="36" spans="1:10" s="43" customFormat="1" ht="13.5" customHeight="1">
      <c r="A36" s="7"/>
      <c r="B36" s="36" t="s">
        <v>66</v>
      </c>
      <c r="C36" s="44"/>
      <c r="D36" s="38">
        <v>8623898</v>
      </c>
      <c r="E36" s="39">
        <f t="shared" si="2"/>
        <v>0.03208477259246028</v>
      </c>
      <c r="F36" s="34" t="s">
        <v>67</v>
      </c>
      <c r="G36" s="32"/>
      <c r="H36" s="33"/>
      <c r="I36" s="27">
        <f>SUM(I37:I38)</f>
        <v>11138997170</v>
      </c>
      <c r="J36" s="29">
        <f>SUM(J37:J38)</f>
        <v>41.442070755881915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11138997170</v>
      </c>
      <c r="J37" s="42">
        <f aca="true" t="shared" si="3" ref="J37:J51">IF(I$52&gt;0,(I37/I$52)*100,0)</f>
        <v>41.442070755881915</v>
      </c>
    </row>
    <row r="38" spans="1:10" s="43" customFormat="1" ht="13.5" customHeight="1">
      <c r="A38" s="7"/>
      <c r="B38" s="36" t="s">
        <v>69</v>
      </c>
      <c r="C38" s="44"/>
      <c r="D38" s="38">
        <v>6567275.94</v>
      </c>
      <c r="E38" s="39">
        <f t="shared" si="2"/>
        <v>0.02443321512926473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1965100</v>
      </c>
      <c r="J39" s="29">
        <f>SUM(J40)</f>
        <v>0.007311054307627905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1965100</v>
      </c>
      <c r="J40" s="42">
        <f t="shared" si="3"/>
        <v>0.007311054307627905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-6888745202.78</v>
      </c>
      <c r="J41" s="29">
        <f>SUM(J42:J44)</f>
        <v>-25.629225122861833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/>
      <c r="J42" s="42">
        <f t="shared" si="3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9655318</v>
      </c>
      <c r="E43" s="27">
        <f>SUM(E44)</f>
        <v>0.03592211808835035</v>
      </c>
      <c r="F43" s="51"/>
      <c r="G43" s="36" t="s">
        <v>79</v>
      </c>
      <c r="H43" s="44"/>
      <c r="I43" s="38">
        <v>336243737.63</v>
      </c>
      <c r="J43" s="42">
        <f t="shared" si="3"/>
        <v>1.250977673610869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9655318</v>
      </c>
      <c r="E44" s="39">
        <f t="shared" si="2"/>
        <v>0.03592211808835035</v>
      </c>
      <c r="F44" s="51"/>
      <c r="G44" s="36" t="s">
        <v>81</v>
      </c>
      <c r="H44" s="37"/>
      <c r="I44" s="38">
        <v>-7224988940.41</v>
      </c>
      <c r="J44" s="42">
        <f t="shared" si="3"/>
        <v>-26.8802027964727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713767228.5</v>
      </c>
      <c r="E45" s="27">
        <f>SUM(E46:E50)</f>
        <v>2.6555345634158862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82233615</v>
      </c>
      <c r="E46" s="39">
        <f t="shared" si="2"/>
        <v>0.3059459697611139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14950667.2</v>
      </c>
      <c r="E47" s="39">
        <f t="shared" si="2"/>
        <v>0.05562319466412461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>
        <v>616582946.3</v>
      </c>
      <c r="E48" s="39">
        <f t="shared" si="2"/>
        <v>2.2939653989906477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26878476308.809998</v>
      </c>
      <c r="E52" s="67">
        <f>E6</f>
        <v>100</v>
      </c>
      <c r="F52" s="68"/>
      <c r="G52" s="64" t="s">
        <v>94</v>
      </c>
      <c r="H52" s="65"/>
      <c r="I52" s="66">
        <f>I6+I35</f>
        <v>26878476308.810005</v>
      </c>
      <c r="J52" s="69">
        <f>J6+J35</f>
        <v>99.99999999999999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H54" s="43"/>
      <c r="I54" s="43"/>
      <c r="J54" s="43"/>
    </row>
    <row r="55" spans="1:10" s="72" customFormat="1" ht="12.75" customHeight="1">
      <c r="A55" s="76"/>
      <c r="D55" s="77"/>
      <c r="E55" s="77"/>
      <c r="F55" s="35"/>
      <c r="G55" s="35"/>
      <c r="H55" s="35"/>
      <c r="I55" s="35"/>
      <c r="J55" s="35"/>
    </row>
    <row r="56" spans="1:10" s="72" customFormat="1" ht="12.75" customHeight="1">
      <c r="A56" s="78"/>
      <c r="B56" s="79"/>
      <c r="D56" s="80"/>
      <c r="E56" s="80"/>
      <c r="F56" s="43"/>
      <c r="G56" s="43"/>
      <c r="H56" s="43"/>
      <c r="I56" s="43"/>
      <c r="J56" s="43"/>
    </row>
    <row r="57" spans="1:10" s="2" customFormat="1" ht="16.5" customHeight="1">
      <c r="A57" s="78"/>
      <c r="B57" s="79"/>
      <c r="C57" s="72"/>
      <c r="D57" s="80"/>
      <c r="E57" s="80"/>
      <c r="F57" s="55"/>
      <c r="G57" s="55"/>
      <c r="H57" s="55"/>
      <c r="I57" s="55"/>
      <c r="J57" s="55"/>
    </row>
    <row r="58" spans="1:10" s="82" customFormat="1" ht="26.25" customHeight="1">
      <c r="A58" s="78"/>
      <c r="B58" s="79"/>
      <c r="C58" s="72"/>
      <c r="D58" s="80"/>
      <c r="E58" s="80"/>
      <c r="F58" s="81"/>
      <c r="G58" s="81"/>
      <c r="H58" s="81"/>
      <c r="I58" s="81"/>
      <c r="J58" s="81"/>
    </row>
    <row r="59" spans="1:10" s="84" customFormat="1" ht="18" customHeight="1">
      <c r="A59" s="78"/>
      <c r="B59" s="79"/>
      <c r="C59" s="72"/>
      <c r="D59" s="80"/>
      <c r="E59" s="80"/>
      <c r="F59" s="83"/>
      <c r="G59" s="83"/>
      <c r="H59" s="83"/>
      <c r="I59" s="83"/>
      <c r="J59" s="83"/>
    </row>
    <row r="60" spans="1:10" s="12" customFormat="1" ht="27" customHeight="1">
      <c r="A60" s="78"/>
      <c r="B60" s="79"/>
      <c r="C60" s="72"/>
      <c r="D60" s="80"/>
      <c r="E60" s="80"/>
      <c r="F60" s="85"/>
      <c r="G60" s="85"/>
      <c r="H60" s="85"/>
      <c r="I60" s="85"/>
      <c r="J60" s="85"/>
    </row>
    <row r="61" spans="1:10" s="18" customFormat="1" ht="21.75" customHeight="1">
      <c r="A61" s="78"/>
      <c r="B61" s="79"/>
      <c r="C61" s="72"/>
      <c r="D61" s="80"/>
      <c r="E61" s="80"/>
      <c r="F61" s="79"/>
      <c r="G61" s="79"/>
      <c r="H61" s="79"/>
      <c r="I61" s="79"/>
      <c r="J61" s="79"/>
    </row>
    <row r="62" spans="1:10" s="24" customFormat="1" ht="33" customHeight="1">
      <c r="A62" s="78"/>
      <c r="B62" s="79"/>
      <c r="C62" s="72"/>
      <c r="D62" s="80"/>
      <c r="E62" s="80"/>
      <c r="F62" s="56"/>
      <c r="G62" s="56"/>
      <c r="H62" s="56"/>
      <c r="I62" s="56"/>
      <c r="J62" s="56"/>
    </row>
    <row r="63" spans="1:10" s="24" customFormat="1" ht="6.75" customHeight="1">
      <c r="A63" s="78"/>
      <c r="B63" s="79"/>
      <c r="C63" s="72"/>
      <c r="D63" s="80"/>
      <c r="E63" s="80"/>
      <c r="F63" s="57"/>
      <c r="G63" s="57"/>
      <c r="H63" s="57"/>
      <c r="I63" s="57"/>
      <c r="J63" s="57"/>
    </row>
    <row r="64" spans="1:10" s="30" customFormat="1" ht="15" customHeight="1">
      <c r="A64" s="78"/>
      <c r="B64" s="79"/>
      <c r="C64" s="72"/>
      <c r="D64" s="80"/>
      <c r="E64" s="80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2"/>
      <c r="G75" s="82"/>
      <c r="H75" s="82"/>
      <c r="I75" s="82"/>
      <c r="J75" s="82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8"/>
      <c r="B93" s="79"/>
      <c r="C93" s="72"/>
      <c r="D93" s="80"/>
      <c r="E93" s="80"/>
      <c r="F93" s="86"/>
      <c r="G93" s="86"/>
      <c r="H93" s="86"/>
      <c r="I93" s="86"/>
      <c r="J93" s="86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2009-09-18T03:51:37Z</cp:lastPrinted>
  <dcterms:created xsi:type="dcterms:W3CDTF">2009-09-18T03:45:40Z</dcterms:created>
  <dcterms:modified xsi:type="dcterms:W3CDTF">2009-09-18T03:51:39Z</dcterms:modified>
  <cp:category/>
  <cp:version/>
  <cp:contentType/>
  <cp:contentStatus/>
</cp:coreProperties>
</file>