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<sst xmlns="http://schemas.openxmlformats.org/spreadsheetml/2006/main" count="156" uniqueCount="147">
  <si>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中央存款保險股份有限公司資產負債表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</si>
  <si>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</si>
  <si>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</si>
  <si>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</si>
  <si>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</si>
  <si>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</si>
  <si>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</si>
  <si>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</si>
  <si>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</si>
  <si>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</si>
  <si>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</si>
  <si>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</si>
  <si>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</si>
  <si>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</si>
  <si>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</si>
  <si>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</si>
  <si>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</si>
  <si>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</si>
  <si>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</si>
  <si>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</si>
  <si>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</si>
  <si>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</si>
  <si>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</si>
  <si>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</si>
  <si>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</si>
  <si>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</si>
  <si>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</si>
  <si>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</si>
  <si>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</si>
  <si>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</si>
  <si>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</si>
  <si>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</si>
  <si>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</si>
  <si>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</si>
  <si>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</si>
  <si>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</si>
  <si>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</si>
  <si>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</si>
  <si>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</si>
  <si>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</si>
  <si>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</si>
  <si>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</si>
  <si>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</si>
  <si>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</si>
  <si>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</si>
  <si>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</si>
  <si>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</si>
  <si>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</si>
  <si>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</si>
  <si>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</si>
  <si>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</si>
  <si>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</si>
  <si>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</si>
  <si>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</si>
  <si>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</si>
  <si>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</si>
  <si>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</si>
  <si>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</si>
  <si>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</si>
  <si>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</si>
  <si>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</si>
  <si>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</si>
  <si>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</si>
  <si>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</si>
  <si>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</si>
  <si>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</si>
  <si>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</si>
  <si>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</si>
  <si>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</si>
  <si>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</si>
  <si>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</si>
  <si>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</si>
  <si>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</si>
  <si>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</si>
  <si>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</si>
  <si>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</si>
  <si>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</si>
  <si>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</si>
  <si>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</si>
  <si>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</si>
  <si>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</si>
  <si>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</si>
  <si>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</si>
  <si>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</si>
  <si>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</si>
  <si>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</si>
  <si>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</si>
  <si>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</si>
  <si>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</si>
  <si>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</si>
  <si>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</si>
  <si>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</si>
  <si>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</si>
  <si>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</si>
  <si>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</si>
  <si>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713,000.00</t>
    </r>
    <r>
      <rPr>
        <b/>
        <sz val="10"/>
        <rFont val="華康中明體"/>
        <family val="3"/>
      </rPr>
      <t>元。</t>
    </r>
  </si>
  <si>
    <t>中央存款保險股份有限公司損益結算表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</si>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</sst>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0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1" fillId="0" borderId="1" xfId="0" applyFont="1" applyBorder="1" applyAlignment="1">
      <alignment vertical="center"/>
    </xf>
    <xf numFmtId="49" fontId="30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J8" sqref="J8"/>
    </sheetView>
  </sheetViews>
  <sheetFormatPr defaultColWidth="9.00390625" defaultRowHeight="13.5" customHeight="1"/>
  <cols>
    <col min="1" max="1" width="4.125" style="142" customWidth="1"/>
    <col min="2" max="2" width="2.625" style="78" customWidth="1"/>
    <col min="3" max="3" width="21.50390625" style="141" customWidth="1"/>
    <col min="4" max="4" width="1.625" style="140" customWidth="1"/>
    <col min="5" max="7" width="17.625" style="80" customWidth="1"/>
    <col min="8" max="8" width="8.50390625" style="89" customWidth="1"/>
    <col min="9" max="16384" width="9.00390625" style="80" customWidth="1"/>
  </cols>
  <sheetData>
    <row r="1" spans="1:4" ht="30" customHeight="1">
      <c r="A1" s="86"/>
      <c r="B1" s="80"/>
      <c r="C1" s="87"/>
      <c r="D1" s="88"/>
    </row>
    <row r="2" spans="1:8" s="93" customFormat="1" ht="45" customHeight="1">
      <c r="A2" s="90" t="s">
        <v>96</v>
      </c>
      <c r="B2" s="91"/>
      <c r="C2" s="91"/>
      <c r="D2" s="91"/>
      <c r="E2" s="91"/>
      <c r="F2" s="91"/>
      <c r="G2" s="91"/>
      <c r="H2" s="92"/>
    </row>
    <row r="3" spans="1:8" s="12" customFormat="1" ht="21.75" customHeight="1">
      <c r="A3" s="94"/>
      <c r="B3" s="94"/>
      <c r="C3" s="95"/>
      <c r="D3" s="96"/>
      <c r="E3" s="97" t="s">
        <v>97</v>
      </c>
      <c r="F3" s="98"/>
      <c r="G3" s="99"/>
      <c r="H3" s="100" t="s">
        <v>98</v>
      </c>
    </row>
    <row r="4" spans="1:8" s="105" customFormat="1" ht="21.75" customHeight="1">
      <c r="A4" s="101" t="s">
        <v>99</v>
      </c>
      <c r="B4" s="102"/>
      <c r="C4" s="102"/>
      <c r="D4" s="102"/>
      <c r="E4" s="102" t="s">
        <v>100</v>
      </c>
      <c r="F4" s="102" t="s">
        <v>101</v>
      </c>
      <c r="G4" s="103" t="s">
        <v>102</v>
      </c>
      <c r="H4" s="104"/>
    </row>
    <row r="5" spans="1:8" s="105" customFormat="1" ht="33" customHeight="1">
      <c r="A5" s="106"/>
      <c r="B5" s="107"/>
      <c r="C5" s="107"/>
      <c r="D5" s="107"/>
      <c r="E5" s="107"/>
      <c r="F5" s="107"/>
      <c r="G5" s="108" t="s">
        <v>4</v>
      </c>
      <c r="H5" s="108" t="s">
        <v>5</v>
      </c>
    </row>
    <row r="6" spans="1:8" s="110" customFormat="1" ht="19.5" customHeight="1">
      <c r="A6" s="109" t="s">
        <v>103</v>
      </c>
      <c r="C6" s="111"/>
      <c r="D6" s="112"/>
      <c r="E6" s="113">
        <f>SUM(E7:E17)</f>
        <v>2167208278</v>
      </c>
      <c r="F6" s="113">
        <f>SUM(F7:F17)</f>
        <v>1888440000</v>
      </c>
      <c r="G6" s="114">
        <f>SUM(G7:G17)</f>
        <v>278768278</v>
      </c>
      <c r="H6" s="115">
        <f>IF(F6=0,0,(G6/F6)*100)</f>
        <v>14.761828705174644</v>
      </c>
    </row>
    <row r="7" spans="1:8" ht="13.5" customHeight="1">
      <c r="A7" s="7"/>
      <c r="B7" s="116" t="s">
        <v>104</v>
      </c>
      <c r="C7" s="117"/>
      <c r="D7" s="118"/>
      <c r="E7" s="119"/>
      <c r="F7" s="119"/>
      <c r="G7" s="120">
        <f aca="true" t="shared" si="0" ref="G7:G16">E7-F7</f>
        <v>0</v>
      </c>
      <c r="H7" s="121">
        <f aca="true" t="shared" si="1" ref="H7:H36">IF(F7=0,0,(G7/F7)*100)</f>
        <v>0</v>
      </c>
    </row>
    <row r="8" spans="1:8" ht="13.5" customHeight="1">
      <c r="A8" s="7"/>
      <c r="B8" s="116" t="s">
        <v>105</v>
      </c>
      <c r="C8" s="117"/>
      <c r="D8" s="118"/>
      <c r="E8" s="119"/>
      <c r="F8" s="119"/>
      <c r="G8" s="120">
        <f t="shared" si="0"/>
        <v>0</v>
      </c>
      <c r="H8" s="121">
        <f t="shared" si="1"/>
        <v>0</v>
      </c>
    </row>
    <row r="9" spans="1:8" ht="13.5" customHeight="1">
      <c r="A9" s="7"/>
      <c r="B9" s="116" t="s">
        <v>106</v>
      </c>
      <c r="C9" s="117"/>
      <c r="D9" s="118"/>
      <c r="E9" s="119"/>
      <c r="F9" s="119"/>
      <c r="G9" s="120">
        <f t="shared" si="0"/>
        <v>0</v>
      </c>
      <c r="H9" s="121">
        <f t="shared" si="1"/>
        <v>0</v>
      </c>
    </row>
    <row r="10" spans="1:8" ht="13.5" customHeight="1">
      <c r="A10" s="7"/>
      <c r="B10" s="116" t="s">
        <v>107</v>
      </c>
      <c r="C10" s="117"/>
      <c r="D10" s="118"/>
      <c r="E10" s="119"/>
      <c r="F10" s="119"/>
      <c r="G10" s="120">
        <f t="shared" si="0"/>
        <v>0</v>
      </c>
      <c r="H10" s="121">
        <f t="shared" si="1"/>
        <v>0</v>
      </c>
    </row>
    <row r="11" spans="1:8" ht="13.5" customHeight="1">
      <c r="A11" s="7"/>
      <c r="B11" s="116" t="s">
        <v>108</v>
      </c>
      <c r="C11" s="117"/>
      <c r="D11" s="118"/>
      <c r="E11" s="119"/>
      <c r="F11" s="119"/>
      <c r="G11" s="120">
        <f t="shared" si="0"/>
        <v>0</v>
      </c>
      <c r="H11" s="121">
        <f t="shared" si="1"/>
        <v>0</v>
      </c>
    </row>
    <row r="12" spans="1:8" ht="13.5" customHeight="1">
      <c r="A12" s="7"/>
      <c r="B12" s="116" t="s">
        <v>109</v>
      </c>
      <c r="C12" s="117"/>
      <c r="D12" s="118"/>
      <c r="E12" s="119"/>
      <c r="F12" s="119"/>
      <c r="G12" s="120">
        <f t="shared" si="0"/>
        <v>0</v>
      </c>
      <c r="H12" s="121">
        <f t="shared" si="1"/>
        <v>0</v>
      </c>
    </row>
    <row r="13" spans="1:8" ht="13.5" customHeight="1">
      <c r="A13" s="7"/>
      <c r="B13" s="116" t="s">
        <v>110</v>
      </c>
      <c r="C13" s="117"/>
      <c r="D13" s="118"/>
      <c r="E13" s="119"/>
      <c r="F13" s="119"/>
      <c r="G13" s="120">
        <f t="shared" si="0"/>
        <v>0</v>
      </c>
      <c r="H13" s="121">
        <f t="shared" si="1"/>
        <v>0</v>
      </c>
    </row>
    <row r="14" spans="1:8" ht="13.5" customHeight="1">
      <c r="A14" s="7"/>
      <c r="B14" s="116" t="s">
        <v>111</v>
      </c>
      <c r="C14" s="117"/>
      <c r="D14" s="118"/>
      <c r="E14" s="119"/>
      <c r="F14" s="119"/>
      <c r="G14" s="120">
        <f t="shared" si="0"/>
        <v>0</v>
      </c>
      <c r="H14" s="121">
        <f t="shared" si="1"/>
        <v>0</v>
      </c>
    </row>
    <row r="15" spans="1:8" ht="13.5" customHeight="1">
      <c r="A15" s="7"/>
      <c r="B15" s="116" t="s">
        <v>112</v>
      </c>
      <c r="C15" s="117"/>
      <c r="D15" s="118"/>
      <c r="E15" s="119"/>
      <c r="F15" s="119"/>
      <c r="G15" s="120">
        <f t="shared" si="0"/>
        <v>0</v>
      </c>
      <c r="H15" s="121">
        <f t="shared" si="1"/>
        <v>0</v>
      </c>
    </row>
    <row r="16" spans="1:8" ht="13.5" customHeight="1">
      <c r="A16" s="7"/>
      <c r="B16" s="116" t="s">
        <v>113</v>
      </c>
      <c r="C16" s="117"/>
      <c r="D16" s="118"/>
      <c r="E16" s="119">
        <v>2167208278</v>
      </c>
      <c r="F16" s="119">
        <v>1888440000</v>
      </c>
      <c r="G16" s="120">
        <f t="shared" si="0"/>
        <v>278768278</v>
      </c>
      <c r="H16" s="121">
        <f t="shared" si="1"/>
        <v>14.761828705174644</v>
      </c>
    </row>
    <row r="17" spans="1:8" ht="13.5" customHeight="1">
      <c r="A17" s="7"/>
      <c r="B17" s="116" t="s">
        <v>114</v>
      </c>
      <c r="C17" s="117"/>
      <c r="D17" s="118"/>
      <c r="E17" s="119"/>
      <c r="F17" s="119"/>
      <c r="G17" s="120">
        <f>E17-F17</f>
        <v>0</v>
      </c>
      <c r="H17" s="121">
        <f t="shared" si="1"/>
        <v>0</v>
      </c>
    </row>
    <row r="18" spans="1:8" s="110" customFormat="1" ht="15" customHeight="1">
      <c r="A18" s="109" t="s">
        <v>115</v>
      </c>
      <c r="C18" s="111"/>
      <c r="D18" s="112"/>
      <c r="E18" s="113">
        <f>SUM(E19:E29)</f>
        <v>1965043246</v>
      </c>
      <c r="F18" s="113">
        <f>SUM(F19:F29)</f>
        <v>1653642000</v>
      </c>
      <c r="G18" s="114">
        <f>SUM(G19:G29)</f>
        <v>311401246</v>
      </c>
      <c r="H18" s="122">
        <f t="shared" si="1"/>
        <v>18.831237111781146</v>
      </c>
    </row>
    <row r="19" spans="1:8" ht="13.5" customHeight="1">
      <c r="A19" s="7"/>
      <c r="B19" s="116" t="s">
        <v>116</v>
      </c>
      <c r="C19" s="117"/>
      <c r="D19" s="118"/>
      <c r="E19" s="119"/>
      <c r="F19" s="119"/>
      <c r="G19" s="120">
        <f aca="true" t="shared" si="2" ref="G19:G25">E19-F19</f>
        <v>0</v>
      </c>
      <c r="H19" s="121">
        <f t="shared" si="1"/>
        <v>0</v>
      </c>
    </row>
    <row r="20" spans="1:8" ht="13.5" customHeight="1">
      <c r="A20" s="7"/>
      <c r="B20" s="116" t="s">
        <v>117</v>
      </c>
      <c r="C20" s="117"/>
      <c r="D20" s="118"/>
      <c r="E20" s="119"/>
      <c r="F20" s="119"/>
      <c r="G20" s="120">
        <f t="shared" si="2"/>
        <v>0</v>
      </c>
      <c r="H20" s="121">
        <f t="shared" si="1"/>
        <v>0</v>
      </c>
    </row>
    <row r="21" spans="1:8" ht="13.5" customHeight="1">
      <c r="A21" s="7"/>
      <c r="B21" s="116" t="s">
        <v>118</v>
      </c>
      <c r="C21" s="117"/>
      <c r="D21" s="118"/>
      <c r="E21" s="119"/>
      <c r="F21" s="119"/>
      <c r="G21" s="120">
        <f t="shared" si="2"/>
        <v>0</v>
      </c>
      <c r="H21" s="121">
        <f t="shared" si="1"/>
        <v>0</v>
      </c>
    </row>
    <row r="22" spans="1:8" ht="13.5" customHeight="1">
      <c r="A22" s="7"/>
      <c r="B22" s="116" t="s">
        <v>119</v>
      </c>
      <c r="C22" s="117"/>
      <c r="D22" s="118"/>
      <c r="E22" s="119"/>
      <c r="F22" s="119"/>
      <c r="G22" s="120">
        <f t="shared" si="2"/>
        <v>0</v>
      </c>
      <c r="H22" s="121">
        <f t="shared" si="1"/>
        <v>0</v>
      </c>
    </row>
    <row r="23" spans="1:8" ht="13.5" customHeight="1">
      <c r="A23" s="7"/>
      <c r="B23" s="116" t="s">
        <v>120</v>
      </c>
      <c r="C23" s="117"/>
      <c r="D23" s="118"/>
      <c r="E23" s="119"/>
      <c r="F23" s="119"/>
      <c r="G23" s="120">
        <f t="shared" si="2"/>
        <v>0</v>
      </c>
      <c r="H23" s="121">
        <f t="shared" si="1"/>
        <v>0</v>
      </c>
    </row>
    <row r="24" spans="1:8" ht="13.5" customHeight="1">
      <c r="A24" s="7"/>
      <c r="B24" s="116" t="s">
        <v>121</v>
      </c>
      <c r="C24" s="117"/>
      <c r="D24" s="118"/>
      <c r="E24" s="119"/>
      <c r="F24" s="119"/>
      <c r="G24" s="120">
        <f t="shared" si="2"/>
        <v>0</v>
      </c>
      <c r="H24" s="121">
        <f t="shared" si="1"/>
        <v>0</v>
      </c>
    </row>
    <row r="25" spans="1:8" ht="13.5" customHeight="1">
      <c r="A25" s="7"/>
      <c r="B25" s="116" t="s">
        <v>122</v>
      </c>
      <c r="C25" s="117"/>
      <c r="D25" s="118"/>
      <c r="E25" s="119"/>
      <c r="F25" s="119"/>
      <c r="G25" s="120">
        <f t="shared" si="2"/>
        <v>0</v>
      </c>
      <c r="H25" s="121">
        <f t="shared" si="1"/>
        <v>0</v>
      </c>
    </row>
    <row r="26" spans="1:8" ht="13.5" customHeight="1">
      <c r="A26" s="7"/>
      <c r="B26" s="116" t="s">
        <v>123</v>
      </c>
      <c r="C26" s="117"/>
      <c r="D26" s="118"/>
      <c r="E26" s="119"/>
      <c r="F26" s="119"/>
      <c r="G26" s="120">
        <f>E26-F26</f>
        <v>0</v>
      </c>
      <c r="H26" s="121">
        <f t="shared" si="1"/>
        <v>0</v>
      </c>
    </row>
    <row r="27" spans="1:8" ht="13.5" customHeight="1">
      <c r="A27" s="7"/>
      <c r="B27" s="123" t="s">
        <v>124</v>
      </c>
      <c r="C27" s="117"/>
      <c r="D27" s="118"/>
      <c r="E27" s="119"/>
      <c r="F27" s="119"/>
      <c r="G27" s="120">
        <f>E27-F27</f>
        <v>0</v>
      </c>
      <c r="H27" s="121">
        <f t="shared" si="1"/>
        <v>0</v>
      </c>
    </row>
    <row r="28" spans="1:8" ht="13.5" customHeight="1">
      <c r="A28" s="7"/>
      <c r="B28" s="123" t="s">
        <v>125</v>
      </c>
      <c r="C28" s="117"/>
      <c r="D28" s="118"/>
      <c r="E28" s="119">
        <v>1880108134</v>
      </c>
      <c r="F28" s="119">
        <v>1565261000</v>
      </c>
      <c r="G28" s="120">
        <f>E28-F28</f>
        <v>314847134</v>
      </c>
      <c r="H28" s="121">
        <f t="shared" si="1"/>
        <v>20.114673143967686</v>
      </c>
    </row>
    <row r="29" spans="1:8" ht="13.5" customHeight="1">
      <c r="A29" s="7"/>
      <c r="B29" s="116" t="s">
        <v>126</v>
      </c>
      <c r="C29" s="117"/>
      <c r="D29" s="118"/>
      <c r="E29" s="119">
        <v>84935112</v>
      </c>
      <c r="F29" s="119">
        <v>88381000</v>
      </c>
      <c r="G29" s="120">
        <f>E29-F29</f>
        <v>-3445888</v>
      </c>
      <c r="H29" s="121">
        <f t="shared" si="1"/>
        <v>-3.898901347574705</v>
      </c>
    </row>
    <row r="30" spans="1:8" ht="2.25" customHeight="1">
      <c r="A30" s="7"/>
      <c r="B30" s="124"/>
      <c r="C30" s="53"/>
      <c r="D30" s="118"/>
      <c r="E30" s="125"/>
      <c r="F30" s="125"/>
      <c r="G30" s="120"/>
      <c r="H30" s="121"/>
    </row>
    <row r="31" spans="1:8" s="110" customFormat="1" ht="15" customHeight="1">
      <c r="A31" s="109" t="s">
        <v>127</v>
      </c>
      <c r="B31" s="18"/>
      <c r="C31" s="111"/>
      <c r="D31" s="112"/>
      <c r="E31" s="113">
        <f>E6-E18</f>
        <v>202165032</v>
      </c>
      <c r="F31" s="113">
        <f>F6-F18</f>
        <v>234798000</v>
      </c>
      <c r="G31" s="114">
        <f>G6-G18</f>
        <v>-32632968</v>
      </c>
      <c r="H31" s="122">
        <f t="shared" si="1"/>
        <v>-13.898315999284492</v>
      </c>
    </row>
    <row r="32" spans="1:8" s="110" customFormat="1" ht="15" customHeight="1">
      <c r="A32" s="109" t="s">
        <v>128</v>
      </c>
      <c r="B32" s="3"/>
      <c r="C32" s="111"/>
      <c r="D32" s="112"/>
      <c r="E32" s="113">
        <f>SUM(E33:E36)</f>
        <v>201078806</v>
      </c>
      <c r="F32" s="113">
        <f>SUM(F33:F36)</f>
        <v>233105000</v>
      </c>
      <c r="G32" s="114">
        <f>SUM(G33:G36)</f>
        <v>-32026194</v>
      </c>
      <c r="H32" s="122">
        <f t="shared" si="1"/>
        <v>-13.738956264344393</v>
      </c>
    </row>
    <row r="33" spans="1:8" ht="13.5" customHeight="1">
      <c r="A33" s="7"/>
      <c r="B33" s="116" t="s">
        <v>129</v>
      </c>
      <c r="C33" s="117"/>
      <c r="D33" s="118"/>
      <c r="E33" s="119"/>
      <c r="F33" s="119"/>
      <c r="G33" s="120">
        <f>E33-F33</f>
        <v>0</v>
      </c>
      <c r="H33" s="121">
        <f t="shared" si="1"/>
        <v>0</v>
      </c>
    </row>
    <row r="34" spans="1:8" ht="13.5" customHeight="1">
      <c r="A34" s="7"/>
      <c r="B34" s="116" t="s">
        <v>130</v>
      </c>
      <c r="C34" s="117"/>
      <c r="D34" s="118"/>
      <c r="E34" s="119">
        <v>173232207</v>
      </c>
      <c r="F34" s="119">
        <v>197540000</v>
      </c>
      <c r="G34" s="120">
        <f>E34-F34</f>
        <v>-24307793</v>
      </c>
      <c r="H34" s="121">
        <f t="shared" si="1"/>
        <v>-12.305251088387163</v>
      </c>
    </row>
    <row r="35" spans="1:8" ht="13.5" customHeight="1">
      <c r="A35" s="7"/>
      <c r="B35" s="116" t="s">
        <v>131</v>
      </c>
      <c r="C35" s="117"/>
      <c r="D35" s="118"/>
      <c r="E35" s="119">
        <v>25555612</v>
      </c>
      <c r="F35" s="119">
        <v>30526000</v>
      </c>
      <c r="G35" s="120">
        <f>E35-F35</f>
        <v>-4970388</v>
      </c>
      <c r="H35" s="121">
        <f t="shared" si="1"/>
        <v>-16.28247395662714</v>
      </c>
    </row>
    <row r="36" spans="1:8" ht="13.5" customHeight="1">
      <c r="A36" s="7"/>
      <c r="B36" s="116" t="s">
        <v>132</v>
      </c>
      <c r="C36" s="117"/>
      <c r="D36" s="118"/>
      <c r="E36" s="119">
        <v>2290987</v>
      </c>
      <c r="F36" s="119">
        <v>5039000</v>
      </c>
      <c r="G36" s="120">
        <f>E36-F36</f>
        <v>-2748013</v>
      </c>
      <c r="H36" s="121">
        <f t="shared" si="1"/>
        <v>-54.53488787457829</v>
      </c>
    </row>
    <row r="37" spans="1:8" ht="1.5" customHeight="1">
      <c r="A37" s="7"/>
      <c r="B37" s="124"/>
      <c r="C37" s="53"/>
      <c r="D37" s="118"/>
      <c r="E37" s="125"/>
      <c r="F37" s="125"/>
      <c r="G37" s="120"/>
      <c r="H37" s="121"/>
    </row>
    <row r="38" spans="1:8" s="110" customFormat="1" ht="15" customHeight="1">
      <c r="A38" s="109" t="s">
        <v>133</v>
      </c>
      <c r="C38" s="126"/>
      <c r="D38" s="112"/>
      <c r="E38" s="113">
        <f>E31-E32</f>
        <v>1086226</v>
      </c>
      <c r="F38" s="113">
        <f>F31-F32</f>
        <v>1693000</v>
      </c>
      <c r="G38" s="114">
        <f>G31-G32</f>
        <v>-606774</v>
      </c>
      <c r="H38" s="122">
        <f>IF(F38=0,0,(G38/F38)*100)</f>
        <v>-35.840165386887186</v>
      </c>
    </row>
    <row r="39" spans="1:8" s="110" customFormat="1" ht="15" customHeight="1">
      <c r="A39" s="109" t="s">
        <v>134</v>
      </c>
      <c r="B39" s="3"/>
      <c r="C39" s="111"/>
      <c r="D39" s="112"/>
      <c r="E39" s="113">
        <f>SUM(E40:E41)</f>
        <v>58378</v>
      </c>
      <c r="F39" s="113">
        <f>SUM(F40:F41)</f>
        <v>0</v>
      </c>
      <c r="G39" s="114">
        <f>SUM(G40:G41)</f>
        <v>58378</v>
      </c>
      <c r="H39" s="122">
        <f>IF(F39=0,0,(G39/F39)*100)</f>
        <v>0</v>
      </c>
    </row>
    <row r="40" spans="1:8" ht="13.5" customHeight="1">
      <c r="A40" s="7"/>
      <c r="B40" s="116" t="s">
        <v>135</v>
      </c>
      <c r="C40" s="117"/>
      <c r="D40" s="118"/>
      <c r="E40" s="119"/>
      <c r="F40" s="119"/>
      <c r="G40" s="120">
        <f>E40-F40</f>
        <v>0</v>
      </c>
      <c r="H40" s="121">
        <f aca="true" t="shared" si="3" ref="H40:H52">IF(F40=0,0,(G40/F40)*100)</f>
        <v>0</v>
      </c>
    </row>
    <row r="41" spans="1:8" ht="13.5" customHeight="1">
      <c r="A41" s="7"/>
      <c r="B41" s="116" t="s">
        <v>136</v>
      </c>
      <c r="C41" s="117"/>
      <c r="D41" s="118"/>
      <c r="E41" s="119">
        <v>58378</v>
      </c>
      <c r="F41" s="119"/>
      <c r="G41" s="120">
        <f>E41-F41</f>
        <v>58378</v>
      </c>
      <c r="H41" s="121">
        <f t="shared" si="3"/>
        <v>0</v>
      </c>
    </row>
    <row r="42" spans="1:8" ht="2.25" customHeight="1">
      <c r="A42" s="7"/>
      <c r="B42" s="116"/>
      <c r="C42" s="117"/>
      <c r="D42" s="118"/>
      <c r="E42" s="125"/>
      <c r="F42" s="125"/>
      <c r="G42" s="120"/>
      <c r="H42" s="121"/>
    </row>
    <row r="43" spans="1:8" s="110" customFormat="1" ht="15" customHeight="1">
      <c r="A43" s="109" t="s">
        <v>137</v>
      </c>
      <c r="B43" s="3"/>
      <c r="C43" s="111"/>
      <c r="D43" s="127"/>
      <c r="E43" s="113">
        <f>SUM(E44:E45)</f>
        <v>1144604</v>
      </c>
      <c r="F43" s="113">
        <f>SUM(F44:F45)</f>
        <v>1693000</v>
      </c>
      <c r="G43" s="114">
        <f>SUM(G44:G45)</f>
        <v>-548396</v>
      </c>
      <c r="H43" s="122">
        <f t="shared" si="3"/>
        <v>-32.39196692262256</v>
      </c>
    </row>
    <row r="44" spans="1:8" ht="13.5" customHeight="1">
      <c r="A44" s="7"/>
      <c r="B44" s="116" t="s">
        <v>138</v>
      </c>
      <c r="C44" s="117"/>
      <c r="D44" s="118"/>
      <c r="E44" s="119"/>
      <c r="F44" s="119"/>
      <c r="G44" s="120">
        <f>E44-F44</f>
        <v>0</v>
      </c>
      <c r="H44" s="128">
        <f t="shared" si="3"/>
        <v>0</v>
      </c>
    </row>
    <row r="45" spans="1:8" ht="13.5" customHeight="1">
      <c r="A45" s="7"/>
      <c r="B45" s="116" t="s">
        <v>139</v>
      </c>
      <c r="C45" s="117"/>
      <c r="D45" s="118"/>
      <c r="E45" s="119">
        <v>1144604</v>
      </c>
      <c r="F45" s="119">
        <v>1693000</v>
      </c>
      <c r="G45" s="120">
        <f>E45-F45</f>
        <v>-548396</v>
      </c>
      <c r="H45" s="128">
        <f t="shared" si="3"/>
        <v>-32.39196692262256</v>
      </c>
    </row>
    <row r="46" spans="1:8" ht="1.5" customHeight="1">
      <c r="A46" s="7"/>
      <c r="B46" s="129"/>
      <c r="C46" s="124"/>
      <c r="D46" s="118"/>
      <c r="E46" s="125"/>
      <c r="F46" s="125"/>
      <c r="G46" s="120">
        <f>E46-F46</f>
        <v>0</v>
      </c>
      <c r="H46" s="128"/>
    </row>
    <row r="47" spans="1:8" s="110" customFormat="1" ht="15" customHeight="1">
      <c r="A47" s="109" t="s">
        <v>140</v>
      </c>
      <c r="C47" s="126"/>
      <c r="D47" s="112"/>
      <c r="E47" s="113">
        <f>E39-E43</f>
        <v>-1086226</v>
      </c>
      <c r="F47" s="113">
        <f>F39-F43</f>
        <v>-1693000</v>
      </c>
      <c r="G47" s="114">
        <f>G39-G43</f>
        <v>606774</v>
      </c>
      <c r="H47" s="122">
        <f t="shared" si="3"/>
        <v>-35.840165386887186</v>
      </c>
    </row>
    <row r="48" spans="1:8" s="110" customFormat="1" ht="15" customHeight="1">
      <c r="A48" s="109" t="s">
        <v>141</v>
      </c>
      <c r="C48" s="126"/>
      <c r="D48" s="112"/>
      <c r="E48" s="113">
        <f>E38+E47</f>
        <v>0</v>
      </c>
      <c r="F48" s="113">
        <f>F38+F47</f>
        <v>0</v>
      </c>
      <c r="G48" s="114">
        <f>G38+G47</f>
        <v>0</v>
      </c>
      <c r="H48" s="130">
        <f t="shared" si="3"/>
        <v>0</v>
      </c>
    </row>
    <row r="49" spans="1:8" s="110" customFormat="1" ht="15" customHeight="1">
      <c r="A49" s="109" t="s">
        <v>142</v>
      </c>
      <c r="C49" s="126"/>
      <c r="D49" s="112"/>
      <c r="E49" s="131"/>
      <c r="F49" s="131"/>
      <c r="G49" s="114">
        <f>E49-F49</f>
        <v>0</v>
      </c>
      <c r="H49" s="130">
        <f t="shared" si="3"/>
        <v>0</v>
      </c>
    </row>
    <row r="50" spans="1:8" s="110" customFormat="1" ht="15" customHeight="1">
      <c r="A50" s="109" t="s">
        <v>143</v>
      </c>
      <c r="C50" s="126"/>
      <c r="D50" s="112"/>
      <c r="E50" s="131"/>
      <c r="F50" s="131"/>
      <c r="G50" s="114">
        <f>E50-F50</f>
        <v>0</v>
      </c>
      <c r="H50" s="130">
        <f t="shared" si="3"/>
        <v>0</v>
      </c>
    </row>
    <row r="51" spans="1:8" s="110" customFormat="1" ht="15" customHeight="1">
      <c r="A51" s="109" t="s">
        <v>144</v>
      </c>
      <c r="C51" s="126"/>
      <c r="D51" s="112"/>
      <c r="E51" s="131"/>
      <c r="F51" s="131"/>
      <c r="G51" s="114">
        <f>E51-F51</f>
        <v>0</v>
      </c>
      <c r="H51" s="130">
        <f t="shared" si="3"/>
        <v>0</v>
      </c>
    </row>
    <row r="52" spans="1:8" s="110" customFormat="1" ht="15" customHeight="1">
      <c r="A52" s="109" t="s">
        <v>145</v>
      </c>
      <c r="B52" s="124"/>
      <c r="C52" s="132"/>
      <c r="D52" s="112"/>
      <c r="E52" s="131"/>
      <c r="F52" s="131"/>
      <c r="G52" s="114">
        <f>E52-F52</f>
        <v>0</v>
      </c>
      <c r="H52" s="130">
        <f t="shared" si="3"/>
        <v>0</v>
      </c>
    </row>
    <row r="53" spans="1:8" s="110" customFormat="1" ht="15" customHeight="1">
      <c r="A53" s="133" t="s">
        <v>146</v>
      </c>
      <c r="B53" s="134"/>
      <c r="C53" s="135"/>
      <c r="D53" s="136"/>
      <c r="E53" s="137">
        <f>E48-E49+E50-E51-E52</f>
        <v>0</v>
      </c>
      <c r="F53" s="137">
        <f>F48-F49+F50-F51-F52</f>
        <v>0</v>
      </c>
      <c r="G53" s="138">
        <f>E53-F53</f>
        <v>0</v>
      </c>
      <c r="H53" s="139">
        <f>IF(F53=0,0,(G53/F53)*100)</f>
        <v>0</v>
      </c>
    </row>
    <row r="54" ht="13.5" customHeight="1">
      <c r="A54" s="140"/>
    </row>
    <row r="55" ht="13.5" customHeight="1">
      <c r="A55" s="140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M38" sqref="M38"/>
    </sheetView>
  </sheetViews>
  <sheetFormatPr defaultColWidth="9.00390625" defaultRowHeight="16.5"/>
  <cols>
    <col min="1" max="1" width="2.25390625" style="77" customWidth="1"/>
    <col min="2" max="2" width="2.25390625" style="78" customWidth="1"/>
    <col min="3" max="3" width="18.00390625" style="72" customWidth="1"/>
    <col min="4" max="4" width="17.625" style="79" customWidth="1"/>
    <col min="5" max="5" width="6.875" style="79" customWidth="1"/>
    <col min="6" max="6" width="1.875" style="85" customWidth="1"/>
    <col min="7" max="7" width="2.25390625" style="85" customWidth="1"/>
    <col min="8" max="8" width="18.125" style="85" customWidth="1"/>
    <col min="9" max="9" width="17.625" style="85" customWidth="1"/>
    <col min="10" max="10" width="6.75390625" style="85" customWidth="1"/>
    <col min="11" max="16384" width="9.00390625" style="85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24228560680.5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12951796222</v>
      </c>
      <c r="J6" s="29">
        <f>J7+J15+J22+J25+J27</f>
        <v>53.456729818969656</v>
      </c>
    </row>
    <row r="7" spans="1:10" s="35" customFormat="1" ht="13.5" customHeight="1">
      <c r="A7" s="31" t="s">
        <v>9</v>
      </c>
      <c r="B7" s="32"/>
      <c r="C7" s="33"/>
      <c r="D7" s="27">
        <f>SUM(D8:D16)</f>
        <v>23665512887.5</v>
      </c>
      <c r="E7" s="27">
        <f>SUM(E8:E16)</f>
        <v>97.67609888005785</v>
      </c>
      <c r="F7" s="34" t="s">
        <v>10</v>
      </c>
      <c r="G7" s="32"/>
      <c r="H7" s="33"/>
      <c r="I7" s="27">
        <f>SUM(I8:I14)</f>
        <v>1365140592</v>
      </c>
      <c r="J7" s="29">
        <f>SUM(J8:J14)</f>
        <v>5.6344271127038645</v>
      </c>
    </row>
    <row r="8" spans="1:10" s="43" customFormat="1" ht="13.5" customHeight="1">
      <c r="A8" s="7"/>
      <c r="B8" s="36" t="s">
        <v>11</v>
      </c>
      <c r="C8" s="37"/>
      <c r="D8" s="38">
        <v>1009118</v>
      </c>
      <c r="E8" s="39">
        <f t="shared" si="0"/>
        <v>0.004164993592921819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>
        <v>17502682816.5</v>
      </c>
      <c r="E10" s="39">
        <f t="shared" si="0"/>
        <v>72.23987857680203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5825906919</v>
      </c>
      <c r="E11" s="39">
        <f t="shared" si="0"/>
        <v>24.04561705429285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264181736</v>
      </c>
      <c r="E12" s="39">
        <f t="shared" si="0"/>
        <v>1.0903732148341059</v>
      </c>
      <c r="F12" s="45"/>
      <c r="G12" s="36" t="s">
        <v>20</v>
      </c>
      <c r="H12" s="37"/>
      <c r="I12" s="38">
        <v>1365140592</v>
      </c>
      <c r="J12" s="42">
        <f t="shared" si="1"/>
        <v>5.6344271127038645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/>
      <c r="J14" s="42">
        <f t="shared" si="1"/>
        <v>0</v>
      </c>
    </row>
    <row r="15" spans="1:10" s="43" customFormat="1" ht="13.5" customHeight="1">
      <c r="A15" s="7"/>
      <c r="B15" s="36" t="s">
        <v>25</v>
      </c>
      <c r="C15" s="44"/>
      <c r="D15" s="38">
        <v>61663703</v>
      </c>
      <c r="E15" s="39">
        <f t="shared" si="0"/>
        <v>0.2545083210395949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10068595</v>
      </c>
      <c r="E16" s="39">
        <f t="shared" si="0"/>
        <v>0.04155671949635688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25551040</v>
      </c>
      <c r="J25" s="29">
        <f>SUM(J26)</f>
        <v>0.10545834866932222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25551040</v>
      </c>
      <c r="J26" s="42">
        <f t="shared" si="1"/>
        <v>0.10545834866932222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11561104590</v>
      </c>
      <c r="J27" s="29">
        <f>SUM(J28:J33)</f>
        <v>47.71684435759647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2"/>
        <v>0</v>
      </c>
      <c r="F28" s="45"/>
      <c r="G28" s="36" t="s">
        <v>52</v>
      </c>
      <c r="H28" s="37"/>
      <c r="I28" s="38">
        <v>11560351590</v>
      </c>
      <c r="J28" s="42">
        <f t="shared" si="1"/>
        <v>47.71373645527437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753000</v>
      </c>
      <c r="J29" s="42">
        <f t="shared" si="1"/>
        <v>0.0031079023220972465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551575919</v>
      </c>
      <c r="E30" s="27">
        <f>SUM(E31:E40)</f>
        <v>2.2765525623811724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294981555</v>
      </c>
      <c r="E31" s="39">
        <f t="shared" si="2"/>
        <v>1.2174951656844046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2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212658177</v>
      </c>
      <c r="E33" s="39">
        <f t="shared" si="2"/>
        <v>0.8777169217945117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29629199</v>
      </c>
      <c r="E34" s="39">
        <f t="shared" si="2"/>
        <v>0.1222903803107323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7246417</v>
      </c>
      <c r="E35" s="39">
        <f t="shared" si="2"/>
        <v>0.029908573998917616</v>
      </c>
      <c r="F35" s="40"/>
      <c r="G35" s="49" t="s">
        <v>65</v>
      </c>
      <c r="H35" s="50"/>
      <c r="I35" s="27">
        <f>SUM(I36,I39,I41,I45,I50)</f>
        <v>11276764458.5</v>
      </c>
      <c r="J35" s="29">
        <f>J36+J39+J41+J45+J50</f>
        <v>46.54327018103035</v>
      </c>
    </row>
    <row r="36" spans="1:10" s="43" customFormat="1" ht="13.5" customHeight="1">
      <c r="A36" s="7"/>
      <c r="B36" s="36" t="s">
        <v>66</v>
      </c>
      <c r="C36" s="44"/>
      <c r="D36" s="38">
        <v>7060571</v>
      </c>
      <c r="E36" s="39">
        <f t="shared" si="2"/>
        <v>0.029141520592606218</v>
      </c>
      <c r="F36" s="34" t="s">
        <v>67</v>
      </c>
      <c r="G36" s="32"/>
      <c r="H36" s="33"/>
      <c r="I36" s="27">
        <f>SUM(I37:I38)</f>
        <v>10000000000</v>
      </c>
      <c r="J36" s="29">
        <f>SUM(J37:J38)</f>
        <v>41.27360321510288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10000000000</v>
      </c>
      <c r="J37" s="42">
        <f aca="true" t="shared" si="3" ref="J37:J51">IF(I$52&gt;0,(I37/I$52)*100,0)</f>
        <v>41.27360321510288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2"/>
        <v>0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40597866</v>
      </c>
      <c r="J39" s="29">
        <f>SUM(J40)</f>
        <v>0.16756202126639158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40597866</v>
      </c>
      <c r="J40" s="42">
        <f t="shared" si="3"/>
        <v>0.16756202126639158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1236166592.5</v>
      </c>
      <c r="J41" s="29">
        <f>SUM(J42:J44)</f>
        <v>5.102104944661077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1236166592.5</v>
      </c>
      <c r="J42" s="42">
        <f t="shared" si="3"/>
        <v>5.102104944661077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2991309</v>
      </c>
      <c r="E43" s="27">
        <f>SUM(E44)</f>
        <v>0.012346210075976619</v>
      </c>
      <c r="F43" s="51"/>
      <c r="G43" s="36" t="s">
        <v>79</v>
      </c>
      <c r="H43" s="44"/>
      <c r="I43" s="38"/>
      <c r="J43" s="42">
        <f t="shared" si="3"/>
        <v>0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2991309</v>
      </c>
      <c r="E44" s="39">
        <f t="shared" si="2"/>
        <v>0.012346210075976619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8480565</v>
      </c>
      <c r="E45" s="27">
        <f>SUM(E46:E50)</f>
        <v>0.03500234748498889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/>
      <c r="E46" s="39">
        <f t="shared" si="2"/>
        <v>0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8480565</v>
      </c>
      <c r="E47" s="39">
        <f t="shared" si="2"/>
        <v>0.03500234748498889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/>
      <c r="E48" s="39">
        <f t="shared" si="2"/>
        <v>0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24228560680.5</v>
      </c>
      <c r="E52" s="67">
        <f>E6</f>
        <v>100</v>
      </c>
      <c r="F52" s="68"/>
      <c r="G52" s="64" t="s">
        <v>94</v>
      </c>
      <c r="H52" s="65"/>
      <c r="I52" s="66">
        <f>I6+I35</f>
        <v>24228560680.5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3"/>
      <c r="F54" s="73"/>
      <c r="G54" s="73"/>
      <c r="H54" s="43"/>
      <c r="I54" s="43"/>
      <c r="J54" s="43"/>
    </row>
    <row r="55" spans="1:10" s="72" customFormat="1" ht="12.75" customHeight="1">
      <c r="A55" s="75"/>
      <c r="D55" s="76"/>
      <c r="E55" s="76"/>
      <c r="F55" s="35"/>
      <c r="G55" s="35"/>
      <c r="H55" s="35"/>
      <c r="I55" s="35"/>
      <c r="J55" s="35"/>
    </row>
    <row r="56" spans="1:10" s="72" customFormat="1" ht="12.75" customHeight="1">
      <c r="A56" s="77"/>
      <c r="B56" s="78"/>
      <c r="D56" s="79"/>
      <c r="E56" s="79"/>
      <c r="F56" s="43"/>
      <c r="G56" s="43"/>
      <c r="H56" s="43"/>
      <c r="I56" s="43"/>
      <c r="J56" s="43"/>
    </row>
    <row r="57" spans="1:10" s="2" customFormat="1" ht="16.5" customHeight="1">
      <c r="A57" s="77"/>
      <c r="B57" s="78"/>
      <c r="C57" s="72"/>
      <c r="D57" s="79"/>
      <c r="E57" s="79"/>
      <c r="F57" s="55"/>
      <c r="G57" s="55"/>
      <c r="H57" s="55"/>
      <c r="I57" s="55"/>
      <c r="J57" s="55"/>
    </row>
    <row r="58" spans="1:10" s="81" customFormat="1" ht="26.25" customHeight="1">
      <c r="A58" s="77"/>
      <c r="B58" s="78"/>
      <c r="C58" s="72"/>
      <c r="D58" s="79"/>
      <c r="E58" s="79"/>
      <c r="F58" s="80"/>
      <c r="G58" s="80"/>
      <c r="H58" s="80"/>
      <c r="I58" s="80"/>
      <c r="J58" s="80"/>
    </row>
    <row r="59" spans="1:10" s="83" customFormat="1" ht="18" customHeight="1">
      <c r="A59" s="77"/>
      <c r="B59" s="78"/>
      <c r="C59" s="72"/>
      <c r="D59" s="79"/>
      <c r="E59" s="79"/>
      <c r="F59" s="82"/>
      <c r="G59" s="82"/>
      <c r="H59" s="82"/>
      <c r="I59" s="82"/>
      <c r="J59" s="82"/>
    </row>
    <row r="60" spans="1:10" s="12" customFormat="1" ht="27" customHeight="1">
      <c r="A60" s="77"/>
      <c r="B60" s="78"/>
      <c r="C60" s="72"/>
      <c r="D60" s="79"/>
      <c r="E60" s="79"/>
      <c r="F60" s="84"/>
      <c r="G60" s="84"/>
      <c r="H60" s="84"/>
      <c r="I60" s="84"/>
      <c r="J60" s="84"/>
    </row>
    <row r="61" spans="1:10" s="18" customFormat="1" ht="21.75" customHeight="1">
      <c r="A61" s="77"/>
      <c r="B61" s="78"/>
      <c r="C61" s="72"/>
      <c r="D61" s="79"/>
      <c r="E61" s="79"/>
      <c r="F61" s="78"/>
      <c r="G61" s="78"/>
      <c r="H61" s="78"/>
      <c r="I61" s="78"/>
      <c r="J61" s="78"/>
    </row>
    <row r="62" spans="1:10" s="24" customFormat="1" ht="33" customHeight="1">
      <c r="A62" s="77"/>
      <c r="B62" s="78"/>
      <c r="C62" s="72"/>
      <c r="D62" s="79"/>
      <c r="E62" s="79"/>
      <c r="F62" s="56"/>
      <c r="G62" s="56"/>
      <c r="H62" s="56"/>
      <c r="I62" s="56"/>
      <c r="J62" s="56"/>
    </row>
    <row r="63" spans="1:10" s="24" customFormat="1" ht="6.75" customHeight="1">
      <c r="A63" s="77"/>
      <c r="B63" s="78"/>
      <c r="C63" s="72"/>
      <c r="D63" s="79"/>
      <c r="E63" s="79"/>
      <c r="F63" s="57"/>
      <c r="G63" s="57"/>
      <c r="H63" s="57"/>
      <c r="I63" s="57"/>
      <c r="J63" s="57"/>
    </row>
    <row r="64" spans="1:10" s="30" customFormat="1" ht="15" customHeight="1">
      <c r="A64" s="77"/>
      <c r="B64" s="78"/>
      <c r="C64" s="72"/>
      <c r="D64" s="79"/>
      <c r="E64" s="79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1"/>
      <c r="G75" s="81"/>
      <c r="H75" s="81"/>
      <c r="I75" s="81"/>
      <c r="J75" s="81"/>
    </row>
    <row r="76" spans="6:10" ht="19.5" customHeight="1">
      <c r="F76" s="83"/>
      <c r="G76" s="83"/>
      <c r="H76" s="83"/>
      <c r="I76" s="83"/>
      <c r="J76" s="83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7"/>
      <c r="B93" s="78"/>
      <c r="C93" s="72"/>
      <c r="D93" s="79"/>
      <c r="E93" s="79"/>
      <c r="F93" s="85"/>
      <c r="G93" s="85"/>
      <c r="H93" s="85"/>
      <c r="I93" s="85"/>
      <c r="J93" s="85"/>
    </row>
    <row r="110" spans="6:10" ht="16.5">
      <c r="F110" s="70"/>
      <c r="G110" s="70"/>
      <c r="H110" s="70"/>
      <c r="I110" s="70"/>
      <c r="J110" s="70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2009-09-18T06:53:08Z</cp:lastPrinted>
  <dcterms:created xsi:type="dcterms:W3CDTF">2009-09-18T06:48:31Z</dcterms:created>
  <dcterms:modified xsi:type="dcterms:W3CDTF">2009-09-18T06:53:10Z</dcterms:modified>
  <cp:category/>
  <cp:version/>
  <cp:contentType/>
  <cp:contentStatus/>
</cp:coreProperties>
</file>