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<sst xmlns="http://schemas.openxmlformats.org/spreadsheetml/2006/main" count="157" uniqueCount="148">
  <si>
    <r>
      <t>臺灣銀行股份有限公司</t>
    </r>
    <r>
      <rPr>
        <b/>
        <sz val="22"/>
        <rFont val="華康粗明體"/>
        <family val="3"/>
      </rPr>
      <t>資產負債表</t>
    </r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</si>
  <si>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</si>
  <si>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</si>
  <si>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</si>
  <si>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</si>
  <si>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</si>
  <si>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</si>
  <si>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</si>
  <si>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</si>
  <si>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</si>
  <si>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</si>
  <si>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</si>
  <si>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</si>
  <si>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</si>
  <si>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</si>
  <si>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</si>
  <si>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</si>
  <si>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</si>
  <si>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</si>
  <si>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</si>
  <si>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</si>
  <si>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</si>
  <si>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</si>
  <si>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</si>
  <si>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</si>
  <si>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</si>
  <si>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</si>
  <si>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</si>
  <si>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</si>
  <si>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</si>
  <si>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</si>
  <si>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</si>
  <si>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</si>
  <si>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</si>
  <si>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</si>
  <si>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</si>
  <si>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</si>
  <si>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</si>
  <si>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</si>
  <si>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</si>
  <si>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</si>
  <si>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</si>
  <si>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</si>
  <si>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</si>
  <si>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</si>
  <si>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</si>
  <si>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</si>
  <si>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</si>
  <si>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</si>
  <si>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</si>
  <si>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</si>
  <si>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</si>
  <si>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</si>
  <si>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</si>
  <si>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</si>
  <si>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</si>
  <si>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</si>
  <si>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</si>
  <si>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</si>
  <si>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</si>
  <si>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</si>
  <si>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</si>
  <si>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</si>
  <si>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</si>
  <si>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</si>
  <si>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</si>
  <si>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</si>
  <si>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</si>
  <si>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</si>
  <si>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</si>
  <si>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</si>
  <si>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</si>
  <si>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</si>
  <si>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</si>
  <si>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</si>
  <si>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</si>
  <si>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</si>
  <si>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</si>
  <si>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</si>
  <si>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</si>
  <si>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</si>
  <si>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</si>
  <si>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</si>
  <si>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</si>
  <si>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</si>
  <si>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</si>
  <si>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</si>
  <si>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</si>
  <si>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</si>
  <si>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</si>
  <si>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</si>
  <si>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</si>
  <si>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</si>
  <si>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</si>
  <si>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</si>
  <si>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2,478,616,365,343.91</t>
    </r>
    <r>
      <rPr>
        <b/>
        <sz val="10"/>
        <rFont val="華康中明體"/>
        <family val="3"/>
      </rPr>
      <t>元；期收</t>
    </r>
    <r>
      <rPr>
        <b/>
        <sz val="10"/>
        <rFont val="Times New Roman"/>
        <family val="1"/>
      </rPr>
      <t xml:space="preserve"> ( 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 xml:space="preserve"> ) 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 xml:space="preserve"> 1,583,620,535.00</t>
    </r>
    <r>
      <rPr>
        <b/>
        <sz val="10"/>
        <rFont val="華康中明體"/>
        <family val="3"/>
      </rPr>
      <t>元。</t>
    </r>
  </si>
  <si>
    <t xml:space="preserve">             </t>
  </si>
  <si>
    <r>
      <t>臺灣銀行股份有限公司</t>
    </r>
    <r>
      <rPr>
        <b/>
        <sz val="22"/>
        <rFont val="華康粗明體"/>
        <family val="3"/>
      </rPr>
      <t>損益結算表</t>
    </r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</si>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</sst>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3" customWidth="1"/>
    <col min="2" max="2" width="2.625" style="80" customWidth="1"/>
    <col min="3" max="3" width="21.75390625" style="142" customWidth="1"/>
    <col min="4" max="4" width="1.625" style="141" customWidth="1"/>
    <col min="5" max="7" width="17.625" style="82" customWidth="1"/>
    <col min="8" max="8" width="8.62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97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 t="s">
        <v>98</v>
      </c>
      <c r="D3" s="98"/>
      <c r="F3" s="99"/>
      <c r="G3" s="100"/>
      <c r="H3" s="101" t="s">
        <v>99</v>
      </c>
    </row>
    <row r="4" spans="1:8" s="106" customFormat="1" ht="21.75" customHeight="1">
      <c r="A4" s="102" t="s">
        <v>100</v>
      </c>
      <c r="B4" s="103"/>
      <c r="C4" s="103"/>
      <c r="D4" s="103"/>
      <c r="E4" s="103" t="s">
        <v>101</v>
      </c>
      <c r="F4" s="103" t="s">
        <v>102</v>
      </c>
      <c r="G4" s="104" t="s">
        <v>103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104</v>
      </c>
      <c r="C6" s="112"/>
      <c r="D6" s="113"/>
      <c r="E6" s="114">
        <f>SUM(E7:E17)</f>
        <v>33453291058.33</v>
      </c>
      <c r="F6" s="114">
        <f>SUM(F7:F17)</f>
        <v>45706281000</v>
      </c>
      <c r="G6" s="115">
        <f>SUM(G7:G17)</f>
        <v>-12252989941.669998</v>
      </c>
      <c r="H6" s="116">
        <f>IF(F6=0,0,(G6/F6)*100)</f>
        <v>-26.80810968118364</v>
      </c>
    </row>
    <row r="7" spans="1:8" ht="13.5" customHeight="1">
      <c r="A7" s="7"/>
      <c r="B7" s="117" t="s">
        <v>105</v>
      </c>
      <c r="C7" s="118"/>
      <c r="D7" s="119"/>
      <c r="E7" s="120"/>
      <c r="F7" s="120"/>
      <c r="G7" s="121">
        <f aca="true" t="shared" si="0" ref="G7:G16">E7-F7</f>
        <v>0</v>
      </c>
      <c r="H7" s="122">
        <f aca="true" t="shared" si="1" ref="H7:H36">IF(F7=0,0,(G7/F7)*100)</f>
        <v>0</v>
      </c>
    </row>
    <row r="8" spans="1:8" ht="13.5" customHeight="1">
      <c r="A8" s="7"/>
      <c r="B8" s="117" t="s">
        <v>106</v>
      </c>
      <c r="C8" s="118"/>
      <c r="D8" s="119"/>
      <c r="E8" s="120"/>
      <c r="F8" s="120"/>
      <c r="G8" s="121">
        <f t="shared" si="0"/>
        <v>0</v>
      </c>
      <c r="H8" s="122">
        <f t="shared" si="1"/>
        <v>0</v>
      </c>
    </row>
    <row r="9" spans="1:8" ht="13.5" customHeight="1">
      <c r="A9" s="7"/>
      <c r="B9" s="117" t="s">
        <v>107</v>
      </c>
      <c r="C9" s="118"/>
      <c r="D9" s="119"/>
      <c r="E9" s="120"/>
      <c r="F9" s="120"/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108</v>
      </c>
      <c r="C10" s="118"/>
      <c r="D10" s="119"/>
      <c r="E10" s="120"/>
      <c r="F10" s="120"/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109</v>
      </c>
      <c r="C11" s="118"/>
      <c r="D11" s="119"/>
      <c r="E11" s="120"/>
      <c r="F11" s="120"/>
      <c r="G11" s="121">
        <f t="shared" si="0"/>
        <v>0</v>
      </c>
      <c r="H11" s="122">
        <f t="shared" si="1"/>
        <v>0</v>
      </c>
    </row>
    <row r="12" spans="1:8" ht="13.5" customHeight="1">
      <c r="A12" s="7"/>
      <c r="B12" s="117" t="s">
        <v>110</v>
      </c>
      <c r="C12" s="118"/>
      <c r="D12" s="119"/>
      <c r="E12" s="120"/>
      <c r="F12" s="120"/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111</v>
      </c>
      <c r="C13" s="118"/>
      <c r="D13" s="119"/>
      <c r="E13" s="120"/>
      <c r="F13" s="120"/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112</v>
      </c>
      <c r="C14" s="118"/>
      <c r="D14" s="119"/>
      <c r="E14" s="120"/>
      <c r="F14" s="120"/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113</v>
      </c>
      <c r="C15" s="118"/>
      <c r="D15" s="119"/>
      <c r="E15" s="120"/>
      <c r="F15" s="120"/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114</v>
      </c>
      <c r="C16" s="118"/>
      <c r="D16" s="119"/>
      <c r="E16" s="120">
        <v>33147616134.33</v>
      </c>
      <c r="F16" s="120">
        <v>45497666000</v>
      </c>
      <c r="G16" s="121">
        <f t="shared" si="0"/>
        <v>-12350049865.669998</v>
      </c>
      <c r="H16" s="122">
        <f t="shared" si="1"/>
        <v>-27.144359153873953</v>
      </c>
    </row>
    <row r="17" spans="1:8" ht="13.5" customHeight="1">
      <c r="A17" s="7"/>
      <c r="B17" s="117" t="s">
        <v>115</v>
      </c>
      <c r="C17" s="118"/>
      <c r="D17" s="119"/>
      <c r="E17" s="120">
        <v>305674924</v>
      </c>
      <c r="F17" s="120">
        <v>208615000</v>
      </c>
      <c r="G17" s="121">
        <f>E17-F17</f>
        <v>97059924</v>
      </c>
      <c r="H17" s="122">
        <f t="shared" si="1"/>
        <v>46.525860556527576</v>
      </c>
    </row>
    <row r="18" spans="1:8" s="111" customFormat="1" ht="15" customHeight="1">
      <c r="A18" s="110" t="s">
        <v>116</v>
      </c>
      <c r="C18" s="112"/>
      <c r="D18" s="113"/>
      <c r="E18" s="114">
        <f>SUM(E19:E29)</f>
        <v>20932590317.280003</v>
      </c>
      <c r="F18" s="114">
        <f>SUM(F19:F29)</f>
        <v>29256376000</v>
      </c>
      <c r="G18" s="115">
        <f>SUM(G19:G29)</f>
        <v>-8323785682.719997</v>
      </c>
      <c r="H18" s="123">
        <f t="shared" si="1"/>
        <v>-28.45118507746823</v>
      </c>
    </row>
    <row r="19" spans="1:8" ht="13.5" customHeight="1">
      <c r="A19" s="7"/>
      <c r="B19" s="117" t="s">
        <v>117</v>
      </c>
      <c r="C19" s="118"/>
      <c r="D19" s="119"/>
      <c r="E19" s="120"/>
      <c r="F19" s="120"/>
      <c r="G19" s="121">
        <f aca="true" t="shared" si="2" ref="G19:G25">E19-F19</f>
        <v>0</v>
      </c>
      <c r="H19" s="122">
        <f t="shared" si="1"/>
        <v>0</v>
      </c>
    </row>
    <row r="20" spans="1:8" ht="13.5" customHeight="1">
      <c r="A20" s="7"/>
      <c r="B20" s="117" t="s">
        <v>118</v>
      </c>
      <c r="C20" s="118"/>
      <c r="D20" s="119"/>
      <c r="E20" s="120"/>
      <c r="F20" s="120"/>
      <c r="G20" s="121">
        <f t="shared" si="2"/>
        <v>0</v>
      </c>
      <c r="H20" s="122">
        <f t="shared" si="1"/>
        <v>0</v>
      </c>
    </row>
    <row r="21" spans="1:8" ht="13.5" customHeight="1">
      <c r="A21" s="7"/>
      <c r="B21" s="117" t="s">
        <v>119</v>
      </c>
      <c r="C21" s="118"/>
      <c r="D21" s="119"/>
      <c r="E21" s="120"/>
      <c r="F21" s="120"/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120</v>
      </c>
      <c r="C22" s="118"/>
      <c r="D22" s="119"/>
      <c r="E22" s="120"/>
      <c r="F22" s="120"/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121</v>
      </c>
      <c r="C23" s="118"/>
      <c r="D23" s="119"/>
      <c r="E23" s="120"/>
      <c r="F23" s="120"/>
      <c r="G23" s="121">
        <f t="shared" si="2"/>
        <v>0</v>
      </c>
      <c r="H23" s="122">
        <f t="shared" si="1"/>
        <v>0</v>
      </c>
    </row>
    <row r="24" spans="1:8" ht="13.5" customHeight="1">
      <c r="A24" s="7"/>
      <c r="B24" s="117" t="s">
        <v>122</v>
      </c>
      <c r="C24" s="118"/>
      <c r="D24" s="119"/>
      <c r="E24" s="120"/>
      <c r="F24" s="120"/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123</v>
      </c>
      <c r="C25" s="118"/>
      <c r="D25" s="119"/>
      <c r="E25" s="120"/>
      <c r="F25" s="120"/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124</v>
      </c>
      <c r="C26" s="118"/>
      <c r="D26" s="119"/>
      <c r="E26" s="120"/>
      <c r="F26" s="120"/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125</v>
      </c>
      <c r="C27" s="118"/>
      <c r="D27" s="119"/>
      <c r="E27" s="120"/>
      <c r="F27" s="120"/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126</v>
      </c>
      <c r="C28" s="118"/>
      <c r="D28" s="119"/>
      <c r="E28" s="120">
        <v>20915850932.280003</v>
      </c>
      <c r="F28" s="120">
        <v>29005220000</v>
      </c>
      <c r="G28" s="121">
        <f>E28-F28</f>
        <v>-8089369067.719997</v>
      </c>
      <c r="H28" s="122">
        <f t="shared" si="1"/>
        <v>-27.88935601150413</v>
      </c>
    </row>
    <row r="29" spans="1:8" ht="13.5" customHeight="1">
      <c r="A29" s="7"/>
      <c r="B29" s="117" t="s">
        <v>127</v>
      </c>
      <c r="C29" s="118"/>
      <c r="D29" s="119"/>
      <c r="E29" s="120">
        <v>16739385</v>
      </c>
      <c r="F29" s="120">
        <v>251156000</v>
      </c>
      <c r="G29" s="121">
        <f>E29-F29</f>
        <v>-234416615</v>
      </c>
      <c r="H29" s="122">
        <f t="shared" si="1"/>
        <v>-93.33506466100751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128</v>
      </c>
      <c r="B31" s="18"/>
      <c r="C31" s="112"/>
      <c r="D31" s="113"/>
      <c r="E31" s="114">
        <f>E6-E18</f>
        <v>12520700741.05</v>
      </c>
      <c r="F31" s="114">
        <f>F6-F18</f>
        <v>16449905000</v>
      </c>
      <c r="G31" s="115">
        <f>G6-G18</f>
        <v>-3929204258.950001</v>
      </c>
      <c r="H31" s="123">
        <f t="shared" si="1"/>
        <v>-23.88587811874902</v>
      </c>
    </row>
    <row r="32" spans="1:8" s="111" customFormat="1" ht="15" customHeight="1">
      <c r="A32" s="110" t="s">
        <v>129</v>
      </c>
      <c r="B32" s="3"/>
      <c r="C32" s="112"/>
      <c r="D32" s="113"/>
      <c r="E32" s="114">
        <f>SUM(E33:E36)</f>
        <v>6813674798.160001</v>
      </c>
      <c r="F32" s="114">
        <f>SUM(F33:F36)</f>
        <v>7963628000</v>
      </c>
      <c r="G32" s="115">
        <f>SUM(G33:G36)</f>
        <v>-1149953201.8399997</v>
      </c>
      <c r="H32" s="123">
        <f t="shared" si="1"/>
        <v>-14.440066786645481</v>
      </c>
    </row>
    <row r="33" spans="1:8" ht="13.5" customHeight="1">
      <c r="A33" s="7"/>
      <c r="B33" s="117" t="s">
        <v>130</v>
      </c>
      <c r="C33" s="118"/>
      <c r="D33" s="119"/>
      <c r="E33" s="120"/>
      <c r="F33" s="120"/>
      <c r="G33" s="121">
        <f>E33-F33</f>
        <v>0</v>
      </c>
      <c r="H33" s="122">
        <f t="shared" si="1"/>
        <v>0</v>
      </c>
    </row>
    <row r="34" spans="1:8" ht="13.5" customHeight="1">
      <c r="A34" s="7"/>
      <c r="B34" s="117" t="s">
        <v>131</v>
      </c>
      <c r="C34" s="118"/>
      <c r="D34" s="119"/>
      <c r="E34" s="120">
        <v>6404847827.06</v>
      </c>
      <c r="F34" s="120">
        <v>7514606000</v>
      </c>
      <c r="G34" s="121">
        <f>E34-F34</f>
        <v>-1109758172.9399996</v>
      </c>
      <c r="H34" s="122">
        <f t="shared" si="1"/>
        <v>-14.768015421433933</v>
      </c>
    </row>
    <row r="35" spans="1:8" ht="13.5" customHeight="1">
      <c r="A35" s="7"/>
      <c r="B35" s="117" t="s">
        <v>132</v>
      </c>
      <c r="C35" s="118"/>
      <c r="D35" s="119"/>
      <c r="E35" s="120">
        <v>385544518.1</v>
      </c>
      <c r="F35" s="120">
        <v>401392000</v>
      </c>
      <c r="G35" s="121">
        <f>E35-F35</f>
        <v>-15847481.899999976</v>
      </c>
      <c r="H35" s="122">
        <f t="shared" si="1"/>
        <v>-3.9481309791924044</v>
      </c>
    </row>
    <row r="36" spans="1:8" ht="13.5" customHeight="1">
      <c r="A36" s="7"/>
      <c r="B36" s="117" t="s">
        <v>133</v>
      </c>
      <c r="C36" s="118"/>
      <c r="D36" s="119"/>
      <c r="E36" s="120">
        <v>23282453</v>
      </c>
      <c r="F36" s="120">
        <v>47630000</v>
      </c>
      <c r="G36" s="121">
        <f>E36-F36</f>
        <v>-24347547</v>
      </c>
      <c r="H36" s="122">
        <f t="shared" si="1"/>
        <v>-51.11809153894604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134</v>
      </c>
      <c r="C38" s="127"/>
      <c r="D38" s="113"/>
      <c r="E38" s="114">
        <f>E31-E32</f>
        <v>5707025942.889998</v>
      </c>
      <c r="F38" s="114">
        <f>F31-F32</f>
        <v>8486277000</v>
      </c>
      <c r="G38" s="115">
        <f>G31-G32</f>
        <v>-2779251057.110001</v>
      </c>
      <c r="H38" s="123">
        <f>IF(F38=0,0,(G38/F38)*100)</f>
        <v>-32.74994508322084</v>
      </c>
    </row>
    <row r="39" spans="1:8" s="111" customFormat="1" ht="15" customHeight="1">
      <c r="A39" s="110" t="s">
        <v>135</v>
      </c>
      <c r="B39" s="3"/>
      <c r="C39" s="112"/>
      <c r="D39" s="113"/>
      <c r="E39" s="114">
        <f>SUM(E40:E41)</f>
        <v>1348786259.98</v>
      </c>
      <c r="F39" s="114">
        <f>SUM(F40:F41)</f>
        <v>190114000</v>
      </c>
      <c r="G39" s="115">
        <f>SUM(G40:G41)</f>
        <v>1158672259.98</v>
      </c>
      <c r="H39" s="123">
        <f>IF(F39=0,0,(G39/F39)*100)</f>
        <v>609.4618281557382</v>
      </c>
    </row>
    <row r="40" spans="1:8" ht="13.5" customHeight="1">
      <c r="A40" s="7"/>
      <c r="B40" s="117" t="s">
        <v>136</v>
      </c>
      <c r="C40" s="118"/>
      <c r="D40" s="119"/>
      <c r="E40" s="120"/>
      <c r="F40" s="120"/>
      <c r="G40" s="121">
        <f>E40-F40</f>
        <v>0</v>
      </c>
      <c r="H40" s="122">
        <f aca="true" t="shared" si="3" ref="H40:H52">IF(F40=0,0,(G40/F40)*100)</f>
        <v>0</v>
      </c>
    </row>
    <row r="41" spans="1:8" ht="13.5" customHeight="1">
      <c r="A41" s="7"/>
      <c r="B41" s="117" t="s">
        <v>137</v>
      </c>
      <c r="C41" s="118"/>
      <c r="D41" s="119"/>
      <c r="E41" s="120">
        <v>1348786259.98</v>
      </c>
      <c r="F41" s="120">
        <v>190114000</v>
      </c>
      <c r="G41" s="121">
        <f>E41-F41</f>
        <v>1158672259.98</v>
      </c>
      <c r="H41" s="122">
        <f t="shared" si="3"/>
        <v>609.4618281557382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138</v>
      </c>
      <c r="B43" s="3"/>
      <c r="C43" s="112"/>
      <c r="D43" s="128"/>
      <c r="E43" s="114">
        <f>SUM(E44:E45)</f>
        <v>96373317.52</v>
      </c>
      <c r="F43" s="114">
        <f>SUM(F44:F45)</f>
        <v>371637000</v>
      </c>
      <c r="G43" s="115">
        <f>SUM(G44:G45)</f>
        <v>-275263682.48</v>
      </c>
      <c r="H43" s="123">
        <f t="shared" si="3"/>
        <v>-74.06788949431838</v>
      </c>
    </row>
    <row r="44" spans="1:8" ht="13.5" customHeight="1">
      <c r="A44" s="7"/>
      <c r="B44" s="117" t="s">
        <v>139</v>
      </c>
      <c r="C44" s="118"/>
      <c r="D44" s="119"/>
      <c r="E44" s="120"/>
      <c r="F44" s="120"/>
      <c r="G44" s="121">
        <f>E44-F44</f>
        <v>0</v>
      </c>
      <c r="H44" s="129">
        <f t="shared" si="3"/>
        <v>0</v>
      </c>
    </row>
    <row r="45" spans="1:8" ht="13.5" customHeight="1">
      <c r="A45" s="7"/>
      <c r="B45" s="117" t="s">
        <v>140</v>
      </c>
      <c r="C45" s="118"/>
      <c r="D45" s="119"/>
      <c r="E45" s="120">
        <v>96373317.52</v>
      </c>
      <c r="F45" s="120">
        <v>371637000</v>
      </c>
      <c r="G45" s="121">
        <f>E45-F45</f>
        <v>-275263682.48</v>
      </c>
      <c r="H45" s="129">
        <f t="shared" si="3"/>
        <v>-74.06788949431838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141</v>
      </c>
      <c r="C47" s="127"/>
      <c r="D47" s="113"/>
      <c r="E47" s="114">
        <f>E39-E43</f>
        <v>1252412942.46</v>
      </c>
      <c r="F47" s="114">
        <f>F39-F43</f>
        <v>-181523000</v>
      </c>
      <c r="G47" s="115">
        <f>G39-G43</f>
        <v>1433935942.46</v>
      </c>
      <c r="H47" s="123">
        <f t="shared" si="3"/>
        <v>-789.9472477096566</v>
      </c>
    </row>
    <row r="48" spans="1:8" s="111" customFormat="1" ht="15" customHeight="1">
      <c r="A48" s="110" t="s">
        <v>142</v>
      </c>
      <c r="C48" s="127"/>
      <c r="D48" s="113"/>
      <c r="E48" s="114">
        <f>E38+E47</f>
        <v>6959438885.349998</v>
      </c>
      <c r="F48" s="114">
        <f>F38+F47</f>
        <v>8304754000</v>
      </c>
      <c r="G48" s="115">
        <f>G38+G47</f>
        <v>-1345315114.650001</v>
      </c>
      <c r="H48" s="131">
        <f t="shared" si="3"/>
        <v>-16.19933732715022</v>
      </c>
    </row>
    <row r="49" spans="1:8" s="111" customFormat="1" ht="15" customHeight="1">
      <c r="A49" s="110" t="s">
        <v>143</v>
      </c>
      <c r="C49" s="127"/>
      <c r="D49" s="113"/>
      <c r="E49" s="132">
        <v>599339303</v>
      </c>
      <c r="F49" s="132">
        <v>1072887000</v>
      </c>
      <c r="G49" s="115">
        <f>E49-F49</f>
        <v>-473547697</v>
      </c>
      <c r="H49" s="131">
        <f t="shared" si="3"/>
        <v>-44.13770480954658</v>
      </c>
    </row>
    <row r="50" spans="1:8" s="111" customFormat="1" ht="15" customHeight="1">
      <c r="A50" s="110" t="s">
        <v>144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145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146</v>
      </c>
      <c r="B52" s="125"/>
      <c r="C52" s="133"/>
      <c r="D52" s="113"/>
      <c r="E52" s="132"/>
      <c r="F52" s="132"/>
      <c r="G52" s="115">
        <f>E52-F52</f>
        <v>0</v>
      </c>
      <c r="H52" s="131">
        <f t="shared" si="3"/>
        <v>0</v>
      </c>
    </row>
    <row r="53" spans="1:8" s="111" customFormat="1" ht="15" customHeight="1">
      <c r="A53" s="134" t="s">
        <v>147</v>
      </c>
      <c r="B53" s="135"/>
      <c r="C53" s="136"/>
      <c r="D53" s="137"/>
      <c r="E53" s="138">
        <f>E48-E49+E50-E51-E52</f>
        <v>6360099582.349998</v>
      </c>
      <c r="F53" s="138">
        <f>F48-F49+F50-F51-F52</f>
        <v>7231867000</v>
      </c>
      <c r="G53" s="139">
        <f>E53-F53</f>
        <v>-871767417.6500015</v>
      </c>
      <c r="H53" s="140">
        <f>IF(F53=0,0,(G53/F53)*100)</f>
        <v>-12.05452779551949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8.00390625" style="72" customWidth="1"/>
    <col min="4" max="4" width="17.625" style="81" customWidth="1"/>
    <col min="5" max="5" width="7.125" style="81" customWidth="1"/>
    <col min="6" max="6" width="1.875" style="87" customWidth="1"/>
    <col min="7" max="7" width="2.25390625" style="87" customWidth="1"/>
    <col min="8" max="8" width="18.625" style="87" customWidth="1"/>
    <col min="9" max="9" width="17.625" style="87" customWidth="1"/>
    <col min="10" max="10" width="7.253906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2484316026548.27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2326911244732.1597</v>
      </c>
      <c r="J6" s="29">
        <f>J7+J15+J22+J25+J27</f>
        <v>93.66405963919134</v>
      </c>
    </row>
    <row r="7" spans="1:10" s="35" customFormat="1" ht="13.5" customHeight="1">
      <c r="A7" s="31" t="s">
        <v>9</v>
      </c>
      <c r="B7" s="32"/>
      <c r="C7" s="33"/>
      <c r="D7" s="27">
        <f>SUM(D8:D16)</f>
        <v>1189220200925.01</v>
      </c>
      <c r="E7" s="27">
        <f>SUM(E8:E16)</f>
        <v>47.86911923509678</v>
      </c>
      <c r="F7" s="34" t="s">
        <v>10</v>
      </c>
      <c r="G7" s="32"/>
      <c r="H7" s="33"/>
      <c r="I7" s="27">
        <f>SUM(I8:I14)</f>
        <v>251085116660.56</v>
      </c>
      <c r="J7" s="29">
        <f>SUM(J8:J14)</f>
        <v>10.10681064636611</v>
      </c>
    </row>
    <row r="8" spans="1:10" s="43" customFormat="1" ht="13.5" customHeight="1">
      <c r="A8" s="7"/>
      <c r="B8" s="36" t="s">
        <v>11</v>
      </c>
      <c r="C8" s="37"/>
      <c r="D8" s="38">
        <v>18800852964.9</v>
      </c>
      <c r="E8" s="39">
        <f t="shared" si="0"/>
        <v>0.7567818572189492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>
        <v>51980907340.51</v>
      </c>
      <c r="E9" s="39">
        <f t="shared" si="0"/>
        <v>2.092362919412178</v>
      </c>
      <c r="F9" s="40"/>
      <c r="G9" s="41" t="s">
        <v>14</v>
      </c>
      <c r="H9" s="37"/>
      <c r="I9" s="38">
        <v>9584401613.47</v>
      </c>
      <c r="J9" s="42">
        <f t="shared" si="1"/>
        <v>0.38579639269109617</v>
      </c>
    </row>
    <row r="10" spans="1:10" s="43" customFormat="1" ht="13.5" customHeight="1">
      <c r="A10" s="7"/>
      <c r="B10" s="36" t="s">
        <v>15</v>
      </c>
      <c r="C10" s="44"/>
      <c r="D10" s="38">
        <v>247493946041.31</v>
      </c>
      <c r="E10" s="39">
        <f t="shared" si="0"/>
        <v>9.962256951068348</v>
      </c>
      <c r="F10" s="40"/>
      <c r="G10" s="36" t="s">
        <v>16</v>
      </c>
      <c r="H10" s="37"/>
      <c r="I10" s="38">
        <v>170217200550.44</v>
      </c>
      <c r="J10" s="42">
        <f t="shared" si="1"/>
        <v>6.851672602496603</v>
      </c>
    </row>
    <row r="11" spans="1:10" s="43" customFormat="1" ht="13.5" customHeight="1">
      <c r="A11" s="7"/>
      <c r="B11" s="36" t="s">
        <v>17</v>
      </c>
      <c r="C11" s="44"/>
      <c r="D11" s="38">
        <v>746985327478</v>
      </c>
      <c r="E11" s="39">
        <f t="shared" si="0"/>
        <v>30.06804768376702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75890571926.97</v>
      </c>
      <c r="E12" s="39">
        <f t="shared" si="0"/>
        <v>3.0547873586120606</v>
      </c>
      <c r="F12" s="45"/>
      <c r="G12" s="36" t="s">
        <v>20</v>
      </c>
      <c r="H12" s="37"/>
      <c r="I12" s="38">
        <v>69595748113.66</v>
      </c>
      <c r="J12" s="42">
        <f t="shared" si="1"/>
        <v>2.8014047878746307</v>
      </c>
    </row>
    <row r="13" spans="1:10" s="43" customFormat="1" ht="13.5" customHeight="1">
      <c r="A13" s="7"/>
      <c r="B13" s="36" t="s">
        <v>21</v>
      </c>
      <c r="C13" s="44"/>
      <c r="D13" s="38">
        <v>788642.16</v>
      </c>
      <c r="E13" s="39">
        <f t="shared" si="0"/>
        <v>3.174484049421628E-05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1687766382.99</v>
      </c>
      <c r="J14" s="42">
        <f t="shared" si="1"/>
        <v>0.06793686330378013</v>
      </c>
    </row>
    <row r="15" spans="1:10" s="43" customFormat="1" ht="13.5" customHeight="1">
      <c r="A15" s="7"/>
      <c r="B15" s="36" t="s">
        <v>25</v>
      </c>
      <c r="C15" s="44"/>
      <c r="D15" s="38">
        <v>1797780439.3</v>
      </c>
      <c r="E15" s="39">
        <f t="shared" si="0"/>
        <v>0.07236520716721583</v>
      </c>
      <c r="F15" s="34" t="s">
        <v>26</v>
      </c>
      <c r="G15" s="32"/>
      <c r="H15" s="33"/>
      <c r="I15" s="27">
        <f>SUM(I16:I21)</f>
        <v>2024156892814.3</v>
      </c>
      <c r="J15" s="29">
        <f>SUM(J16:J21)</f>
        <v>81.47743166261665</v>
      </c>
    </row>
    <row r="16" spans="1:10" s="43" customFormat="1" ht="13.5" customHeight="1">
      <c r="A16" s="7"/>
      <c r="B16" s="36" t="s">
        <v>27</v>
      </c>
      <c r="C16" s="44"/>
      <c r="D16" s="38">
        <v>46270026091.86</v>
      </c>
      <c r="E16" s="39">
        <f t="shared" si="0"/>
        <v>1.8624855130105156</v>
      </c>
      <c r="F16" s="45"/>
      <c r="G16" s="46" t="s">
        <v>28</v>
      </c>
      <c r="H16" s="47"/>
      <c r="I16" s="38">
        <v>312093957223.95</v>
      </c>
      <c r="J16" s="42">
        <f t="shared" si="1"/>
        <v>12.562570699090006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1101016276877.55</v>
      </c>
      <c r="E17" s="27">
        <f>SUM(E18:E25)</f>
        <v>44.318688327559975</v>
      </c>
      <c r="F17" s="40"/>
      <c r="G17" s="36" t="s">
        <v>30</v>
      </c>
      <c r="H17" s="37"/>
      <c r="I17" s="38">
        <v>94979711565.47</v>
      </c>
      <c r="J17" s="42">
        <f t="shared" si="1"/>
        <v>3.8231734831834436</v>
      </c>
    </row>
    <row r="18" spans="1:10" s="35" customFormat="1" ht="13.5" customHeight="1">
      <c r="A18" s="48"/>
      <c r="B18" s="36" t="s">
        <v>31</v>
      </c>
      <c r="C18" s="44"/>
      <c r="D18" s="38">
        <v>3601246027</v>
      </c>
      <c r="E18" s="39">
        <f aca="true" t="shared" si="2" ref="E18:E50">IF(D$6&gt;0,(D18/D$6)*100,0)</f>
        <v>0.14495925592862685</v>
      </c>
      <c r="F18" s="45"/>
      <c r="G18" s="36" t="s">
        <v>32</v>
      </c>
      <c r="H18" s="37"/>
      <c r="I18" s="38">
        <v>260743703885.05</v>
      </c>
      <c r="J18" s="42">
        <f t="shared" si="1"/>
        <v>10.495593197429457</v>
      </c>
    </row>
    <row r="19" spans="1:10" s="35" customFormat="1" ht="13.5" customHeight="1">
      <c r="A19" s="7"/>
      <c r="B19" s="36" t="s">
        <v>33</v>
      </c>
      <c r="C19" s="44"/>
      <c r="D19" s="38">
        <v>240687266900.2</v>
      </c>
      <c r="E19" s="39">
        <f t="shared" si="2"/>
        <v>9.688270909503126</v>
      </c>
      <c r="F19" s="40"/>
      <c r="G19" s="36" t="s">
        <v>34</v>
      </c>
      <c r="H19" s="37"/>
      <c r="I19" s="38">
        <v>1355958825313.83</v>
      </c>
      <c r="J19" s="42">
        <f t="shared" si="1"/>
        <v>54.58077035383502</v>
      </c>
    </row>
    <row r="20" spans="1:10" s="43" customFormat="1" ht="13.5" customHeight="1">
      <c r="A20" s="7"/>
      <c r="B20" s="36" t="s">
        <v>35</v>
      </c>
      <c r="C20" s="44"/>
      <c r="D20" s="38">
        <v>71282616796.49</v>
      </c>
      <c r="E20" s="39">
        <f t="shared" si="2"/>
        <v>2.869305516477736</v>
      </c>
      <c r="F20" s="40"/>
      <c r="G20" s="36" t="s">
        <v>36</v>
      </c>
      <c r="H20" s="37"/>
      <c r="I20" s="38">
        <v>380694826</v>
      </c>
      <c r="J20" s="42">
        <f t="shared" si="1"/>
        <v>0.015323929078738856</v>
      </c>
    </row>
    <row r="21" spans="1:10" s="43" customFormat="1" ht="13.5" customHeight="1">
      <c r="A21" s="7"/>
      <c r="B21" s="36" t="s">
        <v>37</v>
      </c>
      <c r="C21" s="44"/>
      <c r="D21" s="38">
        <v>293075397194</v>
      </c>
      <c r="E21" s="39">
        <f t="shared" si="2"/>
        <v>11.797025582176092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>
        <v>80650437318.17</v>
      </c>
      <c r="E22" s="39">
        <f t="shared" si="2"/>
        <v>3.246383972743854</v>
      </c>
      <c r="F22" s="34" t="s">
        <v>40</v>
      </c>
      <c r="G22" s="32"/>
      <c r="H22" s="33"/>
      <c r="I22" s="27">
        <f>SUM(I23:I24)</f>
        <v>7399564675</v>
      </c>
      <c r="J22" s="29">
        <f>SUM(J23:J24)</f>
        <v>0.29785118301881347</v>
      </c>
    </row>
    <row r="23" spans="1:10" s="43" customFormat="1" ht="13.5" customHeight="1">
      <c r="A23" s="7"/>
      <c r="B23" s="36" t="s">
        <v>41</v>
      </c>
      <c r="C23" s="44"/>
      <c r="D23" s="38">
        <v>198947730070</v>
      </c>
      <c r="E23" s="39">
        <f t="shared" si="2"/>
        <v>8.008149041586295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>
        <v>212771582571.69</v>
      </c>
      <c r="E24" s="39">
        <f t="shared" si="2"/>
        <v>8.56459404914425</v>
      </c>
      <c r="F24" s="40"/>
      <c r="G24" s="36" t="s">
        <v>44</v>
      </c>
      <c r="H24" s="37"/>
      <c r="I24" s="38">
        <v>7399564675</v>
      </c>
      <c r="J24" s="42">
        <f t="shared" si="1"/>
        <v>0.29785118301881347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42664407889.5</v>
      </c>
      <c r="J25" s="29">
        <f>SUM(J26)</f>
        <v>1.7173502659715278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76927505809.95999</v>
      </c>
      <c r="E26" s="27">
        <f>SUM(E27:E29)</f>
        <v>3.0965265685961754</v>
      </c>
      <c r="F26" s="45"/>
      <c r="G26" s="36" t="s">
        <v>48</v>
      </c>
      <c r="H26" s="37"/>
      <c r="I26" s="38">
        <v>42664407889.5</v>
      </c>
      <c r="J26" s="42">
        <f t="shared" si="1"/>
        <v>1.7173502659715278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1605262692.8</v>
      </c>
      <c r="J27" s="29">
        <f>SUM(J28:J33)</f>
        <v>0.06461588121823479</v>
      </c>
    </row>
    <row r="28" spans="1:10" s="35" customFormat="1" ht="13.5" customHeight="1">
      <c r="A28" s="7"/>
      <c r="B28" s="36" t="s">
        <v>51</v>
      </c>
      <c r="C28" s="44"/>
      <c r="D28" s="38">
        <v>46009282414.96</v>
      </c>
      <c r="E28" s="39">
        <f t="shared" si="2"/>
        <v>1.8519899208993023</v>
      </c>
      <c r="F28" s="45"/>
      <c r="G28" s="36" t="s">
        <v>52</v>
      </c>
      <c r="H28" s="37"/>
      <c r="I28" s="38">
        <v>225875795.82</v>
      </c>
      <c r="J28" s="42">
        <f t="shared" si="1"/>
        <v>0.009092071757627142</v>
      </c>
    </row>
    <row r="29" spans="1:10" s="35" customFormat="1" ht="13.5" customHeight="1">
      <c r="A29" s="7"/>
      <c r="B29" s="36" t="s">
        <v>53</v>
      </c>
      <c r="C29" s="44"/>
      <c r="D29" s="38">
        <v>30918223395</v>
      </c>
      <c r="E29" s="39">
        <f t="shared" si="2"/>
        <v>1.244536647696873</v>
      </c>
      <c r="F29" s="45"/>
      <c r="G29" s="36" t="s">
        <v>54</v>
      </c>
      <c r="H29" s="37"/>
      <c r="I29" s="38">
        <v>1127148306.89</v>
      </c>
      <c r="J29" s="42">
        <f t="shared" si="1"/>
        <v>0.04537056859292052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86727874012.95999</v>
      </c>
      <c r="E30" s="27">
        <f>SUM(E31:E40)</f>
        <v>3.4910161624429263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76898034465.4</v>
      </c>
      <c r="E31" s="39">
        <f t="shared" si="2"/>
        <v>3.095340272479053</v>
      </c>
      <c r="F31" s="40"/>
      <c r="G31" s="36" t="s">
        <v>58</v>
      </c>
      <c r="H31" s="37"/>
      <c r="I31" s="38">
        <v>190045523</v>
      </c>
      <c r="J31" s="42">
        <f t="shared" si="1"/>
        <v>0.007649812703742483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2"/>
        <v>0</v>
      </c>
      <c r="F32" s="40"/>
      <c r="G32" s="36" t="s">
        <v>60</v>
      </c>
      <c r="H32" s="37"/>
      <c r="I32" s="38">
        <v>62193067.09</v>
      </c>
      <c r="J32" s="42">
        <f t="shared" si="1"/>
        <v>0.002503428163944649</v>
      </c>
    </row>
    <row r="33" spans="1:10" s="43" customFormat="1" ht="13.5" customHeight="1">
      <c r="A33" s="7"/>
      <c r="B33" s="36" t="s">
        <v>61</v>
      </c>
      <c r="C33" s="44"/>
      <c r="D33" s="38">
        <v>7627041994.68</v>
      </c>
      <c r="E33" s="39">
        <f t="shared" si="2"/>
        <v>0.3070077201601874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1405337652.91</v>
      </c>
      <c r="E34" s="39">
        <f t="shared" si="2"/>
        <v>0.05656839298591928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393101102.96</v>
      </c>
      <c r="E35" s="39">
        <f t="shared" si="2"/>
        <v>0.015823313087352176</v>
      </c>
      <c r="F35" s="40"/>
      <c r="G35" s="49" t="s">
        <v>65</v>
      </c>
      <c r="H35" s="50"/>
      <c r="I35" s="27">
        <f>SUM(I36,I39,I41,I45,I50)</f>
        <v>157404781816.11002</v>
      </c>
      <c r="J35" s="29">
        <f>J36+J39+J41+J45+J50</f>
        <v>6.335940360808669</v>
      </c>
    </row>
    <row r="36" spans="1:10" s="43" customFormat="1" ht="13.5" customHeight="1">
      <c r="A36" s="7"/>
      <c r="B36" s="36" t="s">
        <v>66</v>
      </c>
      <c r="C36" s="44"/>
      <c r="D36" s="38">
        <v>213174609.01</v>
      </c>
      <c r="E36" s="39">
        <f t="shared" si="2"/>
        <v>0.008580816882069011</v>
      </c>
      <c r="F36" s="34" t="s">
        <v>67</v>
      </c>
      <c r="G36" s="32"/>
      <c r="H36" s="33"/>
      <c r="I36" s="27">
        <f>SUM(I37:I38)</f>
        <v>48000000000</v>
      </c>
      <c r="J36" s="29">
        <f>SUM(J37:J38)</f>
        <v>1.9321213358950804</v>
      </c>
    </row>
    <row r="37" spans="1:10" s="43" customFormat="1" ht="13.5" customHeight="1">
      <c r="A37" s="7"/>
      <c r="B37" s="36" t="s">
        <v>68</v>
      </c>
      <c r="C37" s="44"/>
      <c r="D37" s="38">
        <v>98123779</v>
      </c>
      <c r="E37" s="39">
        <f t="shared" si="2"/>
        <v>0.003949730145094866</v>
      </c>
      <c r="F37" s="45"/>
      <c r="G37" s="36" t="s">
        <v>67</v>
      </c>
      <c r="H37" s="37"/>
      <c r="I37" s="38">
        <v>48000000000</v>
      </c>
      <c r="J37" s="42">
        <f aca="true" t="shared" si="3" ref="J37:J51">IF(I$52&gt;0,(I37/I$52)*100,0)</f>
        <v>1.9321213358950804</v>
      </c>
    </row>
    <row r="38" spans="1:10" s="43" customFormat="1" ht="13.5" customHeight="1">
      <c r="A38" s="7"/>
      <c r="B38" s="36" t="s">
        <v>69</v>
      </c>
      <c r="C38" s="44"/>
      <c r="D38" s="38">
        <v>93060409</v>
      </c>
      <c r="E38" s="39">
        <f t="shared" si="2"/>
        <v>0.0037459167032504693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97314647484.66</v>
      </c>
      <c r="J39" s="29">
        <f>SUM(J40)</f>
        <v>3.9171605562545855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97314647484.66</v>
      </c>
      <c r="J40" s="42">
        <f t="shared" si="3"/>
        <v>3.9171605562545855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12030621316.45</v>
      </c>
      <c r="J41" s="29">
        <f>SUM(J42:J44)</f>
        <v>0.48426291936640004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3547677719.1</v>
      </c>
      <c r="J42" s="42">
        <f t="shared" si="3"/>
        <v>0.14280299612401465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379910989.75</v>
      </c>
      <c r="E43" s="27">
        <f>SUM(E44)</f>
        <v>0.015292377688270667</v>
      </c>
      <c r="F43" s="51"/>
      <c r="G43" s="36" t="s">
        <v>79</v>
      </c>
      <c r="H43" s="44"/>
      <c r="I43" s="38">
        <v>8482943597.35</v>
      </c>
      <c r="J43" s="42">
        <f t="shared" si="3"/>
        <v>0.3414599232423854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379910989.75</v>
      </c>
      <c r="E44" s="39">
        <f t="shared" si="2"/>
        <v>0.015292377688270667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30044257933.04</v>
      </c>
      <c r="E45" s="27">
        <f>SUM(E46:E50)</f>
        <v>1.2093573286158665</v>
      </c>
      <c r="F45" s="34" t="s">
        <v>83</v>
      </c>
      <c r="G45" s="32"/>
      <c r="H45" s="33"/>
      <c r="I45" s="27">
        <f>SUM(I46:I49)</f>
        <v>59513015</v>
      </c>
      <c r="J45" s="29">
        <f>SUM(J46:J49)</f>
        <v>0.0023955492926029985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11787663581.5</v>
      </c>
      <c r="E46" s="39">
        <f t="shared" si="2"/>
        <v>0.4744832563785325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16835975096.22</v>
      </c>
      <c r="E47" s="39">
        <f t="shared" si="2"/>
        <v>0.6776905561251017</v>
      </c>
      <c r="F47" s="51"/>
      <c r="G47" s="36" t="s">
        <v>87</v>
      </c>
      <c r="H47" s="44"/>
      <c r="I47" s="38">
        <v>59513015</v>
      </c>
      <c r="J47" s="42">
        <f t="shared" si="3"/>
        <v>0.0023955492926029985</v>
      </c>
    </row>
    <row r="48" spans="1:10" s="57" customFormat="1" ht="13.5" customHeight="1">
      <c r="A48" s="7"/>
      <c r="B48" s="36" t="s">
        <v>88</v>
      </c>
      <c r="C48" s="44"/>
      <c r="D48" s="38">
        <v>871758212.6</v>
      </c>
      <c r="E48" s="39">
        <f t="shared" si="2"/>
        <v>0.0350904717147129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>
        <v>191100423</v>
      </c>
      <c r="E49" s="39">
        <f t="shared" si="2"/>
        <v>0.007692275095351559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>
        <v>357760619.72</v>
      </c>
      <c r="E50" s="39">
        <f t="shared" si="2"/>
        <v>0.014400769302167877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2484316026548.27</v>
      </c>
      <c r="E52" s="67">
        <f>E6</f>
        <v>100</v>
      </c>
      <c r="F52" s="68"/>
      <c r="G52" s="64" t="s">
        <v>94</v>
      </c>
      <c r="H52" s="65"/>
      <c r="I52" s="66">
        <f>I6+I35</f>
        <v>2484316026548.2695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 t="s">
        <v>96</v>
      </c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2009-09-18T06:56:01Z</cp:lastPrinted>
  <dcterms:created xsi:type="dcterms:W3CDTF">2009-09-18T06:53:14Z</dcterms:created>
  <dcterms:modified xsi:type="dcterms:W3CDTF">2009-09-18T06:56:05Z</dcterms:modified>
  <cp:category/>
  <cp:version/>
  <cp:contentType/>
  <cp:contentStatus/>
</cp:coreProperties>
</file>