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325" activeTab="1"/>
  </bookViews>
  <sheets>
    <sheet name="收支表" sheetId="1" r:id="rId1"/>
    <sheet name="資產負債表" sheetId="2" r:id="rId2"/>
  </sheets>
  <definedNames>
    <definedName name="_xlnm.Print_Area" localSheetId="0">'收支表'!$A$1:$E$45</definedName>
  </definedNames>
  <calcPr fullCalcOnLoad="1"/>
</workbook>
</file>

<file path=xl/sharedStrings.xml><?xml version="1.0" encoding="utf-8"?>
<sst xmlns="http://schemas.openxmlformats.org/spreadsheetml/2006/main" count="90" uniqueCount="74">
  <si>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</si>
  <si>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</si>
  <si>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</si>
  <si>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</si>
  <si>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</si>
  <si>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</si>
  <si>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</si>
  <si>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</si>
  <si>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</si>
  <si>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</si>
  <si>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 xml:space="preserve">    土地</t>
  </si>
  <si>
    <t>其他資產</t>
  </si>
  <si>
    <t>(資產部分)</t>
  </si>
  <si>
    <t>修正數</t>
  </si>
  <si>
    <t>上年度決算數</t>
  </si>
  <si>
    <t>決算核定數</t>
  </si>
  <si>
    <t>金　額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</si>
  <si>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</si>
  <si>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</si>
  <si>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</si>
  <si>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</si>
  <si>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</si>
  <si>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</si>
  <si>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</si>
  <si>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r>
      <t xml:space="preserve">    </t>
    </r>
    <r>
      <rPr>
        <sz val="12"/>
        <rFont val="細明體"/>
        <family val="3"/>
      </rPr>
      <t>租賃收入</t>
    </r>
  </si>
  <si>
    <t>　利息收入</t>
  </si>
  <si>
    <r>
      <t xml:space="preserve">    </t>
    </r>
    <r>
      <rPr>
        <sz val="12"/>
        <rFont val="細明體"/>
        <family val="3"/>
      </rPr>
      <t>什項收入</t>
    </r>
  </si>
  <si>
    <r>
      <t xml:space="preserve">    </t>
    </r>
    <r>
      <rPr>
        <sz val="12"/>
        <rFont val="細明體"/>
        <family val="3"/>
      </rPr>
      <t>管理費用</t>
    </r>
  </si>
  <si>
    <r>
      <t xml:space="preserve">    </t>
    </r>
    <r>
      <rPr>
        <sz val="12"/>
        <rFont val="新細明體"/>
        <family val="1"/>
      </rPr>
      <t>利息費用</t>
    </r>
  </si>
  <si>
    <r>
      <t xml:space="preserve">    </t>
    </r>
    <r>
      <rPr>
        <sz val="12"/>
        <rFont val="細明體"/>
        <family val="3"/>
      </rPr>
      <t>財產交易損失</t>
    </r>
  </si>
  <si>
    <r>
      <t xml:space="preserve">    </t>
    </r>
    <r>
      <rPr>
        <sz val="12"/>
        <rFont val="細明體"/>
        <family val="3"/>
      </rPr>
      <t>盤存損失</t>
    </r>
  </si>
  <si>
    <r>
      <t xml:space="preserve">    </t>
    </r>
    <r>
      <rPr>
        <sz val="12"/>
        <rFont val="細明體"/>
        <family val="3"/>
      </rPr>
      <t>資產報廢損失</t>
    </r>
  </si>
  <si>
    <r>
      <t xml:space="preserve">    </t>
    </r>
    <r>
      <rPr>
        <sz val="12"/>
        <rFont val="細明體"/>
        <family val="3"/>
      </rPr>
      <t>什項費用</t>
    </r>
  </si>
  <si>
    <t>清理利益（損失－）</t>
  </si>
  <si>
    <t xml:space="preserve">       </t>
  </si>
  <si>
    <t>資產負債清理查核表</t>
  </si>
  <si>
    <t>清理收入</t>
  </si>
  <si>
    <t>臺灣汽車客運股份有限公司清理收支查核表</t>
  </si>
  <si>
    <t>臺灣汽車客運股份有限公司</t>
  </si>
  <si>
    <t>　預付款項</t>
  </si>
  <si>
    <t>　土地改良物</t>
  </si>
  <si>
    <t>　房屋及建築</t>
  </si>
  <si>
    <t>　機械及設備</t>
  </si>
  <si>
    <t>　交通及運輸設備</t>
  </si>
  <si>
    <t>　什項設備</t>
  </si>
  <si>
    <t xml:space="preserve">    什項資產</t>
  </si>
  <si>
    <t>負     債</t>
  </si>
  <si>
    <t>流動負債</t>
  </si>
  <si>
    <t xml:space="preserve">    短期債務</t>
  </si>
  <si>
    <t xml:space="preserve">    應付款項</t>
  </si>
  <si>
    <t xml:space="preserve">    預收款項 </t>
  </si>
  <si>
    <t>長期負債</t>
  </si>
  <si>
    <r>
      <t>　長期債務</t>
    </r>
    <r>
      <rPr>
        <sz val="11"/>
        <rFont val="Times New Roman"/>
        <family val="1"/>
      </rPr>
      <t xml:space="preserve"> </t>
    </r>
  </si>
  <si>
    <t>其他負債</t>
  </si>
  <si>
    <t xml:space="preserve">    什項負債</t>
  </si>
  <si>
    <r>
      <t xml:space="preserve">    </t>
    </r>
    <r>
      <rPr>
        <sz val="11"/>
        <rFont val="新細明體"/>
        <family val="1"/>
      </rPr>
      <t>遞延負債</t>
    </r>
  </si>
  <si>
    <t>業主權益</t>
  </si>
  <si>
    <t>資本</t>
  </si>
  <si>
    <t>　資本</t>
  </si>
  <si>
    <t>　預收資本</t>
  </si>
  <si>
    <r>
      <t xml:space="preserve">    </t>
    </r>
    <r>
      <rPr>
        <sz val="11"/>
        <rFont val="新細明體"/>
        <family val="1"/>
      </rPr>
      <t>已指撥保留盈餘</t>
    </r>
  </si>
  <si>
    <t>　累積虧損</t>
  </si>
  <si>
    <t>合　　計</t>
  </si>
  <si>
    <r>
      <t xml:space="preserve">    </t>
    </r>
    <r>
      <rPr>
        <sz val="12"/>
        <rFont val="細明體"/>
        <family val="3"/>
      </rPr>
      <t>財產交易利益</t>
    </r>
  </si>
  <si>
    <t>清理費用</t>
  </si>
  <si>
    <t>原列決算數</t>
  </si>
  <si>
    <t>累積虧損</t>
  </si>
  <si>
    <t xml:space="preserve">    單位：新臺幣元                                   （負債及業主權益部分）</t>
  </si>
  <si>
    <t>預算數</t>
  </si>
  <si>
    <r>
      <t xml:space="preserve">  12 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 xml:space="preserve"> 31 </t>
    </r>
    <r>
      <rPr>
        <sz val="11"/>
        <rFont val="新細明體"/>
        <family val="1"/>
      </rPr>
      <t>日</t>
    </r>
  </si>
  <si>
    <r>
      <t>中華民國</t>
    </r>
    <r>
      <rPr>
        <sz val="12"/>
        <rFont val="Times New Roman"/>
        <family val="1"/>
      </rPr>
      <t xml:space="preserve"> 95 </t>
    </r>
    <r>
      <rPr>
        <sz val="12"/>
        <rFont val="新細明體"/>
        <family val="1"/>
      </rPr>
      <t>年</t>
    </r>
  </si>
  <si>
    <t>業主權益其他項目</t>
  </si>
  <si>
    <r>
      <t xml:space="preserve">     </t>
    </r>
    <r>
      <rPr>
        <sz val="11"/>
        <rFont val="新細明體"/>
        <family val="1"/>
      </rPr>
      <t>未實現重估價值</t>
    </r>
  </si>
  <si>
    <t>註：上年度部分科目業經重分類。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</si>
</sst>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0.00_ "/>
    <numFmt numFmtId="178" formatCode="#,##0.00_ "/>
    <numFmt numFmtId="179" formatCode="#,##0.0_ "/>
    <numFmt numFmtId="180" formatCode="_-\ #,##0.00_-;\-\ #,##0.00_-;_-\ &quot;&quot;"/>
    <numFmt numFmtId="181" formatCode="0.00_);[Red]\(0.00\)"/>
    <numFmt numFmtId="182" formatCode="0_ "/>
  </numFmts>
  <fonts count="29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3"/>
    </font>
    <font>
      <b/>
      <sz val="11"/>
      <name val="華康隸書體W6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b/>
      <sz val="11"/>
      <name val="細明體"/>
      <family val="3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12"/>
      <name val="華康楷書體W6"/>
      <family val="3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5" fillId="0" borderId="0" xfId="0" applyFont="1" applyAlignment="1">
      <alignment/>
    </xf>
    <xf numFmtId="178" fontId="15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4" fontId="15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21" fillId="0" borderId="1" xfId="0" applyFont="1" applyBorder="1" applyAlignment="1">
      <alignment horizontal="distributed"/>
    </xf>
    <xf numFmtId="178" fontId="20" fillId="0" borderId="1" xfId="0" applyNumberFormat="1" applyFont="1" applyBorder="1" applyAlignment="1">
      <alignment/>
    </xf>
    <xf numFmtId="4" fontId="20" fillId="0" borderId="1" xfId="0" applyNumberFormat="1" applyFont="1" applyBorder="1" applyAlignment="1">
      <alignment/>
    </xf>
    <xf numFmtId="4" fontId="1" fillId="0" borderId="0" xfId="0" applyNumberFormat="1" applyFont="1" applyAlignment="1">
      <alignment horizontal="left"/>
    </xf>
    <xf numFmtId="178" fontId="20" fillId="0" borderId="0" xfId="0" applyNumberFormat="1" applyFont="1" applyAlignment="1">
      <alignment/>
    </xf>
    <xf numFmtId="4" fontId="20" fillId="0" borderId="0" xfId="0" applyNumberFormat="1" applyFont="1" applyAlignment="1">
      <alignment horizontal="left"/>
    </xf>
    <xf numFmtId="180" fontId="5" fillId="0" borderId="0" xfId="0" applyNumberFormat="1" applyFont="1" applyAlignment="1" quotePrefix="1">
      <alignment horizontal="left"/>
    </xf>
    <xf numFmtId="180" fontId="0" fillId="0" borderId="0" xfId="0" applyNumberFormat="1" applyAlignment="1">
      <alignment/>
    </xf>
    <xf numFmtId="180" fontId="16" fillId="0" borderId="0" xfId="0" applyNumberFormat="1" applyFont="1" applyAlignment="1">
      <alignment vertical="center"/>
    </xf>
    <xf numFmtId="180" fontId="22" fillId="0" borderId="0" xfId="0" applyNumberFormat="1" applyFont="1" applyAlignment="1">
      <alignment horizontal="right" vertical="center"/>
    </xf>
    <xf numFmtId="180" fontId="23" fillId="0" borderId="0" xfId="0" applyNumberFormat="1" applyFont="1" applyAlignment="1">
      <alignment horizontal="right" vertical="center"/>
    </xf>
    <xf numFmtId="180" fontId="23" fillId="0" borderId="0" xfId="0" applyNumberFormat="1" applyFont="1" applyAlignment="1">
      <alignment horizontal="left" vertical="center"/>
    </xf>
    <xf numFmtId="180" fontId="24" fillId="0" borderId="0" xfId="0" applyNumberFormat="1" applyFont="1" applyAlignment="1">
      <alignment vertical="center"/>
    </xf>
    <xf numFmtId="180" fontId="5" fillId="0" borderId="0" xfId="0" applyNumberFormat="1" applyFont="1" applyAlignment="1">
      <alignment/>
    </xf>
    <xf numFmtId="180" fontId="5" fillId="0" borderId="2" xfId="0" applyNumberFormat="1" applyFont="1" applyBorder="1" applyAlignment="1">
      <alignment horizontal="center" vertical="center"/>
    </xf>
    <xf numFmtId="180" fontId="5" fillId="0" borderId="3" xfId="0" applyNumberFormat="1" applyFont="1" applyBorder="1" applyAlignment="1">
      <alignment horizontal="center" vertical="distributed"/>
    </xf>
    <xf numFmtId="180" fontId="5" fillId="0" borderId="4" xfId="0" applyNumberFormat="1" applyFont="1" applyBorder="1" applyAlignment="1" quotePrefix="1">
      <alignment horizontal="center" vertical="distributed"/>
    </xf>
    <xf numFmtId="180" fontId="5" fillId="0" borderId="1" xfId="0" applyNumberFormat="1" applyFont="1" applyBorder="1" applyAlignment="1">
      <alignment horizontal="center" vertical="distributed"/>
    </xf>
    <xf numFmtId="180" fontId="5" fillId="0" borderId="0" xfId="0" applyNumberFormat="1" applyFont="1" applyBorder="1" applyAlignment="1">
      <alignment/>
    </xf>
    <xf numFmtId="180" fontId="8" fillId="0" borderId="0" xfId="0" applyNumberFormat="1" applyFont="1" applyAlignment="1">
      <alignment/>
    </xf>
    <xf numFmtId="180" fontId="6" fillId="0" borderId="0" xfId="0" applyNumberFormat="1" applyFont="1" applyAlignment="1" quotePrefix="1">
      <alignment horizontal="center"/>
    </xf>
    <xf numFmtId="180" fontId="6" fillId="0" borderId="0" xfId="0" applyNumberFormat="1" applyFont="1" applyAlignment="1">
      <alignment horizontal="center"/>
    </xf>
    <xf numFmtId="180" fontId="6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13" fillId="0" borderId="0" xfId="0" applyNumberFormat="1" applyFont="1" applyAlignment="1">
      <alignment/>
    </xf>
    <xf numFmtId="180" fontId="5" fillId="0" borderId="0" xfId="0" applyNumberFormat="1" applyFont="1" applyAlignment="1">
      <alignment horizontal="left"/>
    </xf>
    <xf numFmtId="180" fontId="13" fillId="0" borderId="0" xfId="0" applyNumberFormat="1" applyFont="1" applyAlignment="1">
      <alignment horizontal="center"/>
    </xf>
    <xf numFmtId="180" fontId="8" fillId="0" borderId="0" xfId="0" applyNumberFormat="1" applyFont="1" applyAlignment="1">
      <alignment/>
    </xf>
    <xf numFmtId="180" fontId="9" fillId="0" borderId="0" xfId="0" applyNumberFormat="1" applyFont="1" applyAlignment="1">
      <alignment horizontal="left"/>
    </xf>
    <xf numFmtId="180" fontId="8" fillId="0" borderId="1" xfId="0" applyNumberFormat="1" applyFont="1" applyBorder="1" applyAlignment="1">
      <alignment/>
    </xf>
    <xf numFmtId="180" fontId="7" fillId="0" borderId="1" xfId="0" applyNumberFormat="1" applyFont="1" applyBorder="1" applyAlignment="1">
      <alignment horizontal="distributed"/>
    </xf>
    <xf numFmtId="180" fontId="14" fillId="0" borderId="1" xfId="0" applyNumberFormat="1" applyFont="1" applyBorder="1" applyAlignment="1">
      <alignment horizontal="center"/>
    </xf>
    <xf numFmtId="180" fontId="4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15" fillId="0" borderId="0" xfId="0" applyNumberFormat="1" applyFont="1" applyAlignment="1">
      <alignment/>
    </xf>
    <xf numFmtId="180" fontId="13" fillId="0" borderId="0" xfId="0" applyNumberFormat="1" applyFont="1" applyAlignment="1" quotePrefix="1">
      <alignment horizontal="left"/>
    </xf>
    <xf numFmtId="180" fontId="13" fillId="0" borderId="0" xfId="0" applyNumberFormat="1" applyFont="1" applyAlignment="1">
      <alignment horizontal="left"/>
    </xf>
    <xf numFmtId="0" fontId="5" fillId="0" borderId="3" xfId="0" applyFont="1" applyBorder="1" applyAlignment="1">
      <alignment horizontal="distributed" vertical="center"/>
    </xf>
    <xf numFmtId="178" fontId="5" fillId="0" borderId="3" xfId="0" applyNumberFormat="1" applyFont="1" applyBorder="1" applyAlignment="1">
      <alignment horizontal="distributed" vertical="center"/>
    </xf>
    <xf numFmtId="0" fontId="19" fillId="0" borderId="3" xfId="0" applyFont="1" applyBorder="1" applyAlignment="1">
      <alignment horizontal="distributed" vertical="center"/>
    </xf>
    <xf numFmtId="0" fontId="19" fillId="0" borderId="5" xfId="0" applyFont="1" applyBorder="1" applyAlignment="1">
      <alignment horizontal="distributed" vertical="center"/>
    </xf>
    <xf numFmtId="182" fontId="8" fillId="0" borderId="0" xfId="0" applyNumberFormat="1" applyFont="1" applyAlignment="1">
      <alignment/>
    </xf>
    <xf numFmtId="182" fontId="8" fillId="0" borderId="1" xfId="0" applyNumberFormat="1" applyFont="1" applyBorder="1" applyAlignment="1">
      <alignment/>
    </xf>
    <xf numFmtId="4" fontId="19" fillId="0" borderId="0" xfId="0" applyNumberFormat="1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9" fillId="0" borderId="0" xfId="0" applyNumberFormat="1" applyFont="1" applyBorder="1" applyAlignment="1">
      <alignment horizontal="left"/>
    </xf>
    <xf numFmtId="180" fontId="5" fillId="0" borderId="0" xfId="0" applyNumberFormat="1" applyFont="1" applyBorder="1" applyAlignment="1">
      <alignment horizontal="left"/>
    </xf>
    <xf numFmtId="180" fontId="10" fillId="0" borderId="1" xfId="0" applyNumberFormat="1" applyFont="1" applyBorder="1" applyAlignment="1">
      <alignment horizontal="left" vertical="center" wrapText="1" indent="2"/>
    </xf>
    <xf numFmtId="180" fontId="5" fillId="0" borderId="2" xfId="0" applyNumberFormat="1" applyFont="1" applyBorder="1" applyAlignment="1">
      <alignment horizontal="distributed" vertical="center"/>
    </xf>
    <xf numFmtId="180" fontId="5" fillId="0" borderId="7" xfId="0" applyNumberFormat="1" applyFont="1" applyBorder="1" applyAlignment="1">
      <alignment horizontal="distributed" vertical="center"/>
    </xf>
    <xf numFmtId="180" fontId="5" fillId="0" borderId="8" xfId="0" applyNumberFormat="1" applyFont="1" applyBorder="1" applyAlignment="1" quotePrefix="1">
      <alignment horizontal="center" vertical="distributed"/>
    </xf>
    <xf numFmtId="180" fontId="5" fillId="0" borderId="9" xfId="0" applyNumberFormat="1" applyFont="1" applyBorder="1" applyAlignment="1">
      <alignment/>
    </xf>
    <xf numFmtId="180" fontId="12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 vertical="center"/>
    </xf>
    <xf numFmtId="180" fontId="5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/>
    </xf>
    <xf numFmtId="180" fontId="5" fillId="0" borderId="5" xfId="0" applyNumberFormat="1" applyFont="1" applyBorder="1" applyAlignment="1">
      <alignment horizontal="distributed" vertical="center"/>
    </xf>
    <xf numFmtId="180" fontId="0" fillId="0" borderId="0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4">
      <selection activeCell="C50" sqref="C50"/>
    </sheetView>
  </sheetViews>
  <sheetFormatPr defaultColWidth="9.00390625" defaultRowHeight="16.5"/>
  <cols>
    <col min="1" max="1" width="21.125" style="1" customWidth="1"/>
    <col min="2" max="2" width="18.25390625" style="1" customWidth="1"/>
    <col min="3" max="3" width="18.375" style="2" customWidth="1"/>
    <col min="4" max="4" width="13.375" style="1" customWidth="1"/>
    <col min="5" max="5" width="16.875" style="1" customWidth="1"/>
    <col min="6" max="16384" width="8.875" style="1" customWidth="1"/>
  </cols>
  <sheetData>
    <row r="1" spans="1:5" s="3" customFormat="1" ht="30" customHeight="1">
      <c r="A1" s="58" t="s">
        <v>37</v>
      </c>
      <c r="B1" s="59"/>
      <c r="C1" s="59"/>
      <c r="D1" s="59"/>
      <c r="E1" s="59"/>
    </row>
    <row r="2" spans="1:5" s="3" customFormat="1" ht="24.75" customHeight="1">
      <c r="A2" s="60"/>
      <c r="B2" s="60"/>
      <c r="C2" s="57"/>
      <c r="D2" s="4"/>
      <c r="E2" s="5" t="s">
        <v>17</v>
      </c>
    </row>
    <row r="3" spans="1:5" ht="20.25" customHeight="1">
      <c r="A3" s="61" t="s">
        <v>18</v>
      </c>
      <c r="B3" s="63" t="s">
        <v>19</v>
      </c>
      <c r="C3" s="64"/>
      <c r="D3" s="64"/>
      <c r="E3" s="64"/>
    </row>
    <row r="4" spans="1:5" s="6" customFormat="1" ht="21" customHeight="1">
      <c r="A4" s="62"/>
      <c r="B4" s="50" t="s">
        <v>68</v>
      </c>
      <c r="C4" s="51" t="s">
        <v>20</v>
      </c>
      <c r="D4" s="52" t="s">
        <v>21</v>
      </c>
      <c r="E4" s="53" t="s">
        <v>22</v>
      </c>
    </row>
    <row r="5" spans="3:4" s="7" customFormat="1" ht="15.75">
      <c r="C5" s="2" t="s">
        <v>23</v>
      </c>
      <c r="D5" s="8"/>
    </row>
    <row r="6" spans="4:5" ht="15.75">
      <c r="D6" s="8"/>
      <c r="E6" s="8"/>
    </row>
    <row r="7" spans="1:5" ht="16.5">
      <c r="A7" s="15" t="s">
        <v>36</v>
      </c>
      <c r="B7" s="16"/>
      <c r="C7" s="16">
        <f>SUM(C9:C12)</f>
        <v>939705525.96</v>
      </c>
      <c r="D7" s="8"/>
      <c r="E7" s="16">
        <f>SUM(E9:E13)</f>
        <v>939705525.96</v>
      </c>
    </row>
    <row r="8" spans="1:5" ht="15.75">
      <c r="A8" s="1" t="s">
        <v>23</v>
      </c>
      <c r="B8" s="2" t="s">
        <v>23</v>
      </c>
      <c r="C8" s="2" t="s">
        <v>23</v>
      </c>
      <c r="D8" s="10"/>
      <c r="E8" s="2" t="s">
        <v>23</v>
      </c>
    </row>
    <row r="9" spans="1:5" ht="16.5">
      <c r="A9" s="10" t="s">
        <v>24</v>
      </c>
      <c r="B9" s="2"/>
      <c r="C9" s="2">
        <v>469150069</v>
      </c>
      <c r="D9" s="10"/>
      <c r="E9" s="2">
        <f>C9+D9</f>
        <v>469150069</v>
      </c>
    </row>
    <row r="10" spans="1:5" ht="16.5">
      <c r="A10" s="9" t="s">
        <v>25</v>
      </c>
      <c r="B10" s="2"/>
      <c r="C10" s="2">
        <v>30853148</v>
      </c>
      <c r="D10" s="10"/>
      <c r="E10" s="2">
        <f>C10+D10</f>
        <v>30853148</v>
      </c>
    </row>
    <row r="11" spans="1:5" ht="16.5">
      <c r="A11" s="1" t="s">
        <v>63</v>
      </c>
      <c r="B11" s="2"/>
      <c r="C11" s="2">
        <v>376738822.96</v>
      </c>
      <c r="D11" s="10"/>
      <c r="E11" s="2">
        <f>C11+D11</f>
        <v>376738822.96</v>
      </c>
    </row>
    <row r="12" spans="1:5" ht="16.5">
      <c r="A12" s="10" t="s">
        <v>26</v>
      </c>
      <c r="B12" s="2"/>
      <c r="C12" s="2">
        <v>62963486</v>
      </c>
      <c r="D12" s="10"/>
      <c r="E12" s="2">
        <f>C12+D12</f>
        <v>62963486</v>
      </c>
    </row>
    <row r="13" spans="1:5" ht="15.75">
      <c r="A13" s="8"/>
      <c r="B13" s="2"/>
      <c r="D13" s="8"/>
      <c r="E13" s="2"/>
    </row>
    <row r="14" spans="1:5" ht="15.75">
      <c r="A14" s="8"/>
      <c r="B14" s="2"/>
      <c r="D14" s="8"/>
      <c r="E14" s="2"/>
    </row>
    <row r="15" spans="1:5" ht="15.75">
      <c r="A15" s="8"/>
      <c r="B15" s="2"/>
      <c r="D15" s="8"/>
      <c r="E15" s="2"/>
    </row>
    <row r="16" spans="1:5" ht="16.5">
      <c r="A16" s="15" t="s">
        <v>64</v>
      </c>
      <c r="B16" s="16"/>
      <c r="C16" s="16">
        <f>SUM(C18:C23)</f>
        <v>725526229.1899999</v>
      </c>
      <c r="D16" s="17"/>
      <c r="E16" s="16">
        <f>SUM(E18:E24)</f>
        <v>725526229.1899999</v>
      </c>
    </row>
    <row r="17" spans="1:5" ht="15.75">
      <c r="A17" s="10"/>
      <c r="B17" s="2"/>
      <c r="D17" s="10"/>
      <c r="E17" s="2"/>
    </row>
    <row r="18" spans="1:5" ht="16.5">
      <c r="A18" s="10" t="s">
        <v>27</v>
      </c>
      <c r="B18" s="2"/>
      <c r="C18" s="2">
        <v>121046472</v>
      </c>
      <c r="D18" s="10"/>
      <c r="E18" s="2">
        <f aca="true" t="shared" si="0" ref="E18:E23">C18+D18</f>
        <v>121046472</v>
      </c>
    </row>
    <row r="19" spans="1:5" ht="16.5">
      <c r="A19" s="10" t="s">
        <v>28</v>
      </c>
      <c r="B19" s="2"/>
      <c r="C19" s="2">
        <v>307812418</v>
      </c>
      <c r="D19" s="10"/>
      <c r="E19" s="2">
        <f t="shared" si="0"/>
        <v>307812418</v>
      </c>
    </row>
    <row r="20" spans="1:5" ht="16.5">
      <c r="A20" s="10" t="s">
        <v>29</v>
      </c>
      <c r="B20" s="2"/>
      <c r="C20" s="2">
        <v>237692311.89</v>
      </c>
      <c r="D20" s="10"/>
      <c r="E20" s="2">
        <f t="shared" si="0"/>
        <v>237692311.89</v>
      </c>
    </row>
    <row r="21" spans="1:5" ht="16.5">
      <c r="A21" s="10" t="s">
        <v>30</v>
      </c>
      <c r="B21" s="2"/>
      <c r="D21" s="10"/>
      <c r="E21" s="2"/>
    </row>
    <row r="22" spans="1:5" ht="16.5">
      <c r="A22" s="10" t="s">
        <v>31</v>
      </c>
      <c r="B22" s="2"/>
      <c r="C22" s="2">
        <v>3685004.5</v>
      </c>
      <c r="D22" s="10"/>
      <c r="E22" s="2">
        <f t="shared" si="0"/>
        <v>3685004.5</v>
      </c>
    </row>
    <row r="23" spans="1:5" ht="16.5">
      <c r="A23" s="10" t="s">
        <v>32</v>
      </c>
      <c r="B23" s="2"/>
      <c r="C23" s="2">
        <v>55290022.8</v>
      </c>
      <c r="D23" s="10"/>
      <c r="E23" s="2">
        <f t="shared" si="0"/>
        <v>55290022.8</v>
      </c>
    </row>
    <row r="24" spans="1:5" ht="15.75">
      <c r="A24" s="10"/>
      <c r="B24" s="2"/>
      <c r="D24" s="10"/>
      <c r="E24" s="2"/>
    </row>
    <row r="25" spans="1:5" ht="16.5">
      <c r="A25" s="11"/>
      <c r="B25" s="2"/>
      <c r="D25" s="10"/>
      <c r="E25" s="2"/>
    </row>
    <row r="26" spans="1:5" ht="15.75">
      <c r="A26" s="10"/>
      <c r="B26" s="2"/>
      <c r="D26" s="10"/>
      <c r="E26" s="2"/>
    </row>
    <row r="27" spans="1:5" ht="15.75">
      <c r="A27" s="10"/>
      <c r="B27" s="2"/>
      <c r="D27" s="10"/>
      <c r="E27" s="2"/>
    </row>
    <row r="28" spans="1:5" ht="15.75">
      <c r="A28" s="10"/>
      <c r="B28" s="2"/>
      <c r="D28" s="10"/>
      <c r="E28" s="2"/>
    </row>
    <row r="29" spans="1:5" ht="15.75">
      <c r="A29" s="10"/>
      <c r="B29" s="2"/>
      <c r="D29" s="10"/>
      <c r="E29" s="2"/>
    </row>
    <row r="30" spans="1:5" ht="15.75">
      <c r="A30" s="10"/>
      <c r="B30" s="2"/>
      <c r="D30" s="10"/>
      <c r="E30" s="2"/>
    </row>
    <row r="31" spans="1:5" ht="15.75">
      <c r="A31" s="10"/>
      <c r="B31" s="2"/>
      <c r="D31" s="10"/>
      <c r="E31" s="2"/>
    </row>
    <row r="32" spans="1:5" ht="15.75">
      <c r="A32" s="10"/>
      <c r="B32" s="2"/>
      <c r="D32" s="10"/>
      <c r="E32" s="2"/>
    </row>
    <row r="33" spans="1:5" ht="15.75">
      <c r="A33" s="10"/>
      <c r="B33" s="2"/>
      <c r="D33" s="10"/>
      <c r="E33" s="2"/>
    </row>
    <row r="34" spans="1:5" ht="15.75">
      <c r="A34" s="10"/>
      <c r="B34" s="2"/>
      <c r="D34" s="10"/>
      <c r="E34" s="2"/>
    </row>
    <row r="35" spans="1:5" ht="15.75">
      <c r="A35" s="10"/>
      <c r="B35" s="2"/>
      <c r="D35" s="10"/>
      <c r="E35" s="2"/>
    </row>
    <row r="36" spans="1:5" ht="15.75">
      <c r="A36" s="10"/>
      <c r="B36" s="2"/>
      <c r="D36" s="10"/>
      <c r="E36" s="2"/>
    </row>
    <row r="37" spans="1:5" ht="15.75">
      <c r="A37" s="10"/>
      <c r="B37" s="2"/>
      <c r="D37" s="10"/>
      <c r="E37" s="2"/>
    </row>
    <row r="38" spans="1:5" ht="15.75">
      <c r="A38" s="10"/>
      <c r="B38" s="2"/>
      <c r="D38" s="10"/>
      <c r="E38" s="2"/>
    </row>
    <row r="39" spans="1:5" ht="15.75">
      <c r="A39" s="10"/>
      <c r="B39" s="2"/>
      <c r="D39" s="10"/>
      <c r="E39" s="2"/>
    </row>
    <row r="40" spans="1:5" ht="15.75">
      <c r="A40" s="10"/>
      <c r="B40" s="2"/>
      <c r="D40" s="10"/>
      <c r="E40" s="2"/>
    </row>
    <row r="41" spans="1:5" ht="16.5">
      <c r="A41" s="11"/>
      <c r="B41" s="2"/>
      <c r="D41" s="10"/>
      <c r="E41" s="2"/>
    </row>
    <row r="42" spans="1:5" ht="15.75">
      <c r="A42" s="10"/>
      <c r="B42" s="2"/>
      <c r="D42" s="10"/>
      <c r="E42" s="2"/>
    </row>
    <row r="43" spans="1:5" s="7" customFormat="1" ht="18.75" customHeight="1">
      <c r="A43" s="12" t="s">
        <v>33</v>
      </c>
      <c r="B43" s="13"/>
      <c r="C43" s="13">
        <f>C7-C16</f>
        <v>214179296.7700001</v>
      </c>
      <c r="D43" s="14"/>
      <c r="E43" s="13">
        <f>E7-E16</f>
        <v>214179296.7700001</v>
      </c>
    </row>
    <row r="45" spans="1:4" ht="17.25" customHeight="1">
      <c r="A45" s="56"/>
      <c r="B45" s="56"/>
      <c r="C45" s="57"/>
      <c r="D45" s="10"/>
    </row>
    <row r="46" ht="15.75">
      <c r="D46" s="10"/>
    </row>
    <row r="48" spans="1:2" ht="15.75">
      <c r="A48" s="10"/>
      <c r="B48" s="10"/>
    </row>
    <row r="55" spans="1:2" ht="15.75">
      <c r="A55" s="10" t="s">
        <v>34</v>
      </c>
      <c r="B55" s="10"/>
    </row>
  </sheetData>
  <mergeCells count="5">
    <mergeCell ref="A45:C45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5" zoomScaleNormal="85" zoomScaleSheetLayoutView="75" workbookViewId="0" topLeftCell="A1">
      <selection activeCell="B25" sqref="B25"/>
    </sheetView>
  </sheetViews>
  <sheetFormatPr defaultColWidth="9.00390625" defaultRowHeight="16.5"/>
  <cols>
    <col min="1" max="1" width="17.25390625" style="19" customWidth="1"/>
    <col min="2" max="2" width="9.00390625" style="19" customWidth="1"/>
    <col min="3" max="4" width="17.125" style="19" customWidth="1"/>
    <col min="5" max="5" width="8.125" style="19" customWidth="1"/>
    <col min="6" max="6" width="17.125" style="19" customWidth="1"/>
    <col min="7" max="7" width="7.125" style="19" customWidth="1"/>
    <col min="8" max="8" width="17.625" style="19" customWidth="1"/>
    <col min="9" max="9" width="8.125" style="19" customWidth="1"/>
    <col min="10" max="10" width="16.50390625" style="19" customWidth="1"/>
    <col min="11" max="11" width="18.125" style="19" customWidth="1"/>
    <col min="12" max="12" width="8.875" style="19" customWidth="1"/>
    <col min="13" max="13" width="17.125" style="19" customWidth="1"/>
    <col min="14" max="14" width="7.75390625" style="19" customWidth="1"/>
    <col min="15" max="16384" width="9.00390625" style="19" customWidth="1"/>
  </cols>
  <sheetData>
    <row r="1" spans="2:14" s="20" customFormat="1" ht="30" customHeight="1">
      <c r="B1" s="21"/>
      <c r="C1" s="21"/>
      <c r="D1" s="21"/>
      <c r="E1" s="21"/>
      <c r="F1" s="21"/>
      <c r="G1" s="22" t="s">
        <v>38</v>
      </c>
      <c r="H1" s="23" t="s">
        <v>35</v>
      </c>
      <c r="I1" s="24"/>
      <c r="J1" s="24"/>
      <c r="K1" s="24"/>
      <c r="L1" s="24"/>
      <c r="M1" s="24"/>
      <c r="N1" s="24"/>
    </row>
    <row r="2" spans="1:14" ht="24.75" customHeight="1">
      <c r="A2" s="18" t="s">
        <v>12</v>
      </c>
      <c r="E2" s="77" t="s">
        <v>70</v>
      </c>
      <c r="F2" s="77"/>
      <c r="G2" s="77"/>
      <c r="H2" s="65" t="s">
        <v>69</v>
      </c>
      <c r="I2" s="66"/>
      <c r="J2" s="66"/>
      <c r="M2" s="67" t="s">
        <v>67</v>
      </c>
      <c r="N2" s="67"/>
    </row>
    <row r="3" spans="1:14" s="25" customFormat="1" ht="24.75" customHeight="1">
      <c r="A3" s="68" t="s">
        <v>14</v>
      </c>
      <c r="B3" s="69"/>
      <c r="C3" s="70" t="s">
        <v>2</v>
      </c>
      <c r="D3" s="72" t="s">
        <v>65</v>
      </c>
      <c r="E3" s="74" t="s">
        <v>13</v>
      </c>
      <c r="F3" s="76" t="s">
        <v>15</v>
      </c>
      <c r="G3" s="68"/>
      <c r="H3" s="68" t="s">
        <v>14</v>
      </c>
      <c r="I3" s="69"/>
      <c r="J3" s="70" t="s">
        <v>2</v>
      </c>
      <c r="K3" s="72" t="s">
        <v>65</v>
      </c>
      <c r="L3" s="74" t="s">
        <v>13</v>
      </c>
      <c r="M3" s="76" t="s">
        <v>15</v>
      </c>
      <c r="N3" s="68"/>
    </row>
    <row r="4" spans="1:14" s="25" customFormat="1" ht="22.5" customHeight="1">
      <c r="A4" s="26" t="s">
        <v>16</v>
      </c>
      <c r="B4" s="27" t="s">
        <v>1</v>
      </c>
      <c r="C4" s="71"/>
      <c r="D4" s="73"/>
      <c r="E4" s="75"/>
      <c r="F4" s="28" t="s">
        <v>0</v>
      </c>
      <c r="G4" s="29" t="s">
        <v>1</v>
      </c>
      <c r="H4" s="26" t="s">
        <v>16</v>
      </c>
      <c r="I4" s="27" t="s">
        <v>1</v>
      </c>
      <c r="J4" s="71"/>
      <c r="K4" s="73"/>
      <c r="L4" s="75"/>
      <c r="M4" s="28" t="s">
        <v>0</v>
      </c>
      <c r="N4" s="29" t="s">
        <v>1</v>
      </c>
    </row>
    <row r="5" spans="2:14" s="25" customFormat="1" ht="16.5" customHeight="1">
      <c r="B5" s="30"/>
      <c r="C5" s="30"/>
      <c r="D5" s="30"/>
      <c r="E5" s="30"/>
      <c r="F5" s="30"/>
      <c r="G5" s="30"/>
      <c r="I5" s="30"/>
      <c r="J5" s="30"/>
      <c r="K5" s="30"/>
      <c r="L5" s="30"/>
      <c r="M5" s="30"/>
      <c r="N5" s="30"/>
    </row>
    <row r="6" spans="1:14" s="34" customFormat="1" ht="15.75">
      <c r="A6" s="31">
        <f>A8+A15+A25</f>
        <v>17015799774.780003</v>
      </c>
      <c r="B6" s="54">
        <v>100</v>
      </c>
      <c r="C6" s="32" t="s">
        <v>4</v>
      </c>
      <c r="D6" s="31">
        <f>D8+D15+D25</f>
        <v>12060318515.390001</v>
      </c>
      <c r="E6" s="31"/>
      <c r="F6" s="31">
        <f>D6+E6</f>
        <v>12060318515.390001</v>
      </c>
      <c r="G6" s="54">
        <v>100</v>
      </c>
      <c r="H6" s="31">
        <f>H8+H15+H20</f>
        <v>31166388110.57</v>
      </c>
      <c r="I6" s="31">
        <f aca="true" t="shared" si="0" ref="I6:I13">+H6/+H$46*100</f>
        <v>183.1614647744229</v>
      </c>
      <c r="J6" s="33" t="s">
        <v>46</v>
      </c>
      <c r="K6" s="31">
        <f>K8+K15+K20</f>
        <v>20714755520.87</v>
      </c>
      <c r="L6" s="31"/>
      <c r="M6" s="31">
        <f>K6-L6</f>
        <v>20714755520.87</v>
      </c>
      <c r="N6" s="31">
        <f aca="true" t="shared" si="1" ref="N6:N13">+M6/+M$46*100</f>
        <v>171.7596056392391</v>
      </c>
    </row>
    <row r="7" spans="1:14" s="25" customFormat="1" ht="15.75">
      <c r="A7" s="35"/>
      <c r="B7" s="35"/>
      <c r="D7" s="35"/>
      <c r="E7" s="35"/>
      <c r="F7" s="35"/>
      <c r="G7" s="35">
        <f>+F7/+F$46*100</f>
        <v>0</v>
      </c>
      <c r="H7" s="35"/>
      <c r="I7" s="31">
        <f t="shared" si="0"/>
        <v>0</v>
      </c>
      <c r="K7" s="35"/>
      <c r="L7" s="35"/>
      <c r="M7" s="35"/>
      <c r="N7" s="31">
        <f t="shared" si="1"/>
        <v>0</v>
      </c>
    </row>
    <row r="8" spans="1:14" s="37" customFormat="1" ht="15.75">
      <c r="A8" s="40">
        <f>SUM(A10:A12)</f>
        <v>282652952.62</v>
      </c>
      <c r="B8" s="31">
        <f>+A8/+A$46*100</f>
        <v>1.6611205841698642</v>
      </c>
      <c r="C8" s="48" t="s">
        <v>5</v>
      </c>
      <c r="D8" s="40">
        <f>SUM(D10:D12)</f>
        <v>44224595.82</v>
      </c>
      <c r="E8" s="40"/>
      <c r="F8" s="31">
        <f>D8+E8</f>
        <v>44224595.82</v>
      </c>
      <c r="G8" s="31">
        <f>+F8/+F$46*100</f>
        <v>0.36669508988146227</v>
      </c>
      <c r="H8" s="40">
        <f>SUM(H10:H12)</f>
        <v>21011508258.37</v>
      </c>
      <c r="I8" s="31">
        <f t="shared" si="0"/>
        <v>123.48234309569301</v>
      </c>
      <c r="J8" s="48" t="s">
        <v>47</v>
      </c>
      <c r="K8" s="40">
        <f>SUM(K10:K12)</f>
        <v>15347747641.369999</v>
      </c>
      <c r="L8" s="40"/>
      <c r="M8" s="31">
        <f>K8-L8</f>
        <v>15347747641.369999</v>
      </c>
      <c r="N8" s="31">
        <f t="shared" si="1"/>
        <v>127.25822806242604</v>
      </c>
    </row>
    <row r="9" spans="1:14" s="25" customFormat="1" ht="15.75">
      <c r="A9" s="35"/>
      <c r="B9" s="35"/>
      <c r="D9" s="35"/>
      <c r="E9" s="35"/>
      <c r="F9" s="35"/>
      <c r="G9" s="35"/>
      <c r="H9" s="35"/>
      <c r="I9" s="35">
        <f t="shared" si="0"/>
        <v>0</v>
      </c>
      <c r="K9" s="35"/>
      <c r="L9" s="35"/>
      <c r="M9" s="35"/>
      <c r="N9" s="35">
        <f t="shared" si="1"/>
        <v>0</v>
      </c>
    </row>
    <row r="10" spans="1:14" s="25" customFormat="1" ht="15.75">
      <c r="A10" s="35">
        <v>110203942</v>
      </c>
      <c r="B10" s="35">
        <f>+A10/+A$46*100</f>
        <v>0.6476565513149666</v>
      </c>
      <c r="C10" s="18" t="s">
        <v>6</v>
      </c>
      <c r="D10" s="35">
        <v>38988963</v>
      </c>
      <c r="E10" s="35"/>
      <c r="F10" s="35">
        <f>D10+E10</f>
        <v>38988963</v>
      </c>
      <c r="G10" s="35">
        <f>+F10/+F$46*100</f>
        <v>0.3232830289701448</v>
      </c>
      <c r="H10" s="35">
        <v>19111158455</v>
      </c>
      <c r="I10" s="35">
        <f t="shared" si="0"/>
        <v>112.31419450131072</v>
      </c>
      <c r="J10" s="18" t="s">
        <v>48</v>
      </c>
      <c r="K10" s="35">
        <v>13750202057</v>
      </c>
      <c r="L10" s="35"/>
      <c r="M10" s="35">
        <f>K10-L10</f>
        <v>13750202057</v>
      </c>
      <c r="N10" s="35">
        <f t="shared" si="1"/>
        <v>114.01193127240848</v>
      </c>
    </row>
    <row r="11" spans="1:14" s="25" customFormat="1" ht="15.75">
      <c r="A11" s="35">
        <v>170669377.62</v>
      </c>
      <c r="B11" s="35">
        <f>+A11/+A$46*100</f>
        <v>1.0030053237518575</v>
      </c>
      <c r="C11" s="18" t="s">
        <v>7</v>
      </c>
      <c r="D11" s="35">
        <v>2131849.82</v>
      </c>
      <c r="E11" s="35"/>
      <c r="F11" s="35">
        <f>D11+E11</f>
        <v>2131849.82</v>
      </c>
      <c r="G11" s="35">
        <f>+F11/+F$46*100</f>
        <v>0.017676563162735515</v>
      </c>
      <c r="H11" s="35">
        <v>397981116</v>
      </c>
      <c r="I11" s="35">
        <f t="shared" si="0"/>
        <v>2.3388916258280643</v>
      </c>
      <c r="J11" s="18" t="s">
        <v>49</v>
      </c>
      <c r="K11" s="35">
        <v>395650635</v>
      </c>
      <c r="L11" s="35"/>
      <c r="M11" s="35">
        <f>K11-L11</f>
        <v>395650635</v>
      </c>
      <c r="N11" s="35">
        <f t="shared" si="1"/>
        <v>3.2805985554619963</v>
      </c>
    </row>
    <row r="12" spans="1:14" s="25" customFormat="1" ht="15.75">
      <c r="A12" s="35">
        <v>1779633</v>
      </c>
      <c r="B12" s="35">
        <f>+A12/+A$46*100</f>
        <v>0.010458709103040142</v>
      </c>
      <c r="C12" s="38" t="s">
        <v>39</v>
      </c>
      <c r="D12" s="35">
        <v>3103783</v>
      </c>
      <c r="E12" s="35"/>
      <c r="F12" s="35">
        <f>D12+E12</f>
        <v>3103783</v>
      </c>
      <c r="G12" s="35">
        <f>+F12/+F$46*100</f>
        <v>0.0257354977485819</v>
      </c>
      <c r="H12" s="35">
        <v>1502368687.37</v>
      </c>
      <c r="I12" s="35">
        <f t="shared" si="0"/>
        <v>8.829256968554242</v>
      </c>
      <c r="J12" s="25" t="s">
        <v>50</v>
      </c>
      <c r="K12" s="35">
        <v>1201894949.37</v>
      </c>
      <c r="L12" s="35"/>
      <c r="M12" s="35">
        <f>K12-L12</f>
        <v>1201894949.37</v>
      </c>
      <c r="N12" s="35">
        <f t="shared" si="1"/>
        <v>9.965698234555571</v>
      </c>
    </row>
    <row r="13" spans="8:14" s="25" customFormat="1" ht="15.75">
      <c r="H13" s="35"/>
      <c r="I13" s="35">
        <f t="shared" si="0"/>
        <v>0</v>
      </c>
      <c r="J13" s="18"/>
      <c r="K13" s="35"/>
      <c r="L13" s="35"/>
      <c r="M13" s="35"/>
      <c r="N13" s="35">
        <f t="shared" si="1"/>
        <v>0</v>
      </c>
    </row>
    <row r="14" spans="1:7" s="25" customFormat="1" ht="15.75">
      <c r="A14" s="35">
        <v>0</v>
      </c>
      <c r="B14" s="35"/>
      <c r="D14" s="35">
        <v>0</v>
      </c>
      <c r="E14" s="35"/>
      <c r="F14" s="35">
        <f>D14-E14</f>
        <v>0</v>
      </c>
      <c r="G14" s="35"/>
    </row>
    <row r="15" spans="1:14" s="37" customFormat="1" ht="15.75">
      <c r="A15" s="40">
        <f>SUM(A17:A22)</f>
        <v>16733025809.12</v>
      </c>
      <c r="B15" s="31">
        <f>+A15/+A$46*100</f>
        <v>98.33816823538841</v>
      </c>
      <c r="C15" s="49" t="s">
        <v>9</v>
      </c>
      <c r="D15" s="40">
        <f>SUM(D17:D22)</f>
        <v>12015972906.53</v>
      </c>
      <c r="E15" s="40"/>
      <c r="F15" s="31">
        <f>D15+E15</f>
        <v>12015972906.53</v>
      </c>
      <c r="G15" s="31">
        <f aca="true" t="shared" si="2" ref="G15:G20">+F15/+F$46*100</f>
        <v>99.63230151174356</v>
      </c>
      <c r="H15" s="31">
        <f>H17</f>
        <v>9564842685.7</v>
      </c>
      <c r="I15" s="31">
        <f>+H15/+H$46*100</f>
        <v>56.21153758447811</v>
      </c>
      <c r="J15" s="37" t="s">
        <v>51</v>
      </c>
      <c r="K15" s="31">
        <f>K17</f>
        <v>4957810866</v>
      </c>
      <c r="L15" s="31"/>
      <c r="M15" s="31">
        <f>K15-L15</f>
        <v>4957810866</v>
      </c>
      <c r="N15" s="31">
        <f>+M15/+M$46*100</f>
        <v>41.10845712468878</v>
      </c>
    </row>
    <row r="16" spans="1:7" s="25" customFormat="1" ht="15.75">
      <c r="A16" s="40"/>
      <c r="B16" s="31"/>
      <c r="C16" s="49"/>
      <c r="D16" s="40"/>
      <c r="E16" s="40"/>
      <c r="F16" s="31"/>
      <c r="G16" s="31">
        <f t="shared" si="2"/>
        <v>0</v>
      </c>
    </row>
    <row r="17" spans="1:14" s="25" customFormat="1" ht="15.75">
      <c r="A17" s="35">
        <v>16005970876.79</v>
      </c>
      <c r="B17" s="35">
        <f>+A17/+A$46*100</f>
        <v>94.06534567075289</v>
      </c>
      <c r="C17" s="25" t="s">
        <v>10</v>
      </c>
      <c r="D17" s="35">
        <v>11438059827.29</v>
      </c>
      <c r="E17" s="35"/>
      <c r="F17" s="35">
        <f aca="true" t="shared" si="3" ref="F17:F22">D17+E17</f>
        <v>11438059827.29</v>
      </c>
      <c r="G17" s="35">
        <f t="shared" si="2"/>
        <v>94.84044565401864</v>
      </c>
      <c r="H17" s="35">
        <v>9564842685.7</v>
      </c>
      <c r="I17" s="35">
        <f>+H17/+H$46*100</f>
        <v>56.21153758447811</v>
      </c>
      <c r="J17" s="25" t="s">
        <v>52</v>
      </c>
      <c r="K17" s="35">
        <v>4957810866</v>
      </c>
      <c r="L17" s="35"/>
      <c r="M17" s="35">
        <f>K17-L17</f>
        <v>4957810866</v>
      </c>
      <c r="N17" s="35">
        <f>+M17/+M$46*100</f>
        <v>41.10845712468878</v>
      </c>
    </row>
    <row r="18" spans="1:7" s="25" customFormat="1" ht="15.75">
      <c r="A18" s="35">
        <v>13462368</v>
      </c>
      <c r="B18" s="35">
        <f>+A18/+A$46*100</f>
        <v>0.07911686889941708</v>
      </c>
      <c r="C18" s="25" t="s">
        <v>40</v>
      </c>
      <c r="D18" s="35">
        <v>12553556</v>
      </c>
      <c r="E18" s="35"/>
      <c r="F18" s="35">
        <f t="shared" si="3"/>
        <v>12553556</v>
      </c>
      <c r="G18" s="35">
        <f t="shared" si="2"/>
        <v>0.10408975504237791</v>
      </c>
    </row>
    <row r="19" spans="1:7" s="25" customFormat="1" ht="15.75">
      <c r="A19" s="35">
        <v>700159672.52</v>
      </c>
      <c r="B19" s="35">
        <f>+A19/+A$46*100</f>
        <v>4.114762055191451</v>
      </c>
      <c r="C19" s="25" t="s">
        <v>41</v>
      </c>
      <c r="D19" s="35">
        <v>559374225.43</v>
      </c>
      <c r="E19" s="35"/>
      <c r="F19" s="35">
        <f t="shared" si="3"/>
        <v>559374225.43</v>
      </c>
      <c r="G19" s="35">
        <f t="shared" si="2"/>
        <v>4.638138078328449</v>
      </c>
    </row>
    <row r="20" spans="1:14" s="25" customFormat="1" ht="15.75">
      <c r="A20" s="35">
        <v>13025708.57</v>
      </c>
      <c r="B20" s="35">
        <f>+A20/+A$46*100</f>
        <v>0.076550669039407</v>
      </c>
      <c r="C20" s="38" t="s">
        <v>42</v>
      </c>
      <c r="D20" s="35">
        <v>5578114.57</v>
      </c>
      <c r="E20" s="35"/>
      <c r="F20" s="35">
        <f t="shared" si="3"/>
        <v>5578114.57</v>
      </c>
      <c r="G20" s="35">
        <f t="shared" si="2"/>
        <v>0.046251801417034284</v>
      </c>
      <c r="H20" s="40">
        <f>H22+H23</f>
        <v>590037166.5</v>
      </c>
      <c r="I20" s="31">
        <f>+H20/+H$46*100</f>
        <v>3.4675840942517717</v>
      </c>
      <c r="J20" s="49" t="s">
        <v>53</v>
      </c>
      <c r="K20" s="40">
        <f>K22+K23</f>
        <v>409197013.5</v>
      </c>
      <c r="L20" s="40"/>
      <c r="M20" s="31">
        <f>K20-L20</f>
        <v>409197013.5</v>
      </c>
      <c r="N20" s="31">
        <f>+M20/+M$46*100</f>
        <v>3.3929204521242915</v>
      </c>
    </row>
    <row r="21" spans="1:7" s="25" customFormat="1" ht="15.75">
      <c r="A21" s="35">
        <v>146444</v>
      </c>
      <c r="B21" s="35"/>
      <c r="C21" s="38" t="s">
        <v>43</v>
      </c>
      <c r="D21" s="35">
        <v>146444</v>
      </c>
      <c r="E21" s="35"/>
      <c r="F21" s="35">
        <f t="shared" si="3"/>
        <v>146444</v>
      </c>
      <c r="G21" s="35"/>
    </row>
    <row r="22" spans="1:14" s="25" customFormat="1" ht="15.75">
      <c r="A22" s="35">
        <v>260739.24</v>
      </c>
      <c r="B22" s="35"/>
      <c r="C22" s="38" t="s">
        <v>44</v>
      </c>
      <c r="D22" s="35">
        <v>260739.24</v>
      </c>
      <c r="E22" s="35"/>
      <c r="F22" s="35">
        <f t="shared" si="3"/>
        <v>260739.24</v>
      </c>
      <c r="G22" s="35"/>
      <c r="H22" s="35">
        <v>558440938.5</v>
      </c>
      <c r="I22" s="35">
        <f>+H22/+H$46*100</f>
        <v>3.281896507313716</v>
      </c>
      <c r="J22" s="25" t="s">
        <v>54</v>
      </c>
      <c r="K22" s="35">
        <v>409197013.5</v>
      </c>
      <c r="L22" s="35"/>
      <c r="M22" s="35">
        <f>K22-L22</f>
        <v>409197013.5</v>
      </c>
      <c r="N22" s="35">
        <f>+M22/+M$46*100</f>
        <v>3.3929204521242915</v>
      </c>
    </row>
    <row r="23" spans="8:14" s="25" customFormat="1" ht="15.75">
      <c r="H23" s="35">
        <v>31596228</v>
      </c>
      <c r="I23" s="35">
        <f>+H23/+H$46*100</f>
        <v>0.18568758693805512</v>
      </c>
      <c r="J23" s="35" t="s">
        <v>55</v>
      </c>
      <c r="K23" s="35"/>
      <c r="L23" s="35"/>
      <c r="M23" s="35">
        <f>K23-L23</f>
        <v>0</v>
      </c>
      <c r="N23" s="35">
        <f>+M23/+M$46*100</f>
        <v>0</v>
      </c>
    </row>
    <row r="24" spans="8:14" s="25" customFormat="1" ht="15.75">
      <c r="H24" s="35"/>
      <c r="I24" s="35">
        <f>+H24/+H$46*100</f>
        <v>0</v>
      </c>
      <c r="K24" s="35"/>
      <c r="L24" s="35"/>
      <c r="M24" s="35"/>
      <c r="N24" s="35">
        <f>+M24/+M$46*100</f>
        <v>0</v>
      </c>
    </row>
    <row r="25" spans="1:7" s="37" customFormat="1" ht="15.75">
      <c r="A25" s="40">
        <f>SUM(A27)</f>
        <v>121013.04</v>
      </c>
      <c r="B25" s="31"/>
      <c r="C25" s="48" t="s">
        <v>11</v>
      </c>
      <c r="D25" s="40">
        <f>SUM(D27)</f>
        <v>121013.04</v>
      </c>
      <c r="E25" s="40"/>
      <c r="F25" s="31">
        <f>D25+E25</f>
        <v>121013.04</v>
      </c>
      <c r="G25" s="31"/>
    </row>
    <row r="26" spans="1:14" s="25" customFormat="1" ht="15.75">
      <c r="A26" s="35" t="s">
        <v>8</v>
      </c>
      <c r="B26" s="35"/>
      <c r="C26" s="25" t="s">
        <v>8</v>
      </c>
      <c r="D26" s="35" t="s">
        <v>8</v>
      </c>
      <c r="E26" s="35"/>
      <c r="F26" s="35"/>
      <c r="G26" s="35">
        <f>+F26/+F$46*100</f>
        <v>0</v>
      </c>
      <c r="H26" s="31">
        <f>H28+H34+H40</f>
        <v>-14150588335.79</v>
      </c>
      <c r="I26" s="31">
        <f>+H26/+H$46*100</f>
        <v>-83.16146477442291</v>
      </c>
      <c r="J26" s="39" t="s">
        <v>56</v>
      </c>
      <c r="K26" s="31">
        <f>K28+K34+K40</f>
        <v>-8654437005.48</v>
      </c>
      <c r="L26" s="40"/>
      <c r="M26" s="31">
        <f>K26-L26</f>
        <v>-8654437005.48</v>
      </c>
      <c r="N26" s="31">
        <f>+M26/+M$46*100</f>
        <v>-71.7596056392391</v>
      </c>
    </row>
    <row r="27" spans="1:7" s="25" customFormat="1" ht="15.75">
      <c r="A27" s="35">
        <v>121013.04</v>
      </c>
      <c r="B27" s="35"/>
      <c r="C27" s="18" t="s">
        <v>45</v>
      </c>
      <c r="D27" s="35">
        <v>121013.04</v>
      </c>
      <c r="E27" s="35"/>
      <c r="F27" s="35">
        <f>D27+E27</f>
        <v>121013.04</v>
      </c>
      <c r="G27" s="35"/>
    </row>
    <row r="28" spans="1:14" s="25" customFormat="1" ht="15.75">
      <c r="A28" s="35"/>
      <c r="B28" s="35">
        <f>+A28/+A$46*100</f>
        <v>0</v>
      </c>
      <c r="C28" s="38"/>
      <c r="D28" s="35"/>
      <c r="E28" s="35"/>
      <c r="F28" s="35">
        <f>D28-E28</f>
        <v>0</v>
      </c>
      <c r="G28" s="35">
        <f aca="true" t="shared" si="4" ref="G28:G34">+F28/+F$46*100</f>
        <v>0</v>
      </c>
      <c r="H28" s="40">
        <f>SUM(H30:H31)</f>
        <v>11446082803</v>
      </c>
      <c r="I28" s="31">
        <f>+H28/+H$46*100</f>
        <v>67.26738063740521</v>
      </c>
      <c r="J28" s="37" t="s">
        <v>57</v>
      </c>
      <c r="K28" s="40">
        <f>SUM(K30:K31)</f>
        <v>11446082803</v>
      </c>
      <c r="L28" s="31"/>
      <c r="M28" s="31">
        <f>K28-L28</f>
        <v>11446082803</v>
      </c>
      <c r="N28" s="31">
        <f>+M28/+M$46*100</f>
        <v>94.90696940046665</v>
      </c>
    </row>
    <row r="29" spans="1:14" s="25" customFormat="1" ht="15.75">
      <c r="A29" s="35">
        <v>0</v>
      </c>
      <c r="B29" s="35">
        <f>+A29/+A$46*100</f>
        <v>0</v>
      </c>
      <c r="C29" s="41"/>
      <c r="D29" s="35">
        <v>0</v>
      </c>
      <c r="E29" s="35"/>
      <c r="F29" s="35">
        <f>D29-E29</f>
        <v>0</v>
      </c>
      <c r="G29" s="35">
        <f t="shared" si="4"/>
        <v>0</v>
      </c>
      <c r="H29" s="36"/>
      <c r="I29" s="35">
        <f>+H29/+H$46*100</f>
        <v>0</v>
      </c>
      <c r="K29" s="36"/>
      <c r="L29" s="35"/>
      <c r="M29" s="36"/>
      <c r="N29" s="35">
        <f>+M29/+M$46*100</f>
        <v>0</v>
      </c>
    </row>
    <row r="30" spans="1:14" s="25" customFormat="1" ht="15.75">
      <c r="A30" s="35"/>
      <c r="B30" s="35"/>
      <c r="C30" s="38"/>
      <c r="D30" s="35"/>
      <c r="E30" s="35"/>
      <c r="F30" s="35"/>
      <c r="G30" s="35">
        <f t="shared" si="4"/>
        <v>0</v>
      </c>
      <c r="H30" s="35">
        <v>11246044000</v>
      </c>
      <c r="I30" s="35">
        <f>+H30/+H$46*100</f>
        <v>66.09177440291903</v>
      </c>
      <c r="J30" s="25" t="s">
        <v>58</v>
      </c>
      <c r="K30" s="35">
        <v>11246044000</v>
      </c>
      <c r="L30" s="35"/>
      <c r="M30" s="35">
        <f>K30-L30</f>
        <v>11246044000</v>
      </c>
      <c r="N30" s="35">
        <f>+M30/+M$46*100</f>
        <v>93.24831666468083</v>
      </c>
    </row>
    <row r="31" spans="1:14" s="25" customFormat="1" ht="15.75">
      <c r="A31" s="31">
        <f>A33</f>
        <v>0</v>
      </c>
      <c r="B31" s="31">
        <f>+A31/+A$46*100</f>
        <v>0</v>
      </c>
      <c r="C31" s="49"/>
      <c r="D31" s="31">
        <f>D33</f>
        <v>0</v>
      </c>
      <c r="E31" s="31"/>
      <c r="F31" s="31">
        <f>D31-E31</f>
        <v>0</v>
      </c>
      <c r="G31" s="31">
        <f t="shared" si="4"/>
        <v>0</v>
      </c>
      <c r="H31" s="35">
        <v>200038803</v>
      </c>
      <c r="I31" s="35">
        <f>+H31/+H$46*100</f>
        <v>1.1756062344861857</v>
      </c>
      <c r="J31" s="25" t="s">
        <v>59</v>
      </c>
      <c r="K31" s="35">
        <v>200038803</v>
      </c>
      <c r="L31" s="35"/>
      <c r="M31" s="35">
        <f>K31-L31</f>
        <v>200038803</v>
      </c>
      <c r="N31" s="35">
        <f>+M31/+M$46*100</f>
        <v>1.6586527357858198</v>
      </c>
    </row>
    <row r="32" spans="1:7" s="25" customFormat="1" ht="15.75">
      <c r="A32" s="35"/>
      <c r="B32" s="35"/>
      <c r="C32" s="38"/>
      <c r="D32" s="35"/>
      <c r="E32" s="35"/>
      <c r="F32" s="35"/>
      <c r="G32" s="35">
        <f t="shared" si="4"/>
        <v>0</v>
      </c>
    </row>
    <row r="33" spans="1:7" s="25" customFormat="1" ht="15.75">
      <c r="A33" s="35"/>
      <c r="B33" s="35"/>
      <c r="C33" s="41"/>
      <c r="D33" s="35">
        <v>0</v>
      </c>
      <c r="E33" s="35"/>
      <c r="F33" s="35">
        <f>D33-E33</f>
        <v>0</v>
      </c>
      <c r="G33" s="35">
        <f t="shared" si="4"/>
        <v>0</v>
      </c>
    </row>
    <row r="34" spans="1:14" s="25" customFormat="1" ht="15.75">
      <c r="A34" s="35"/>
      <c r="B34" s="35"/>
      <c r="C34" s="38"/>
      <c r="D34" s="35"/>
      <c r="E34" s="35"/>
      <c r="F34" s="35"/>
      <c r="G34" s="35">
        <f t="shared" si="4"/>
        <v>0</v>
      </c>
      <c r="H34" s="31">
        <f>H36+H37</f>
        <v>-25596671138.79</v>
      </c>
      <c r="I34" s="31">
        <f>+H34/+H$46*100</f>
        <v>-150.4288454118281</v>
      </c>
      <c r="J34" s="49" t="s">
        <v>66</v>
      </c>
      <c r="K34" s="31">
        <f>K36+K37</f>
        <v>-22662491842.02</v>
      </c>
      <c r="L34" s="31"/>
      <c r="M34" s="31">
        <f>K34-L34</f>
        <v>-22662491842.02</v>
      </c>
      <c r="N34" s="31">
        <f>+M34/+M$46*100</f>
        <v>-187.9095631935485</v>
      </c>
    </row>
    <row r="35" spans="8:14" s="25" customFormat="1" ht="15.75">
      <c r="H35" s="35"/>
      <c r="I35" s="35">
        <f>+H35/+H$46*100</f>
        <v>0</v>
      </c>
      <c r="J35" s="38"/>
      <c r="K35" s="35"/>
      <c r="L35" s="35"/>
      <c r="M35" s="35"/>
      <c r="N35" s="35">
        <f>+M35/+M$46*100</f>
        <v>0</v>
      </c>
    </row>
    <row r="36" spans="8:14" s="25" customFormat="1" ht="15.75">
      <c r="H36" s="35">
        <v>354.7</v>
      </c>
      <c r="I36" s="35"/>
      <c r="J36" s="41" t="s">
        <v>60</v>
      </c>
      <c r="K36" s="35">
        <v>354.7</v>
      </c>
      <c r="L36" s="35"/>
      <c r="M36" s="35">
        <f>K36-L36</f>
        <v>354.7</v>
      </c>
      <c r="N36" s="35"/>
    </row>
    <row r="37" spans="8:14" s="25" customFormat="1" ht="15.75">
      <c r="H37" s="35">
        <v>-25596671493.49</v>
      </c>
      <c r="I37" s="35">
        <f>+H37/+H$46*100</f>
        <v>-150.42884749636133</v>
      </c>
      <c r="J37" s="38" t="s">
        <v>61</v>
      </c>
      <c r="K37" s="35">
        <v>-22662492196.72</v>
      </c>
      <c r="L37" s="35"/>
      <c r="M37" s="35">
        <f>K37-L37</f>
        <v>-22662492196.72</v>
      </c>
      <c r="N37" s="35">
        <f>+M37/+M$46*100</f>
        <v>-187.90956613459852</v>
      </c>
    </row>
    <row r="38" spans="1:7" s="25" customFormat="1" ht="15.75">
      <c r="A38" s="35">
        <v>0</v>
      </c>
      <c r="B38" s="35">
        <f>+A38/+A$46*100</f>
        <v>0</v>
      </c>
      <c r="D38" s="35">
        <v>0</v>
      </c>
      <c r="E38" s="35"/>
      <c r="F38" s="35">
        <f>D38-E38</f>
        <v>0</v>
      </c>
      <c r="G38" s="35">
        <f>+F38/+F$46*100</f>
        <v>0</v>
      </c>
    </row>
    <row r="39" spans="1:7" s="25" customFormat="1" ht="15.75">
      <c r="A39" s="35"/>
      <c r="B39" s="35"/>
      <c r="D39" s="35"/>
      <c r="E39" s="35"/>
      <c r="F39" s="35"/>
      <c r="G39" s="35"/>
    </row>
    <row r="40" spans="1:14" s="25" customFormat="1" ht="15.75">
      <c r="A40" s="35"/>
      <c r="B40" s="35"/>
      <c r="D40" s="35"/>
      <c r="E40" s="35"/>
      <c r="F40" s="35"/>
      <c r="G40" s="35"/>
      <c r="H40" s="35">
        <f>H42</f>
        <v>0</v>
      </c>
      <c r="I40" s="35"/>
      <c r="J40" s="49" t="s">
        <v>71</v>
      </c>
      <c r="K40" s="35">
        <f>K42</f>
        <v>2561972033.54</v>
      </c>
      <c r="L40" s="35"/>
      <c r="M40" s="35"/>
      <c r="N40" s="35"/>
    </row>
    <row r="41" spans="1:14" s="25" customFormat="1" ht="15.75">
      <c r="A41" s="35"/>
      <c r="B41" s="35"/>
      <c r="D41" s="35"/>
      <c r="E41" s="35"/>
      <c r="F41" s="35"/>
      <c r="G41" s="35"/>
      <c r="H41" s="36"/>
      <c r="I41" s="35"/>
      <c r="J41" s="18"/>
      <c r="K41" s="36"/>
      <c r="L41" s="36"/>
      <c r="M41" s="36"/>
      <c r="N41" s="35"/>
    </row>
    <row r="42" spans="1:14" s="25" customFormat="1" ht="15.75">
      <c r="A42" s="35"/>
      <c r="B42" s="35"/>
      <c r="D42" s="35"/>
      <c r="E42" s="35"/>
      <c r="F42" s="35"/>
      <c r="G42" s="35"/>
      <c r="H42" s="35"/>
      <c r="I42" s="35"/>
      <c r="J42" s="35" t="s">
        <v>72</v>
      </c>
      <c r="K42" s="35">
        <v>2561972033.54</v>
      </c>
      <c r="L42" s="35"/>
      <c r="M42" s="35"/>
      <c r="N42" s="35"/>
    </row>
    <row r="43" spans="1:14" s="25" customFormat="1" ht="15.75">
      <c r="A43" s="35"/>
      <c r="B43" s="35"/>
      <c r="D43" s="35"/>
      <c r="E43" s="35"/>
      <c r="F43" s="35"/>
      <c r="G43" s="35"/>
      <c r="H43" s="35"/>
      <c r="I43" s="35"/>
      <c r="K43" s="35"/>
      <c r="L43" s="35"/>
      <c r="M43" s="35"/>
      <c r="N43" s="35"/>
    </row>
    <row r="44" spans="1:14" s="25" customFormat="1" ht="15.75">
      <c r="A44" s="35"/>
      <c r="B44" s="35"/>
      <c r="D44" s="35"/>
      <c r="E44" s="35"/>
      <c r="F44" s="35"/>
      <c r="G44" s="35">
        <f>+F44/+F$46*100</f>
        <v>0</v>
      </c>
      <c r="H44" s="35"/>
      <c r="I44" s="35"/>
      <c r="K44" s="35"/>
      <c r="L44" s="35"/>
      <c r="M44" s="35"/>
      <c r="N44" s="35"/>
    </row>
    <row r="45" spans="1:14" s="25" customFormat="1" ht="15.75">
      <c r="A45" s="35"/>
      <c r="B45" s="35"/>
      <c r="D45" s="35"/>
      <c r="E45" s="35"/>
      <c r="F45" s="35"/>
      <c r="G45" s="35">
        <f>+F45/+F$46*100</f>
        <v>0</v>
      </c>
      <c r="H45" s="35"/>
      <c r="I45" s="35"/>
      <c r="J45" s="35"/>
      <c r="K45" s="35"/>
      <c r="L45" s="35"/>
      <c r="M45" s="35"/>
      <c r="N45" s="35"/>
    </row>
    <row r="46" spans="1:14" s="25" customFormat="1" ht="15.75">
      <c r="A46" s="42">
        <f>A6</f>
        <v>17015799774.780003</v>
      </c>
      <c r="B46" s="55">
        <v>100</v>
      </c>
      <c r="C46" s="43" t="s">
        <v>3</v>
      </c>
      <c r="D46" s="42">
        <f>D6</f>
        <v>12060318515.390001</v>
      </c>
      <c r="E46" s="42"/>
      <c r="F46" s="42">
        <f>D46-E46</f>
        <v>12060318515.390001</v>
      </c>
      <c r="G46" s="55">
        <v>100</v>
      </c>
      <c r="H46" s="42">
        <f>H6+H26</f>
        <v>17015799774.779999</v>
      </c>
      <c r="I46" s="55">
        <v>100</v>
      </c>
      <c r="J46" s="44" t="s">
        <v>62</v>
      </c>
      <c r="K46" s="42">
        <f>K6+K26</f>
        <v>12060318515.39</v>
      </c>
      <c r="L46" s="42"/>
      <c r="M46" s="42">
        <f>M6+M26</f>
        <v>12060318515.39</v>
      </c>
      <c r="N46" s="55">
        <v>100</v>
      </c>
    </row>
    <row r="47" s="46" customFormat="1" ht="14.25">
      <c r="A47" s="45" t="s">
        <v>73</v>
      </c>
    </row>
    <row r="48" s="46" customFormat="1" ht="14.25">
      <c r="A48" s="45"/>
    </row>
    <row r="49" spans="1:7" s="47" customFormat="1" ht="15.75">
      <c r="A49" s="35"/>
      <c r="B49" s="35"/>
      <c r="C49" s="35"/>
      <c r="D49" s="35"/>
      <c r="E49" s="35"/>
      <c r="F49" s="35"/>
      <c r="G49" s="35"/>
    </row>
  </sheetData>
  <mergeCells count="13">
    <mergeCell ref="F3:G3"/>
    <mergeCell ref="E2:G2"/>
    <mergeCell ref="A3:B3"/>
    <mergeCell ref="C3:C4"/>
    <mergeCell ref="D3:D4"/>
    <mergeCell ref="E3:E4"/>
    <mergeCell ref="H2:J2"/>
    <mergeCell ref="M2:N2"/>
    <mergeCell ref="H3:I3"/>
    <mergeCell ref="J3:J4"/>
    <mergeCell ref="K3:K4"/>
    <mergeCell ref="L3:L4"/>
    <mergeCell ref="M3:N3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user</cp:lastModifiedBy>
  <cp:lastPrinted>2007-04-12T10:37:26Z</cp:lastPrinted>
  <dcterms:created xsi:type="dcterms:W3CDTF">1997-10-15T09:26:55Z</dcterms:created>
  <dcterms:modified xsi:type="dcterms:W3CDTF">2007-04-12T10:53:33Z</dcterms:modified>
  <cp:category/>
  <cp:version/>
  <cp:contentType/>
  <cp:contentStatus/>
</cp:coreProperties>
</file>