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0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<sst xmlns="http://schemas.openxmlformats.org/spreadsheetml/2006/main" count="86" uniqueCount="77">
  <si>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</si>
  <si>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</si>
  <si>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</si>
  <si>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</si>
  <si>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</si>
  <si>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</si>
  <si>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</si>
  <si>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</si>
  <si>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</si>
  <si>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</si>
  <si>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</si>
  <si>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</si>
  <si>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</si>
  <si>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</si>
  <si>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</si>
  <si>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</si>
  <si>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</si>
  <si>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</si>
  <si>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</si>
  <si>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</si>
  <si>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</si>
  <si>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</si>
  <si>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</si>
  <si>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</si>
  <si>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</si>
  <si>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</si>
  <si>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</si>
  <si>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</si>
  <si>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</si>
  <si>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</si>
  <si>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</si>
  <si>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</si>
  <si>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</si>
  <si>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</si>
  <si>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</si>
  <si>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</si>
  <si>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</si>
  <si>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</si>
  <si>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</si>
  <si>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</si>
  <si>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</si>
  <si>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</si>
  <si>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</si>
  <si>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</si>
  <si>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</si>
  <si>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</si>
  <si>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</si>
  <si>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</si>
  <si>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</si>
  <si>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</si>
  <si>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</si>
  <si>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</si>
  <si>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</si>
  <si>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</si>
  <si>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</si>
  <si>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</si>
  <si>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</si>
  <si>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</si>
  <si>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</si>
  <si>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</si>
  <si>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</si>
  <si>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</si>
  <si>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</si>
  <si>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</si>
  <si>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</si>
  <si>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</si>
  <si>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r>
      <t xml:space="preserve">    </t>
    </r>
    <r>
      <rPr>
        <sz val="12"/>
        <rFont val="細明體"/>
        <family val="3"/>
      </rPr>
      <t>投資利益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</si>
  <si>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</si>
  <si>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</si>
  <si>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</si>
  <si>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</si>
  <si>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</si>
  <si>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</si>
  <si>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 xml:space="preserve">    未實現重估價值</t>
  </si>
  <si>
    <r>
      <t>中華民國</t>
    </r>
    <r>
      <rPr>
        <sz val="10"/>
        <rFont val="Times New Roman"/>
        <family val="1"/>
      </rPr>
      <t xml:space="preserve"> 96 </t>
    </r>
    <r>
      <rPr>
        <sz val="10"/>
        <rFont val="新細明體"/>
        <family val="1"/>
      </rPr>
      <t>年</t>
    </r>
  </si>
  <si>
    <t>修   正    數</t>
  </si>
  <si>
    <t>修   正   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</si>
</sst>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0_);[Red]\(0\)"/>
  </numFmts>
  <fonts count="2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2" fontId="9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13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9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182" fontId="8" fillId="0" borderId="0" xfId="0" applyNumberFormat="1" applyFont="1" applyAlignment="1">
      <alignment horizontal="left"/>
    </xf>
    <xf numFmtId="182" fontId="16" fillId="0" borderId="0" xfId="0" applyNumberFormat="1" applyFont="1" applyAlignment="1">
      <alignment horizontal="left"/>
    </xf>
    <xf numFmtId="182" fontId="14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1" xfId="0" applyNumberFormat="1" applyFont="1" applyBorder="1" applyAlignment="1">
      <alignment/>
    </xf>
    <xf numFmtId="182" fontId="16" fillId="0" borderId="1" xfId="0" applyNumberFormat="1" applyFont="1" applyBorder="1" applyAlignment="1">
      <alignment/>
    </xf>
    <xf numFmtId="182" fontId="14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0" fillId="0" borderId="2" xfId="0" applyNumberFormat="1" applyFont="1" applyBorder="1" applyAlignment="1">
      <alignment horizontal="distributed" vertical="center"/>
    </xf>
    <xf numFmtId="182" fontId="14" fillId="0" borderId="2" xfId="0" applyNumberFormat="1" applyFont="1" applyBorder="1" applyAlignment="1">
      <alignment horizontal="distributed" vertical="center"/>
    </xf>
    <xf numFmtId="182" fontId="14" fillId="0" borderId="3" xfId="0" applyNumberFormat="1" applyFont="1" applyBorder="1" applyAlignment="1">
      <alignment horizontal="distributed" vertical="center"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3" fillId="0" borderId="0" xfId="0" applyNumberFormat="1" applyFont="1" applyBorder="1" applyAlignment="1">
      <alignment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/>
    </xf>
    <xf numFmtId="182" fontId="7" fillId="0" borderId="0" xfId="0" applyNumberFormat="1" applyFont="1" applyAlignment="1">
      <alignment horizontal="right"/>
    </xf>
    <xf numFmtId="182" fontId="2" fillId="0" borderId="1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2" fontId="15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5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182" fontId="4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5" fillId="0" borderId="0" xfId="0" applyNumberFormat="1" applyFont="1" applyAlignment="1">
      <alignment horizontal="left" vertical="center"/>
    </xf>
    <xf numFmtId="182" fontId="3" fillId="0" borderId="0" xfId="0" applyNumberFormat="1" applyFont="1" applyBorder="1" applyAlignment="1">
      <alignment horizontal="right"/>
    </xf>
    <xf numFmtId="182" fontId="6" fillId="0" borderId="1" xfId="0" applyNumberFormat="1" applyFont="1" applyBorder="1" applyAlignment="1">
      <alignment horizontal="left"/>
    </xf>
    <xf numFmtId="182" fontId="3" fillId="0" borderId="1" xfId="0" applyNumberFormat="1" applyFont="1" applyBorder="1" applyAlignment="1">
      <alignment horizontal="left"/>
    </xf>
    <xf numFmtId="182" fontId="2" fillId="0" borderId="1" xfId="0" applyNumberFormat="1" applyFont="1" applyBorder="1" applyAlignment="1">
      <alignment horizontal="left" vertical="center" wrapText="1" indent="2"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31" sqref="C31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39" t="s">
        <v>65</v>
      </c>
      <c r="B1" s="40"/>
      <c r="C1" s="40"/>
      <c r="D1" s="40"/>
      <c r="E1" s="40"/>
    </row>
    <row r="2" spans="1:5" s="2" customFormat="1" ht="24.75" customHeight="1">
      <c r="A2" s="41"/>
      <c r="B2" s="41"/>
      <c r="C2" s="42"/>
      <c r="D2" s="3"/>
      <c r="E2" s="4" t="s">
        <v>47</v>
      </c>
    </row>
    <row r="3" spans="1:5" ht="20.25" customHeight="1">
      <c r="A3" s="35" t="s">
        <v>48</v>
      </c>
      <c r="B3" s="37" t="s">
        <v>49</v>
      </c>
      <c r="C3" s="38"/>
      <c r="D3" s="38"/>
      <c r="E3" s="38"/>
    </row>
    <row r="4" spans="1:5" s="5" customFormat="1" ht="21" customHeight="1">
      <c r="A4" s="36"/>
      <c r="B4" s="15" t="s">
        <v>67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687675014.89</v>
      </c>
      <c r="D7" s="6"/>
      <c r="E7" s="6">
        <f>SUM(E9:E13)</f>
        <v>687675014.89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23251485</v>
      </c>
      <c r="E9" s="1">
        <f>C9+D9</f>
        <v>23251485</v>
      </c>
    </row>
    <row r="10" spans="1:5" ht="16.5">
      <c r="A10" s="1" t="s">
        <v>56</v>
      </c>
      <c r="C10" s="1">
        <v>196290</v>
      </c>
      <c r="E10" s="1">
        <f>C10+D10</f>
        <v>196290</v>
      </c>
    </row>
    <row r="11" spans="1:5" ht="16.5">
      <c r="A11" s="1" t="s">
        <v>66</v>
      </c>
      <c r="C11" s="1">
        <v>698713</v>
      </c>
      <c r="E11" s="1">
        <f>C11+D11</f>
        <v>698713</v>
      </c>
    </row>
    <row r="12" spans="1:5" ht="16.5">
      <c r="A12" s="1" t="s">
        <v>57</v>
      </c>
      <c r="C12" s="1">
        <v>412482835.89</v>
      </c>
      <c r="E12" s="1">
        <f>C12+D12</f>
        <v>412482835.89</v>
      </c>
    </row>
    <row r="13" spans="1:5" ht="16.5">
      <c r="A13" s="1" t="s">
        <v>58</v>
      </c>
      <c r="C13" s="1">
        <v>251045691</v>
      </c>
      <c r="E13" s="1">
        <f>C13+D13</f>
        <v>251045691</v>
      </c>
    </row>
    <row r="16" spans="1:5" ht="16.5">
      <c r="A16" s="7" t="s">
        <v>59</v>
      </c>
      <c r="B16" s="6"/>
      <c r="C16" s="6">
        <f>SUM(C18:C21)</f>
        <v>43886183.03</v>
      </c>
      <c r="D16" s="8"/>
      <c r="E16" s="6">
        <f>SUM(E18:E21)</f>
        <v>43886183.03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C19" s="1">
        <v>25430639.03</v>
      </c>
      <c r="E19" s="1">
        <f>C19+D19</f>
        <v>25430639.03</v>
      </c>
    </row>
    <row r="20" spans="1:5" ht="16.5">
      <c r="A20" s="1" t="s">
        <v>69</v>
      </c>
      <c r="E20" s="1">
        <f>C20+D20</f>
        <v>0</v>
      </c>
    </row>
    <row r="21" spans="1:5" ht="16.5">
      <c r="A21" s="1" t="s">
        <v>62</v>
      </c>
      <c r="C21" s="1">
        <v>18455544</v>
      </c>
      <c r="E21" s="1">
        <f>C21+D21</f>
        <v>18455544</v>
      </c>
    </row>
    <row r="39" spans="1:5" ht="16.5">
      <c r="A39" s="10"/>
      <c r="B39" s="6"/>
      <c r="C39" s="6"/>
      <c r="E39" s="6"/>
    </row>
    <row r="40" spans="1:5" ht="15.75">
      <c r="A40" s="6"/>
      <c r="C40" s="6"/>
      <c r="E40" s="6"/>
    </row>
    <row r="41" spans="1:5" ht="16.5">
      <c r="A41" s="10"/>
      <c r="B41" s="6"/>
      <c r="C41" s="6"/>
      <c r="E41" s="6"/>
    </row>
    <row r="42" spans="1:5" ht="16.5">
      <c r="A42" s="10"/>
      <c r="C42" s="6"/>
      <c r="E42" s="6"/>
    </row>
    <row r="43" spans="1:5" s="6" customFormat="1" ht="18.75" customHeight="1">
      <c r="A43" s="11" t="s">
        <v>63</v>
      </c>
      <c r="B43" s="12">
        <f>B7-B16</f>
        <v>0</v>
      </c>
      <c r="C43" s="12">
        <f>C7-C16</f>
        <v>643788831.86</v>
      </c>
      <c r="D43" s="12">
        <f>D7-D16</f>
        <v>0</v>
      </c>
      <c r="E43" s="12">
        <f>E7-E16</f>
        <v>643788831.86</v>
      </c>
    </row>
    <row r="45" spans="1:3" ht="17.25" customHeight="1">
      <c r="A45" s="13"/>
      <c r="B45" s="13"/>
      <c r="C45" s="14"/>
    </row>
    <row r="55" ht="15.75">
      <c r="A55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zoomScale="90" zoomScaleNormal="90" zoomScaleSheetLayoutView="90" workbookViewId="0" topLeftCell="C1">
      <selection activeCell="H13" sqref="H13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3" t="s">
        <v>45</v>
      </c>
      <c r="B1" s="44"/>
      <c r="C1" s="44"/>
      <c r="D1" s="44"/>
      <c r="E1" s="44"/>
      <c r="F1" s="44"/>
      <c r="G1" s="44"/>
      <c r="H1" s="45" t="s">
        <v>0</v>
      </c>
      <c r="I1" s="46"/>
      <c r="J1" s="46"/>
      <c r="K1" s="46"/>
      <c r="L1" s="46"/>
      <c r="M1" s="46"/>
      <c r="N1" s="46"/>
      <c r="Y1" s="19"/>
    </row>
    <row r="2" spans="1:25" ht="24.75" customHeight="1">
      <c r="A2" s="20" t="s">
        <v>1</v>
      </c>
      <c r="B2" s="20"/>
      <c r="C2" s="47" t="s">
        <v>74</v>
      </c>
      <c r="D2" s="47"/>
      <c r="E2" s="47"/>
      <c r="F2" s="47"/>
      <c r="G2" s="47"/>
      <c r="H2" s="48" t="s">
        <v>68</v>
      </c>
      <c r="I2" s="49"/>
      <c r="J2" s="49"/>
      <c r="K2" s="49"/>
      <c r="L2" s="49"/>
      <c r="M2" s="50" t="s">
        <v>46</v>
      </c>
      <c r="N2" s="50"/>
      <c r="Y2" s="19"/>
    </row>
    <row r="3" spans="1:25" ht="16.5">
      <c r="A3" s="51" t="s">
        <v>2</v>
      </c>
      <c r="B3" s="52"/>
      <c r="C3" s="52" t="s">
        <v>3</v>
      </c>
      <c r="D3" s="52" t="s">
        <v>4</v>
      </c>
      <c r="E3" s="52" t="s">
        <v>76</v>
      </c>
      <c r="F3" s="52" t="s">
        <v>5</v>
      </c>
      <c r="G3" s="53"/>
      <c r="H3" s="51" t="s">
        <v>6</v>
      </c>
      <c r="I3" s="52"/>
      <c r="J3" s="52" t="s">
        <v>7</v>
      </c>
      <c r="K3" s="52" t="s">
        <v>8</v>
      </c>
      <c r="L3" s="52" t="s">
        <v>75</v>
      </c>
      <c r="M3" s="52" t="s">
        <v>5</v>
      </c>
      <c r="N3" s="53"/>
      <c r="Y3" s="19"/>
    </row>
    <row r="4" spans="1:25" ht="16.5">
      <c r="A4" s="21" t="s">
        <v>9</v>
      </c>
      <c r="B4" s="22" t="s">
        <v>10</v>
      </c>
      <c r="C4" s="52"/>
      <c r="D4" s="52"/>
      <c r="E4" s="52"/>
      <c r="F4" s="22" t="s">
        <v>11</v>
      </c>
      <c r="G4" s="23" t="s">
        <v>12</v>
      </c>
      <c r="H4" s="21" t="s">
        <v>13</v>
      </c>
      <c r="I4" s="22" t="s">
        <v>12</v>
      </c>
      <c r="J4" s="52"/>
      <c r="K4" s="52"/>
      <c r="L4" s="52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2861478897.77</v>
      </c>
      <c r="B6" s="24">
        <f>A6/$A$6*100</f>
        <v>100</v>
      </c>
      <c r="C6" s="26" t="s">
        <v>14</v>
      </c>
      <c r="D6" s="25">
        <f>D9+D17+D22+D30+D35</f>
        <v>2590485532.63</v>
      </c>
      <c r="E6" s="26"/>
      <c r="F6" s="25">
        <f>F9+F17+F22+F30+F35</f>
        <v>2590485532.63</v>
      </c>
      <c r="G6" s="24">
        <f>F6/$F$6*100</f>
        <v>100</v>
      </c>
      <c r="H6" s="27">
        <f>H9+H15+H20</f>
        <v>1011672632</v>
      </c>
      <c r="I6" s="27">
        <f>H6/$H$55*100</f>
        <v>35.354887040698216</v>
      </c>
      <c r="J6" s="27" t="s">
        <v>15</v>
      </c>
      <c r="K6" s="27">
        <f>K9+K15+K20</f>
        <v>450696625</v>
      </c>
      <c r="L6" s="27"/>
      <c r="M6" s="27">
        <f>K6+L6</f>
        <v>450696625</v>
      </c>
      <c r="N6" s="27">
        <f>M6/$M$55*100</f>
        <v>17.398152559548503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1268208945.6</v>
      </c>
      <c r="B9" s="27">
        <f>A9/$A$6*100</f>
        <v>44.32005235433807</v>
      </c>
      <c r="C9" s="27" t="s">
        <v>17</v>
      </c>
      <c r="D9" s="27">
        <f>SUM(D11:D14)</f>
        <v>1445360446.6</v>
      </c>
      <c r="E9" s="27"/>
      <c r="F9" s="27">
        <f>SUM(F11:F14)</f>
        <v>1445360446.6</v>
      </c>
      <c r="G9" s="27">
        <f>F9/$F$6*100</f>
        <v>55.794963082947326</v>
      </c>
      <c r="H9" s="27">
        <f>SUM(H11:H12)</f>
        <v>477808603</v>
      </c>
      <c r="I9" s="27">
        <f>H9/$H$55*100</f>
        <v>16.69796004340149</v>
      </c>
      <c r="J9" s="27" t="s">
        <v>18</v>
      </c>
      <c r="K9" s="27">
        <f>SUM(K11:K12)</f>
        <v>109015381</v>
      </c>
      <c r="L9" s="27"/>
      <c r="M9" s="27">
        <f>K9+L9</f>
        <v>109015381</v>
      </c>
      <c r="N9" s="27">
        <f>M9/$M$55*100</f>
        <v>4.208299163490086</v>
      </c>
      <c r="Y9" s="29"/>
    </row>
    <row r="10" s="28" customFormat="1" ht="12" customHeight="1">
      <c r="Y10" s="29"/>
    </row>
    <row r="11" spans="1:25" s="28" customFormat="1" ht="15.75" customHeight="1">
      <c r="A11" s="31">
        <v>523492199.6</v>
      </c>
      <c r="B11" s="31">
        <f>A11/$A$6*100</f>
        <v>18.294463048739118</v>
      </c>
      <c r="C11" s="31" t="s">
        <v>19</v>
      </c>
      <c r="D11" s="31">
        <v>713035146.6</v>
      </c>
      <c r="E11" s="31"/>
      <c r="F11" s="31">
        <f>D11+E11</f>
        <v>713035146.6</v>
      </c>
      <c r="G11" s="28">
        <f>F11/$F$6*100</f>
        <v>27.525154555721006</v>
      </c>
      <c r="H11" s="28">
        <v>3480603</v>
      </c>
      <c r="I11" s="28">
        <f>H11/$H$55*100</f>
        <v>0.12163650770629461</v>
      </c>
      <c r="J11" s="28" t="s">
        <v>21</v>
      </c>
      <c r="K11" s="28">
        <v>3333374</v>
      </c>
      <c r="M11" s="28">
        <f>K11+L11</f>
        <v>3333374</v>
      </c>
      <c r="N11" s="28">
        <f>M11/$M$55*100</f>
        <v>0.1286775763852956</v>
      </c>
      <c r="Y11" s="29"/>
    </row>
    <row r="12" spans="1:25" s="28" customFormat="1" ht="15.75" customHeight="1">
      <c r="A12" s="28">
        <v>720000000</v>
      </c>
      <c r="B12" s="31">
        <f>A12/$A$6*100</f>
        <v>25.16181407317414</v>
      </c>
      <c r="C12" s="28" t="s">
        <v>70</v>
      </c>
      <c r="D12" s="28">
        <v>700000000</v>
      </c>
      <c r="F12" s="31">
        <f>D12+E12</f>
        <v>700000000</v>
      </c>
      <c r="G12" s="28">
        <f>F12/$F$6*100</f>
        <v>27.021961372983327</v>
      </c>
      <c r="H12" s="28">
        <v>474328000</v>
      </c>
      <c r="I12" s="28">
        <f>H12/$H$55*100</f>
        <v>16.5763235356952</v>
      </c>
      <c r="J12" s="28" t="s">
        <v>22</v>
      </c>
      <c r="K12" s="28">
        <v>105682007</v>
      </c>
      <c r="M12" s="28">
        <f>K12+L12</f>
        <v>105682007</v>
      </c>
      <c r="N12" s="28">
        <f>M12/$M$55*100</f>
        <v>4.07962158710479</v>
      </c>
      <c r="Y12" s="29"/>
    </row>
    <row r="13" spans="1:25" s="28" customFormat="1" ht="15.75" customHeight="1">
      <c r="A13" s="28">
        <v>3843460</v>
      </c>
      <c r="B13" s="31">
        <f>A13/$A$6*100</f>
        <v>0.1343172582190026</v>
      </c>
      <c r="C13" s="28" t="s">
        <v>20</v>
      </c>
      <c r="D13" s="28">
        <v>4708592</v>
      </c>
      <c r="F13" s="31">
        <f>D13+E13</f>
        <v>4708592</v>
      </c>
      <c r="G13" s="28">
        <f>F13/$F$6*100</f>
        <v>0.18176484449305472</v>
      </c>
      <c r="Y13" s="29"/>
    </row>
    <row r="14" spans="1:25" s="28" customFormat="1" ht="15.75" customHeight="1">
      <c r="A14" s="28">
        <v>20873286</v>
      </c>
      <c r="B14" s="31">
        <f>A14/$A$6*100</f>
        <v>0.7294579742058176</v>
      </c>
      <c r="C14" s="28" t="s">
        <v>23</v>
      </c>
      <c r="D14" s="28">
        <v>27616708</v>
      </c>
      <c r="F14" s="31">
        <f>D14+E14</f>
        <v>27616708</v>
      </c>
      <c r="G14" s="28">
        <f>F14/$F$6*100</f>
        <v>1.0660823097499423</v>
      </c>
      <c r="Y14" s="29"/>
    </row>
    <row r="15" spans="2:25" s="28" customFormat="1" ht="15.75" customHeight="1">
      <c r="B15" s="31"/>
      <c r="F15" s="31"/>
      <c r="H15" s="27">
        <f>H17</f>
        <v>473784884</v>
      </c>
      <c r="I15" s="27">
        <f>H15/$H$55*100</f>
        <v>16.55734328040052</v>
      </c>
      <c r="J15" s="27" t="s">
        <v>24</v>
      </c>
      <c r="K15" s="27">
        <f>K17</f>
        <v>329850517</v>
      </c>
      <c r="L15" s="27"/>
      <c r="M15" s="27">
        <f>K15+L15</f>
        <v>329850517</v>
      </c>
      <c r="N15" s="27">
        <f>M15/$M$55*100</f>
        <v>12.73315418461797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172243630.36</v>
      </c>
      <c r="B17" s="27">
        <f>A17/$A$6*100</f>
        <v>6.019391947787295</v>
      </c>
      <c r="C17" s="27" t="s">
        <v>71</v>
      </c>
      <c r="D17" s="27">
        <f>SUM(D19)</f>
        <v>1388910</v>
      </c>
      <c r="E17" s="27"/>
      <c r="F17" s="27">
        <f>SUM(F19)</f>
        <v>1388910</v>
      </c>
      <c r="G17" s="27">
        <f>F17/$F$6*100</f>
        <v>0.05361581767221467</v>
      </c>
      <c r="H17" s="28">
        <v>473784884</v>
      </c>
      <c r="I17" s="28">
        <f>H17/$H$55*100</f>
        <v>16.55734328040052</v>
      </c>
      <c r="J17" s="28" t="s">
        <v>25</v>
      </c>
      <c r="K17" s="28">
        <v>329850517</v>
      </c>
      <c r="M17" s="28">
        <f>K17+L17</f>
        <v>329850517</v>
      </c>
      <c r="N17" s="28">
        <f>M17/$M$55*100</f>
        <v>12.73315418461797</v>
      </c>
      <c r="Y17" s="29"/>
    </row>
    <row r="18" s="28" customFormat="1" ht="12" customHeight="1">
      <c r="Y18" s="29"/>
    </row>
    <row r="19" spans="1:25" s="28" customFormat="1" ht="15.75" customHeight="1">
      <c r="A19" s="28">
        <v>172243630.36</v>
      </c>
      <c r="B19" s="28">
        <f>A19/$A$6*100</f>
        <v>6.019391947787295</v>
      </c>
      <c r="C19" s="28" t="s">
        <v>26</v>
      </c>
      <c r="D19" s="28">
        <v>1388910</v>
      </c>
      <c r="F19" s="28">
        <f>D19+E19</f>
        <v>1388910</v>
      </c>
      <c r="G19" s="28">
        <f>F19/$F$6*100</f>
        <v>0.05361581767221467</v>
      </c>
      <c r="Y19" s="29"/>
    </row>
    <row r="20" spans="8:25" s="28" customFormat="1" ht="15.75" customHeight="1">
      <c r="H20" s="27">
        <f>SUM(H22)</f>
        <v>60079145</v>
      </c>
      <c r="I20" s="27">
        <f>H20/$H$55*100</f>
        <v>2.0995837168962077</v>
      </c>
      <c r="J20" s="27" t="s">
        <v>27</v>
      </c>
      <c r="K20" s="27">
        <f>SUM(K22)</f>
        <v>11830727</v>
      </c>
      <c r="L20" s="27"/>
      <c r="M20" s="27">
        <f>K20+L20</f>
        <v>11830727</v>
      </c>
      <c r="N20" s="27">
        <f>M20/$M$55*100</f>
        <v>0.4566992114404441</v>
      </c>
      <c r="Y20" s="29"/>
    </row>
    <row r="21" s="28" customFormat="1" ht="12" customHeight="1">
      <c r="Y21" s="29"/>
    </row>
    <row r="22" spans="1:14" s="28" customFormat="1" ht="15.75" customHeight="1">
      <c r="A22" s="27">
        <f>SUM(A24:A27)</f>
        <v>716765.48</v>
      </c>
      <c r="B22" s="27">
        <f>A22/$A$6*100</f>
        <v>0.025048777419207524</v>
      </c>
      <c r="C22" s="27" t="s">
        <v>28</v>
      </c>
      <c r="D22" s="27">
        <f>SUM(D24:D27)</f>
        <v>374922</v>
      </c>
      <c r="E22" s="27"/>
      <c r="F22" s="27">
        <f>SUM(F24:F27)</f>
        <v>374922</v>
      </c>
      <c r="G22" s="27">
        <f>F22/$F$6*100</f>
        <v>0.014473039716973791</v>
      </c>
      <c r="H22" s="28">
        <v>60079145</v>
      </c>
      <c r="I22" s="28">
        <f>H22/$H$55*100</f>
        <v>2.0995837168962077</v>
      </c>
      <c r="J22" s="28" t="s">
        <v>29</v>
      </c>
      <c r="K22" s="28">
        <v>11830727</v>
      </c>
      <c r="M22" s="28">
        <f>K22+L22</f>
        <v>11830727</v>
      </c>
      <c r="N22" s="28">
        <f>M22/$M$55*100</f>
        <v>0.4566992114404441</v>
      </c>
    </row>
    <row r="23" s="28" customFormat="1" ht="12" customHeight="1"/>
    <row r="24" spans="1:7" s="28" customFormat="1" ht="15.75" customHeight="1">
      <c r="A24" s="28">
        <v>341843.48</v>
      </c>
      <c r="B24" s="28">
        <f>A24/$A$6*100</f>
        <v>0.011946391785953917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1:14" s="28" customFormat="1" ht="15.75" customHeight="1">
      <c r="A25" s="28">
        <v>83850</v>
      </c>
      <c r="C25" s="28" t="s">
        <v>31</v>
      </c>
      <c r="D25" s="28">
        <v>83850</v>
      </c>
      <c r="F25" s="28">
        <f>D25+E25</f>
        <v>83850</v>
      </c>
      <c r="H25" s="27">
        <f>H28+H33+H38</f>
        <v>1849806265.77</v>
      </c>
      <c r="I25" s="27">
        <f>H25/$H$55*100</f>
        <v>64.64511295930177</v>
      </c>
      <c r="J25" s="27" t="s">
        <v>34</v>
      </c>
      <c r="K25" s="27">
        <f>K28+K33+K38</f>
        <v>2139788907.63</v>
      </c>
      <c r="L25" s="27"/>
      <c r="M25" s="27">
        <f>M28+M33+M38</f>
        <v>2139788907.63</v>
      </c>
      <c r="N25" s="27">
        <f>M25/$M$55*100</f>
        <v>82.60184744045151</v>
      </c>
    </row>
    <row r="26" spans="1:7" s="28" customFormat="1" ht="15.75" customHeight="1">
      <c r="A26" s="28">
        <v>271189</v>
      </c>
      <c r="B26" s="28">
        <f>A26/$A$6*100</f>
        <v>0.009477232217625028</v>
      </c>
      <c r="C26" s="28" t="s">
        <v>32</v>
      </c>
      <c r="D26" s="28">
        <v>271189</v>
      </c>
      <c r="F26" s="28">
        <f>D26+E26</f>
        <v>271189</v>
      </c>
      <c r="G26" s="28">
        <f>F26/$F$6*100</f>
        <v>0.010468655261111393</v>
      </c>
    </row>
    <row r="27" spans="1:6" s="28" customFormat="1" ht="15.75" customHeight="1">
      <c r="A27" s="28">
        <v>19883</v>
      </c>
      <c r="C27" s="28" t="s">
        <v>33</v>
      </c>
      <c r="D27" s="28">
        <v>19883</v>
      </c>
      <c r="F27" s="28">
        <f>D27+E27</f>
        <v>19883</v>
      </c>
    </row>
    <row r="28" spans="8:14" s="28" customFormat="1" ht="15.75" customHeight="1">
      <c r="H28" s="27">
        <f>SUM(H30)</f>
        <v>3020000000</v>
      </c>
      <c r="I28" s="27">
        <f>H28/$H$55*100</f>
        <v>105.53983125136929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M28/$M$55*100</f>
        <v>116.58046192344236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H30/$H$55*100</f>
        <v>105.53983125136929</v>
      </c>
      <c r="J30" s="28" t="s">
        <v>36</v>
      </c>
      <c r="K30" s="28">
        <v>3020000000</v>
      </c>
      <c r="M30" s="28">
        <f>K30+L30</f>
        <v>3020000000</v>
      </c>
      <c r="N30" s="28">
        <f>M30/$M$55*100</f>
        <v>116.58046192344236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-1820979083.23</v>
      </c>
      <c r="I33" s="27">
        <f>H33/$H$55*100</f>
        <v>-63.63769044912827</v>
      </c>
      <c r="J33" s="27" t="s">
        <v>39</v>
      </c>
      <c r="K33" s="27">
        <f>SUM(K35)</f>
        <v>-1177190251.37</v>
      </c>
      <c r="L33" s="27"/>
      <c r="M33" s="27">
        <f>K33+L33</f>
        <v>-1177190251.37</v>
      </c>
      <c r="N33" s="27">
        <f>M33/$M$55*100</f>
        <v>-45.442842144532385</v>
      </c>
    </row>
    <row r="34" s="28" customFormat="1" ht="12" customHeight="1"/>
    <row r="35" spans="1:14" s="28" customFormat="1" ht="15.75" customHeight="1">
      <c r="A35" s="27">
        <f>SUM(A37:A38)</f>
        <v>1420309556.33</v>
      </c>
      <c r="B35" s="27">
        <f>A35/$A$6*100</f>
        <v>49.63550692045543</v>
      </c>
      <c r="C35" s="27" t="s">
        <v>40</v>
      </c>
      <c r="D35" s="27">
        <f>SUM(D37:D38)</f>
        <v>1143361254.03</v>
      </c>
      <c r="E35" s="27"/>
      <c r="F35" s="27">
        <f>SUM(F37:F38)</f>
        <v>1143361254.03</v>
      </c>
      <c r="G35" s="27">
        <f>F35/$F$6*100</f>
        <v>44.136948059663474</v>
      </c>
      <c r="H35" s="28">
        <v>-1820979083.23</v>
      </c>
      <c r="I35" s="28">
        <f>H35/$H$55*100</f>
        <v>-63.63769044912827</v>
      </c>
      <c r="J35" s="28" t="s">
        <v>42</v>
      </c>
      <c r="K35" s="28">
        <v>-1177190251.37</v>
      </c>
      <c r="M35" s="28">
        <f>K35+L35</f>
        <v>-1177190251.37</v>
      </c>
      <c r="N35" s="28">
        <f>M35/$M$55*100</f>
        <v>-45.442842144532385</v>
      </c>
    </row>
    <row r="36" s="28" customFormat="1" ht="12" customHeight="1"/>
    <row r="37" spans="1:7" s="28" customFormat="1" ht="15.75" customHeight="1">
      <c r="A37" s="28">
        <v>1382694656.33</v>
      </c>
      <c r="B37" s="28">
        <f>A37/$A$6*100</f>
        <v>48.32098036464843</v>
      </c>
      <c r="C37" s="28" t="s">
        <v>41</v>
      </c>
      <c r="D37" s="28">
        <v>1105867154.03</v>
      </c>
      <c r="F37" s="28">
        <f>D37+E37</f>
        <v>1105867154.03</v>
      </c>
      <c r="G37" s="28">
        <f>F37/$F$6*100</f>
        <v>42.689570742642374</v>
      </c>
    </row>
    <row r="38" spans="1:14" s="28" customFormat="1" ht="15.75" customHeight="1">
      <c r="A38" s="28">
        <v>37614900</v>
      </c>
      <c r="B38" s="28">
        <f>A38/$A$6*100</f>
        <v>1.314526555806997</v>
      </c>
      <c r="C38" s="28" t="s">
        <v>43</v>
      </c>
      <c r="D38" s="28">
        <v>37494100</v>
      </c>
      <c r="F38" s="28">
        <f>D38+E38</f>
        <v>37494100</v>
      </c>
      <c r="G38" s="28">
        <f>F38/$F$6*100</f>
        <v>1.447377317021106</v>
      </c>
      <c r="H38" s="27">
        <f>SUM(H40)</f>
        <v>650785349</v>
      </c>
      <c r="I38" s="27">
        <f>H38/$H$55*100</f>
        <v>22.742972157060752</v>
      </c>
      <c r="J38" s="27" t="s">
        <v>72</v>
      </c>
      <c r="K38" s="27">
        <f>SUM(K40)</f>
        <v>296979159</v>
      </c>
      <c r="L38" s="27"/>
      <c r="M38" s="27">
        <f>K38+L38</f>
        <v>296979159</v>
      </c>
      <c r="N38" s="27">
        <f>M38/$M$55*100</f>
        <v>11.464227661541534</v>
      </c>
    </row>
    <row r="39" s="28" customFormat="1" ht="12" customHeight="1"/>
    <row r="40" spans="8:14" s="28" customFormat="1" ht="15.75" customHeight="1">
      <c r="H40" s="28">
        <v>650785349</v>
      </c>
      <c r="I40" s="28">
        <f>H40/$H$55*100</f>
        <v>22.742972157060752</v>
      </c>
      <c r="J40" s="28" t="s">
        <v>73</v>
      </c>
      <c r="K40" s="28">
        <v>296979159</v>
      </c>
      <c r="M40" s="28">
        <f>K40+L40</f>
        <v>296979159</v>
      </c>
      <c r="N40" s="28">
        <f>M40/$M$55*100</f>
        <v>11.464227661541534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pans="1:7" s="28" customFormat="1" ht="12" customHeight="1">
      <c r="A46" s="27"/>
      <c r="B46" s="27"/>
      <c r="C46" s="27"/>
      <c r="D46" s="27"/>
      <c r="E46" s="27"/>
      <c r="F46" s="27"/>
      <c r="G46" s="27"/>
    </row>
    <row r="47" spans="8:13" s="28" customFormat="1" ht="12" customHeight="1">
      <c r="H47" s="27"/>
      <c r="I47" s="27"/>
      <c r="J47" s="27"/>
      <c r="K47" s="27"/>
      <c r="L47" s="27"/>
      <c r="M47" s="27"/>
    </row>
    <row r="48" s="28" customFormat="1" ht="12" customHeight="1"/>
    <row r="49" s="28" customFormat="1" ht="12" customHeight="1"/>
    <row r="50" s="28" customFormat="1" ht="12" customHeight="1"/>
    <row r="51" s="28" customFormat="1" ht="6" customHeight="1"/>
    <row r="52" spans="8:14" s="28" customFormat="1" ht="12" customHeight="1">
      <c r="H52" s="27"/>
      <c r="I52" s="27"/>
      <c r="J52" s="27"/>
      <c r="K52" s="27"/>
      <c r="L52" s="27"/>
      <c r="M52" s="27"/>
      <c r="N52" s="27"/>
    </row>
    <row r="53" s="28" customFormat="1" ht="12" customHeight="1"/>
    <row r="54" s="28" customFormat="1" ht="6" customHeight="1"/>
    <row r="55" spans="1:14" s="28" customFormat="1" ht="12" customHeight="1">
      <c r="A55" s="32">
        <f>A6</f>
        <v>2861478897.77</v>
      </c>
      <c r="B55" s="34">
        <v>100</v>
      </c>
      <c r="C55" s="27" t="s">
        <v>44</v>
      </c>
      <c r="D55" s="32">
        <f>D6</f>
        <v>2590485532.63</v>
      </c>
      <c r="E55" s="27"/>
      <c r="F55" s="32">
        <f>F6</f>
        <v>2590485532.63</v>
      </c>
      <c r="G55" s="34">
        <f>F55/$F$6*100</f>
        <v>100</v>
      </c>
      <c r="H55" s="32">
        <f>H6+H25</f>
        <v>2861478897.77</v>
      </c>
      <c r="I55" s="34">
        <v>100</v>
      </c>
      <c r="J55" s="27" t="s">
        <v>44</v>
      </c>
      <c r="K55" s="32">
        <f>K6+K25</f>
        <v>2590485532.63</v>
      </c>
      <c r="L55" s="27"/>
      <c r="M55" s="32">
        <f>M6+M25</f>
        <v>2590485532.63</v>
      </c>
      <c r="N55" s="34">
        <v>100</v>
      </c>
    </row>
    <row r="56" spans="1:14" s="28" customFormat="1" ht="4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="28" customFormat="1" ht="11.25" customHeight="1"/>
    <row r="58" s="28" customFormat="1" ht="11.25" customHeight="1"/>
    <row r="59" s="28" customFormat="1" ht="11.25" customHeight="1"/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2008-04-25T10:53:38Z</cp:lastPrinted>
  <dcterms:created xsi:type="dcterms:W3CDTF">2003-05-14T01:28:23Z</dcterms:created>
  <dcterms:modified xsi:type="dcterms:W3CDTF">2008-05-16T06:10:14Z</dcterms:modified>
  <cp:category/>
  <cp:version/>
  <cp:contentType/>
  <cp:contentStatus/>
</cp:coreProperties>
</file>