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205" activeTab="0"/>
  </bookViews>
  <sheets>
    <sheet name="財務摘要" sheetId="1" r:id="rId1"/>
    <sheet name="損益表" sheetId="2" r:id="rId2"/>
    <sheet name="盈虧撥補表" sheetId="3" r:id="rId3"/>
    <sheet name="現金流量表" sheetId="4" r:id="rId4"/>
    <sheet name="資產負債表" sheetId="5" r:id="rId5"/>
  </sheets>
  <definedNames>
    <definedName name="_xlnm.Print_Area" localSheetId="3">'現金流量表'!$A$1:$O$60</definedName>
  </definedNames>
  <calcPr fullCalcOnLoad="1"/>
</workbook>
</file>

<file path=xl/sharedStrings.xml><?xml version="1.0" encoding="utf-8"?>
<sst xmlns="http://schemas.openxmlformats.org/spreadsheetml/2006/main" count="609" uniqueCount="320">
  <si>
    <t>AA</t>
  </si>
  <si>
    <t>公  司  資  產  負  債  查  核  表</t>
  </si>
  <si>
    <t>(資產部分)</t>
  </si>
  <si>
    <t xml:space="preserve"> 上  年  度  決  算  數</t>
  </si>
  <si>
    <t>科           目</t>
  </si>
  <si>
    <t>決   算   核   定   數</t>
  </si>
  <si>
    <t>上  年  度  決  算  數</t>
  </si>
  <si>
    <t>科             目</t>
  </si>
  <si>
    <t>金             額</t>
  </si>
  <si>
    <t xml:space="preserve"> ％</t>
  </si>
  <si>
    <t>金         額</t>
  </si>
  <si>
    <t>％</t>
  </si>
  <si>
    <t>金          額</t>
  </si>
  <si>
    <t xml:space="preserve">            資產</t>
  </si>
  <si>
    <t xml:space="preserve">            負債</t>
  </si>
  <si>
    <t/>
  </si>
  <si>
    <t>流動資產</t>
  </si>
  <si>
    <t>流動負債</t>
  </si>
  <si>
    <t xml:space="preserve">    現金</t>
  </si>
  <si>
    <t xml:space="preserve">    短期債務</t>
  </si>
  <si>
    <t xml:space="preserve">    央行存款</t>
  </si>
  <si>
    <t xml:space="preserve">    存放央行</t>
  </si>
  <si>
    <t xml:space="preserve">    銀行同業存款</t>
  </si>
  <si>
    <t xml:space="preserve">    國際金融機構存款</t>
  </si>
  <si>
    <t xml:space="preserve">    應收款項</t>
  </si>
  <si>
    <t xml:space="preserve">    應付款項</t>
  </si>
  <si>
    <t xml:space="preserve">    黃金與白銀</t>
  </si>
  <si>
    <t xml:space="preserve">    發行券幣</t>
  </si>
  <si>
    <t xml:space="preserve">    存貨</t>
  </si>
  <si>
    <t xml:space="preserve">    預收款項</t>
  </si>
  <si>
    <t xml:space="preserve">    預付款項</t>
  </si>
  <si>
    <t xml:space="preserve">    短期墊款</t>
  </si>
  <si>
    <t>存款、匯款及金融債券</t>
  </si>
  <si>
    <t xml:space="preserve">    支票存款</t>
  </si>
  <si>
    <t xml:space="preserve">    活期存款</t>
  </si>
  <si>
    <t xml:space="preserve">    定期存款</t>
  </si>
  <si>
    <t xml:space="preserve">    短期放款及透支</t>
  </si>
  <si>
    <t xml:space="preserve">    儲蓄存款</t>
  </si>
  <si>
    <t xml:space="preserve">    短期擔保放款及透支</t>
  </si>
  <si>
    <t xml:space="preserve">    匯款</t>
  </si>
  <si>
    <t xml:space="preserve">    中期放款</t>
  </si>
  <si>
    <t xml:space="preserve">    金融債券</t>
  </si>
  <si>
    <t xml:space="preserve">    中期擔保放款</t>
  </si>
  <si>
    <t xml:space="preserve">    長期放款</t>
  </si>
  <si>
    <t>央行及同業融資</t>
  </si>
  <si>
    <t xml:space="preserve">    長期擔保放款</t>
  </si>
  <si>
    <t xml:space="preserve">    央行融資</t>
  </si>
  <si>
    <t xml:space="preserve">    銀行業融通</t>
  </si>
  <si>
    <t xml:space="preserve">    同業融資</t>
  </si>
  <si>
    <t>長期負債</t>
  </si>
  <si>
    <t xml:space="preserve">    基金</t>
  </si>
  <si>
    <t xml:space="preserve">    長期債務</t>
  </si>
  <si>
    <t xml:space="preserve">    長期投資</t>
  </si>
  <si>
    <t>其他負債</t>
  </si>
  <si>
    <t xml:space="preserve">    營業及負債準備</t>
  </si>
  <si>
    <t>固定資產</t>
  </si>
  <si>
    <t xml:space="preserve">    什項負債</t>
  </si>
  <si>
    <t xml:space="preserve">    土地</t>
  </si>
  <si>
    <t xml:space="preserve">    遞延負債</t>
  </si>
  <si>
    <t xml:space="preserve">    土地改良物</t>
  </si>
  <si>
    <t xml:space="preserve">    受託買賣貸項</t>
  </si>
  <si>
    <t xml:space="preserve">    房屋及建築</t>
  </si>
  <si>
    <t xml:space="preserve">    待整理負債</t>
  </si>
  <si>
    <t xml:space="preserve">    機械及設備</t>
  </si>
  <si>
    <t xml:space="preserve">    交通及運輸設備</t>
  </si>
  <si>
    <t xml:space="preserve">    什項設備</t>
  </si>
  <si>
    <t xml:space="preserve">    租賃權益改良</t>
  </si>
  <si>
    <t xml:space="preserve">            業主權益</t>
  </si>
  <si>
    <t xml:space="preserve">    核能燃料</t>
  </si>
  <si>
    <t>資本</t>
  </si>
  <si>
    <t xml:space="preserve">    租賃資產</t>
  </si>
  <si>
    <t xml:space="preserve">    資本</t>
  </si>
  <si>
    <t xml:space="preserve">    預收資本</t>
  </si>
  <si>
    <t>遞耗資產</t>
  </si>
  <si>
    <t xml:space="preserve">    天然資源</t>
  </si>
  <si>
    <t>無形資產</t>
  </si>
  <si>
    <t xml:space="preserve">    無形資產</t>
  </si>
  <si>
    <t>保留盈餘（累積虧損－）</t>
  </si>
  <si>
    <t xml:space="preserve">    已指撥保留盈餘</t>
  </si>
  <si>
    <t>其他資產</t>
  </si>
  <si>
    <t xml:space="preserve">    未指撥保留盈餘</t>
  </si>
  <si>
    <t xml:space="preserve">    非營業資產</t>
  </si>
  <si>
    <t xml:space="preserve">    累積虧損</t>
  </si>
  <si>
    <t xml:space="preserve">    什項資產</t>
  </si>
  <si>
    <t xml:space="preserve">    遞延資產</t>
  </si>
  <si>
    <t xml:space="preserve">    受託買賣借項</t>
  </si>
  <si>
    <t xml:space="preserve">    待整理資產</t>
  </si>
  <si>
    <t xml:space="preserve">    累積換算調整數</t>
  </si>
  <si>
    <t xml:space="preserve">    兌換差價準備</t>
  </si>
  <si>
    <t xml:space="preserve">    未認列為退休金成本之淨損失</t>
  </si>
  <si>
    <t>庫藏股票</t>
  </si>
  <si>
    <t xml:space="preserve">    庫藏股票</t>
  </si>
  <si>
    <t>合       計</t>
  </si>
  <si>
    <t>AA</t>
  </si>
  <si>
    <t xml:space="preserve">             AA</t>
  </si>
  <si>
    <t xml:space="preserve">      上    年    度    決    算    數</t>
  </si>
  <si>
    <t xml:space="preserve">  科                             目</t>
  </si>
  <si>
    <t>金               額</t>
  </si>
  <si>
    <t xml:space="preserve"> ％</t>
  </si>
  <si>
    <t xml:space="preserve"> 原       列       決       算       數</t>
  </si>
  <si>
    <t xml:space="preserve"> 修           正           數</t>
  </si>
  <si>
    <t xml:space="preserve">            決         算         核         定         數</t>
  </si>
  <si>
    <t xml:space="preserve">                 金                   額</t>
  </si>
  <si>
    <t xml:space="preserve">       ％</t>
  </si>
  <si>
    <t>營業收入</t>
  </si>
  <si>
    <t xml:space="preserve">   銷貨收入</t>
  </si>
  <si>
    <t xml:space="preserve">   勞務收入</t>
  </si>
  <si>
    <t xml:space="preserve">   電費收入</t>
  </si>
  <si>
    <t xml:space="preserve">   給水收入</t>
  </si>
  <si>
    <t xml:space="preserve">   運輸收入</t>
  </si>
  <si>
    <t xml:space="preserve">   港埠收入</t>
  </si>
  <si>
    <t xml:space="preserve">   印刷出版廣告收入</t>
  </si>
  <si>
    <t xml:space="preserve">   郵務收入</t>
  </si>
  <si>
    <t xml:space="preserve">   電信收入</t>
  </si>
  <si>
    <t xml:space="preserve">   金融保險收入</t>
  </si>
  <si>
    <t xml:space="preserve">   其他營業收入</t>
  </si>
  <si>
    <t>營業成本</t>
  </si>
  <si>
    <t xml:space="preserve">   銷貨成本</t>
  </si>
  <si>
    <t xml:space="preserve">   勞務成本</t>
  </si>
  <si>
    <t xml:space="preserve">   發電及供電成本</t>
  </si>
  <si>
    <t xml:space="preserve">   給水成本</t>
  </si>
  <si>
    <t xml:space="preserve">   輸儲成本</t>
  </si>
  <si>
    <t xml:space="preserve">   港埠成本</t>
  </si>
  <si>
    <t xml:space="preserve">   印刷出版廣告成本</t>
  </si>
  <si>
    <t xml:space="preserve">   郵務成本</t>
  </si>
  <si>
    <t xml:space="preserve">   電信成本</t>
  </si>
  <si>
    <t xml:space="preserve">   金融保險成本</t>
  </si>
  <si>
    <t xml:space="preserve">   其他營業成本</t>
  </si>
  <si>
    <t>營業毛利（毛損－）</t>
  </si>
  <si>
    <t>營業費用</t>
  </si>
  <si>
    <t xml:space="preserve">   行銷費用</t>
  </si>
  <si>
    <t xml:space="preserve">   業務費用</t>
  </si>
  <si>
    <t xml:space="preserve">   管理費用</t>
  </si>
  <si>
    <t xml:space="preserve">   其他營業費用</t>
  </si>
  <si>
    <t>營業利益（損失－）</t>
  </si>
  <si>
    <t>營業外收入</t>
  </si>
  <si>
    <t xml:space="preserve">   財務收入</t>
  </si>
  <si>
    <t xml:space="preserve">   其他營業外收入</t>
  </si>
  <si>
    <t>營業外費用</t>
  </si>
  <si>
    <t xml:space="preserve">   財務費用</t>
  </si>
  <si>
    <t xml:space="preserve">   其他營業外費用</t>
  </si>
  <si>
    <t>稅前純益（純損－）</t>
  </si>
  <si>
    <t>所得稅費用（利益－）</t>
  </si>
  <si>
    <t>非常利益（損失－）</t>
  </si>
  <si>
    <t>少數股權純益（純損－）</t>
  </si>
  <si>
    <t>本期純益（純損－）</t>
  </si>
  <si>
    <t>AA</t>
  </si>
  <si>
    <t xml:space="preserve">          AA</t>
  </si>
  <si>
    <t>科                                                 目</t>
  </si>
  <si>
    <t xml:space="preserve">                                     本                                                                                         年                                                                                                            度</t>
  </si>
  <si>
    <t>預                    算                    數</t>
  </si>
  <si>
    <t>原       列       決       算       數</t>
  </si>
  <si>
    <t>修                  正                  數</t>
  </si>
  <si>
    <t>決       算       核       定       數</t>
  </si>
  <si>
    <t>營業活動之現金流量</t>
  </si>
  <si>
    <t xml:space="preserve">    本期純益（純損－）</t>
  </si>
  <si>
    <t xml:space="preserve">    調整非現金項目</t>
  </si>
  <si>
    <t xml:space="preserve">            營業活動之淨現金流入（流出－）</t>
  </si>
  <si>
    <t>投資活動之現金流量</t>
  </si>
  <si>
    <t xml:space="preserve">    存放央行淨減（淨增－）</t>
  </si>
  <si>
    <t xml:space="preserve">    減少長期投資</t>
  </si>
  <si>
    <t xml:space="preserve">    減少基金及長期應收款</t>
  </si>
  <si>
    <t xml:space="preserve">    減少固定資產及遞耗資產</t>
  </si>
  <si>
    <t xml:space="preserve">    無形資產及其他資產淨減（淨增－）</t>
  </si>
  <si>
    <t xml:space="preserve">    增加長期投資</t>
  </si>
  <si>
    <t xml:space="preserve">    增加基金及長期應收款</t>
  </si>
  <si>
    <t xml:space="preserve">    增加固定資產及遞耗資產</t>
  </si>
  <si>
    <t xml:space="preserve">        投資活動之淨現金流入（流出－）</t>
  </si>
  <si>
    <t>融資活動之現金流量</t>
  </si>
  <si>
    <t xml:space="preserve">    存匯款及金融債券淨增（淨減－）</t>
  </si>
  <si>
    <t xml:space="preserve">    央行及同業融資淨增（淨減－）</t>
  </si>
  <si>
    <t xml:space="preserve">    增加長期債務</t>
  </si>
  <si>
    <t xml:space="preserve">    其他負債淨增（淨減－）</t>
  </si>
  <si>
    <t xml:space="preserve">    增加資本、公積及填補虧損</t>
  </si>
  <si>
    <t xml:space="preserve">    減少資本</t>
  </si>
  <si>
    <t xml:space="preserve">    發放現金股利</t>
  </si>
  <si>
    <t xml:space="preserve">        融資活動之淨現金流入（流出－）</t>
  </si>
  <si>
    <t>匯率影響數</t>
  </si>
  <si>
    <t>現金及約當現金之淨增（淨減－）</t>
  </si>
  <si>
    <t>期初現金及約當現金</t>
  </si>
  <si>
    <t>期末現金及約當現金</t>
  </si>
  <si>
    <t>註：1.本表係採現金及約當現金基礎，包括現金、存放銀行同業、可自由動用之存放央行及自投資日起三個月內到期或清</t>
  </si>
  <si>
    <t>財      務      摘      要</t>
  </si>
  <si>
    <t xml:space="preserve">           項                   目            </t>
  </si>
  <si>
    <t xml:space="preserve">  上      年      度   </t>
  </si>
  <si>
    <t xml:space="preserve">   比 較 增 減 數  </t>
  </si>
  <si>
    <t xml:space="preserve">          ％         </t>
  </si>
  <si>
    <t xml:space="preserve">      經    營    成    績 ：</t>
  </si>
  <si>
    <t xml:space="preserve">          營    業    總    收    入</t>
  </si>
  <si>
    <t xml:space="preserve">          營    業    總    支    出</t>
  </si>
  <si>
    <t xml:space="preserve">          純益（純損－）</t>
  </si>
  <si>
    <t xml:space="preserve">      盈    虧    撥    補 ：</t>
  </si>
  <si>
    <t xml:space="preserve">          國庫分得股（官）息紅利</t>
  </si>
  <si>
    <t xml:space="preserve">          留存事業機關盈餘</t>
  </si>
  <si>
    <t xml:space="preserve">          事業機關負擔虧損</t>
  </si>
  <si>
    <r>
      <t xml:space="preserve">      現    金    流    量 </t>
    </r>
    <r>
      <rPr>
        <sz val="10"/>
        <rFont val="Wingdings 2"/>
        <family val="1"/>
      </rPr>
      <t>j</t>
    </r>
    <r>
      <rPr>
        <sz val="10"/>
        <rFont val="新細明體"/>
        <family val="1"/>
      </rPr>
      <t>：</t>
    </r>
  </si>
  <si>
    <t xml:space="preserve">          增加固定資產及遞耗資產</t>
  </si>
  <si>
    <t xml:space="preserve">          增    加    長    期    債    務</t>
  </si>
  <si>
    <t xml:space="preserve">          現金及約當現金淨增</t>
  </si>
  <si>
    <t xml:space="preserve">          現金及約當現金淨減</t>
  </si>
  <si>
    <t xml:space="preserve">      財    務    狀    況 ：</t>
  </si>
  <si>
    <r>
      <t xml:space="preserve">          營   運    資   金    餘   額</t>
    </r>
    <r>
      <rPr>
        <sz val="10"/>
        <rFont val="Wingdings 2"/>
        <family val="1"/>
      </rPr>
      <t xml:space="preserve"> k</t>
    </r>
  </si>
  <si>
    <t xml:space="preserve">          固   定    資    產    餘   額</t>
  </si>
  <si>
    <t xml:space="preserve">          業        主         權         益</t>
  </si>
  <si>
    <r>
      <t>附註：</t>
    </r>
    <r>
      <rPr>
        <sz val="9"/>
        <rFont val="Wingdings 2"/>
        <family val="1"/>
      </rPr>
      <t>j</t>
    </r>
    <r>
      <rPr>
        <sz val="9"/>
        <rFont val="新細明體"/>
        <family val="1"/>
      </rPr>
      <t>.現金流量係採現金及約當現金基礎，包括現金、存放銀行同業、可自由動用之存放央行及自投資日起三個月內到期</t>
    </r>
  </si>
  <si>
    <r>
      <t xml:space="preserve">            </t>
    </r>
    <r>
      <rPr>
        <sz val="9"/>
        <rFont val="Wingdings 2"/>
        <family val="1"/>
      </rPr>
      <t>k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營運資金餘額</t>
    </r>
    <r>
      <rPr>
        <sz val="9"/>
        <rFont val="Times New Roman"/>
        <family val="1"/>
      </rPr>
      <t>=</t>
    </r>
    <r>
      <rPr>
        <sz val="9"/>
        <rFont val="細明體"/>
        <family val="3"/>
      </rPr>
      <t>流動資產</t>
    </r>
    <r>
      <rPr>
        <sz val="9"/>
        <rFont val="Times New Roman"/>
        <family val="1"/>
      </rPr>
      <t>-</t>
    </r>
    <r>
      <rPr>
        <sz val="9"/>
        <rFont val="細明體"/>
        <family val="3"/>
      </rPr>
      <t>流動負債。</t>
    </r>
  </si>
  <si>
    <t xml:space="preserve">    單位：新臺幣元                                   （負債及業主權益部分）</t>
  </si>
  <si>
    <t xml:space="preserve">           償之債權證券。
</t>
  </si>
  <si>
    <t xml:space="preserve">    購建中固定資產</t>
  </si>
  <si>
    <t>會計原則變動累積影響數</t>
  </si>
  <si>
    <t xml:space="preserve"> </t>
  </si>
  <si>
    <t xml:space="preserve">                或清償之債權證券。</t>
  </si>
  <si>
    <t xml:space="preserve">    長期應收款項</t>
  </si>
  <si>
    <t>資本公積</t>
  </si>
  <si>
    <t>　資本公積</t>
  </si>
  <si>
    <t xml:space="preserve">限  公  司  損  益  查  核  表                                          </t>
  </si>
  <si>
    <t>單位：新臺幣元</t>
  </si>
  <si>
    <t xml:space="preserve">公  司  現  金  流  量  查  核  表                                    </t>
  </si>
  <si>
    <r>
      <t xml:space="preserve">    </t>
    </r>
    <r>
      <rPr>
        <sz val="9"/>
        <rFont val="新細明體"/>
        <family val="1"/>
      </rPr>
      <t>其他流動資產</t>
    </r>
  </si>
  <si>
    <r>
      <t xml:space="preserve">    </t>
    </r>
    <r>
      <rPr>
        <sz val="9"/>
        <rFont val="新細明體"/>
        <family val="1"/>
      </rPr>
      <t>其他流動負債</t>
    </r>
  </si>
  <si>
    <r>
      <t xml:space="preserve">    </t>
    </r>
    <r>
      <rPr>
        <sz val="9"/>
        <rFont val="新細明體"/>
        <family val="1"/>
      </rPr>
      <t>資產減損─固定資產</t>
    </r>
  </si>
  <si>
    <t xml:space="preserve"> </t>
  </si>
  <si>
    <t xml:space="preserve">    流動金融資產淨減（淨增－）</t>
  </si>
  <si>
    <t xml:space="preserve">    押匯貼現及放款淨減（淨增－）</t>
  </si>
  <si>
    <t xml:space="preserve">    流動金融資產</t>
  </si>
  <si>
    <r>
      <t xml:space="preserve">   </t>
    </r>
    <r>
      <rPr>
        <sz val="9"/>
        <rFont val="新細明體"/>
        <family val="1"/>
      </rPr>
      <t>存放銀行同業</t>
    </r>
  </si>
  <si>
    <t>押匯貼現及放款</t>
  </si>
  <si>
    <t xml:space="preserve">    押匯及貼現</t>
  </si>
  <si>
    <t>基金、投資及長期應收款</t>
  </si>
  <si>
    <t>業主權益其他項目</t>
  </si>
  <si>
    <t xml:space="preserve">    金融商品未實現損益</t>
  </si>
  <si>
    <t xml:space="preserve">          長   期    負    債    餘   額</t>
  </si>
  <si>
    <t xml:space="preserve">              單位：新臺幣億元</t>
  </si>
  <si>
    <t xml:space="preserve">中  央  信  託  局  股  份  有  限  </t>
  </si>
  <si>
    <t>中  央  信  託  局  股  份  有  限  公  司</t>
  </si>
  <si>
    <t xml:space="preserve">   本   年   度 (1/1-6/30)  </t>
  </si>
  <si>
    <r>
      <t>中華民國</t>
    </r>
    <r>
      <rPr>
        <sz val="12"/>
        <rFont val="Times New Roman"/>
        <family val="1"/>
      </rPr>
      <t>96</t>
    </r>
    <r>
      <rPr>
        <sz val="12"/>
        <rFont val="新細明體"/>
        <family val="1"/>
      </rPr>
      <t>年</t>
    </r>
  </si>
  <si>
    <r>
      <t>1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1</t>
    </r>
    <r>
      <rPr>
        <sz val="12"/>
        <rFont val="新細明體"/>
        <family val="1"/>
      </rPr>
      <t>日至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>30</t>
    </r>
    <r>
      <rPr>
        <sz val="12"/>
        <rFont val="新細明體"/>
        <family val="1"/>
      </rPr>
      <t>日</t>
    </r>
  </si>
  <si>
    <t xml:space="preserve">中  央  信  託  局  股  份  有  </t>
  </si>
  <si>
    <t xml:space="preserve">        2.本表「調整非現金項目」欄所列，包括提列備抵呆帳及損失、提存各項準備、折舊、折耗及減損、攤銷、沖轉遞延 
</t>
  </si>
  <si>
    <t xml:space="preserve">           負債、兌換損失(利益)、處理資產損失(利益)、債務整理損失(利益)、其他、流動資產淨減(淨增)、流動負債淨增(淨
</t>
  </si>
  <si>
    <t xml:space="preserve">           減)及遞延所得稅淨增(淨減)。</t>
  </si>
  <si>
    <r>
      <t>中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央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信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託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>局</t>
    </r>
    <r>
      <rPr>
        <b/>
        <sz val="18"/>
        <rFont val="Times New Roman"/>
        <family val="1"/>
      </rPr>
      <t xml:space="preserve">  </t>
    </r>
    <r>
      <rPr>
        <b/>
        <sz val="18"/>
        <rFont val="新細明體"/>
        <family val="1"/>
      </rPr>
      <t xml:space="preserve">股  份  有  限    </t>
    </r>
  </si>
  <si>
    <r>
      <t>中華民國</t>
    </r>
    <r>
      <rPr>
        <sz val="10"/>
        <rFont val="Times New Roman"/>
        <family val="1"/>
      </rPr>
      <t xml:space="preserve">   96   </t>
    </r>
    <r>
      <rPr>
        <sz val="10"/>
        <rFont val="新細明體"/>
        <family val="1"/>
      </rPr>
      <t>年</t>
    </r>
  </si>
  <si>
    <r>
      <t xml:space="preserve">  6  </t>
    </r>
    <r>
      <rPr>
        <sz val="10"/>
        <rFont val="新細明體"/>
        <family val="1"/>
      </rPr>
      <t>月</t>
    </r>
    <r>
      <rPr>
        <sz val="10"/>
        <rFont val="Times New Roman"/>
        <family val="1"/>
      </rPr>
      <t xml:space="preserve">  30  </t>
    </r>
    <r>
      <rPr>
        <sz val="10"/>
        <rFont val="新細明體"/>
        <family val="1"/>
      </rPr>
      <t>日</t>
    </r>
  </si>
  <si>
    <r>
      <t xml:space="preserve">    </t>
    </r>
    <r>
      <rPr>
        <sz val="9"/>
        <rFont val="新細明體"/>
        <family val="1"/>
      </rPr>
      <t>資產減損─遞耗資產</t>
    </r>
  </si>
  <si>
    <r>
      <t xml:space="preserve">    </t>
    </r>
    <r>
      <rPr>
        <sz val="9"/>
        <rFont val="新細明體"/>
        <family val="1"/>
      </rPr>
      <t>資產減損─無形資產</t>
    </r>
  </si>
  <si>
    <r>
      <t xml:space="preserve">    </t>
    </r>
    <r>
      <rPr>
        <sz val="9"/>
        <rFont val="新細明體"/>
        <family val="1"/>
      </rPr>
      <t>流動金融負債</t>
    </r>
  </si>
  <si>
    <t xml:space="preserve">    非流動金融負債</t>
  </si>
  <si>
    <t xml:space="preserve">    未實現重估增值</t>
  </si>
  <si>
    <t xml:space="preserve">    固定資產漲價補償準備</t>
  </si>
  <si>
    <t>少數股權</t>
  </si>
  <si>
    <t xml:space="preserve">    流動金融負債淨增（淨減－）</t>
  </si>
  <si>
    <t xml:space="preserve">    減少非流動金融負債</t>
  </si>
  <si>
    <t>註：1.本年度信託代理與保證之或有資產與或有負債各為1,328,153,776,097.32元。</t>
  </si>
  <si>
    <t xml:space="preserve">  金                          額</t>
  </si>
  <si>
    <t xml:space="preserve">  預                算                數</t>
  </si>
  <si>
    <t>修   正   數</t>
  </si>
  <si>
    <t xml:space="preserve">       2.上年度信託代理與保證之或有資產與或有負債各為 1,530,760,887,062.58元。</t>
  </si>
  <si>
    <t>營業外利益（損失－）</t>
  </si>
  <si>
    <t>未加計非常損益及會計原則變動
累積影響數之純益(純損－)</t>
  </si>
  <si>
    <t>上　年　度　決　算　數</t>
  </si>
  <si>
    <t>本　　　　　　　　   　　　　　　 　　　　　　　　　年　　　　　　　　　　　　　　　　　度</t>
  </si>
  <si>
    <t>金　　　　額</t>
  </si>
  <si>
    <t>%</t>
  </si>
  <si>
    <t>項                   目</t>
  </si>
  <si>
    <t>預　算　數</t>
  </si>
  <si>
    <t>原　列　決　算　數</t>
  </si>
  <si>
    <t>修　正　數</t>
  </si>
  <si>
    <t>決　算　核　定　數</t>
  </si>
  <si>
    <t>100</t>
  </si>
  <si>
    <t>盈餘之部</t>
  </si>
  <si>
    <t>本期純益</t>
  </si>
  <si>
    <t>累積盈餘</t>
  </si>
  <si>
    <t xml:space="preserve"> </t>
  </si>
  <si>
    <t>公積轉列數</t>
  </si>
  <si>
    <t>出售庫藏股票損失</t>
  </si>
  <si>
    <t>分配之部</t>
  </si>
  <si>
    <t>中央政府所得者</t>
  </si>
  <si>
    <t>股（官）息紅利</t>
  </si>
  <si>
    <t>地方政府所得者</t>
  </si>
  <si>
    <t>轉投資機關所得者</t>
  </si>
  <si>
    <t>其他政府機關所得者</t>
  </si>
  <si>
    <t>民股股東所得者</t>
  </si>
  <si>
    <t>股息紅利</t>
  </si>
  <si>
    <t>其他所得者</t>
  </si>
  <si>
    <t>撥補各級農、漁會事業費</t>
  </si>
  <si>
    <t>留存事業機關者</t>
  </si>
  <si>
    <t>填補虧損</t>
  </si>
  <si>
    <t>資本公積</t>
  </si>
  <si>
    <t>法定公積</t>
  </si>
  <si>
    <t>特別公積</t>
  </si>
  <si>
    <t>未分配盈餘</t>
  </si>
  <si>
    <t>虧損之部</t>
  </si>
  <si>
    <t>本期純損</t>
  </si>
  <si>
    <t>累積虧損</t>
  </si>
  <si>
    <t>累積虧損調整數</t>
  </si>
  <si>
    <t>填補之部</t>
  </si>
  <si>
    <t>中央政府負擔者</t>
  </si>
  <si>
    <t>折減資本</t>
  </si>
  <si>
    <t>出資填補</t>
  </si>
  <si>
    <t>地方政府負擔者</t>
  </si>
  <si>
    <t>轉投資機關負擔者</t>
  </si>
  <si>
    <t>其他政府機關負擔者</t>
  </si>
  <si>
    <t>民股股東負擔者</t>
  </si>
  <si>
    <t>事業機關負擔者</t>
  </si>
  <si>
    <t>撥用盈餘</t>
  </si>
  <si>
    <t>撥用法定公積</t>
  </si>
  <si>
    <t>撥用特別公積</t>
  </si>
  <si>
    <t>撥用資本公積</t>
  </si>
  <si>
    <t>待填補之虧損</t>
  </si>
  <si>
    <t>公　司　盈　虧　撥　補　查　核　表</t>
  </si>
  <si>
    <t>中　央　信　託　局　股　份　有　限</t>
  </si>
  <si>
    <r>
      <t>中華民國</t>
    </r>
    <r>
      <rPr>
        <sz val="9"/>
        <rFont val="Times New Roman"/>
        <family val="1"/>
      </rPr>
      <t xml:space="preserve">   96   </t>
    </r>
    <r>
      <rPr>
        <sz val="9"/>
        <rFont val="細明體"/>
        <family val="3"/>
      </rPr>
      <t>年</t>
    </r>
  </si>
  <si>
    <r>
      <t xml:space="preserve">  6  </t>
    </r>
    <r>
      <rPr>
        <sz val="9"/>
        <rFont val="細明體"/>
        <family val="3"/>
      </rPr>
      <t>月</t>
    </r>
    <r>
      <rPr>
        <sz val="9"/>
        <rFont val="Times New Roman"/>
        <family val="1"/>
      </rPr>
      <t xml:space="preserve">  30  </t>
    </r>
    <r>
      <rPr>
        <sz val="9"/>
        <rFont val="細明體"/>
        <family val="3"/>
      </rPr>
      <t>日</t>
    </r>
  </si>
  <si>
    <t>本</t>
  </si>
  <si>
    <t xml:space="preserve">                                            年                                                                     度</t>
  </si>
  <si>
    <t>本年度決算數</t>
  </si>
  <si>
    <t>本年度決算數</t>
  </si>
  <si>
    <t>修  正  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</si>
</sst>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0.00_ "/>
    <numFmt numFmtId="178" formatCode="#,##0.00_ "/>
    <numFmt numFmtId="179" formatCode="0_ "/>
    <numFmt numFmtId="180" formatCode="000"/>
    <numFmt numFmtId="181" formatCode="0.000_ "/>
    <numFmt numFmtId="182" formatCode="_-\ #,##0.00_-;\-\ #,##0.00_-;_-\ &quot;&quot;"/>
    <numFmt numFmtId="183" formatCode="#,###"/>
    <numFmt numFmtId="184" formatCode="_-\ #,##0.00_-;\-#,##0.00_-;_-&quot;&quot;"/>
    <numFmt numFmtId="185" formatCode="#,##0.000_);\(#,##0.000\)"/>
  </numFmts>
  <fonts count="27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0"/>
      <color indexed="9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10"/>
      <color indexed="9"/>
      <name val="Times New Roman"/>
      <family val="1"/>
    </font>
    <font>
      <b/>
      <sz val="10"/>
      <name val="新細明體"/>
      <family val="1"/>
    </font>
    <font>
      <sz val="8.8"/>
      <name val="新細明體"/>
      <family val="1"/>
    </font>
    <font>
      <sz val="15"/>
      <name val="新細明體"/>
      <family val="1"/>
    </font>
    <font>
      <sz val="12"/>
      <color indexed="9"/>
      <name val="新細明體"/>
      <family val="1"/>
    </font>
    <font>
      <sz val="14"/>
      <name val="新細明體"/>
      <family val="1"/>
    </font>
    <font>
      <u val="single"/>
      <sz val="10"/>
      <name val="新細明體"/>
      <family val="1"/>
    </font>
    <font>
      <sz val="10"/>
      <name val="細明體"/>
      <family val="3"/>
    </font>
    <font>
      <sz val="10"/>
      <name val="Wingdings 2"/>
      <family val="1"/>
    </font>
    <font>
      <sz val="9"/>
      <name val="Wingdings 2"/>
      <family val="1"/>
    </font>
    <font>
      <sz val="9"/>
      <name val="Times New Roman"/>
      <family val="1"/>
    </font>
    <font>
      <b/>
      <sz val="1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/>
    </xf>
    <xf numFmtId="0" fontId="16" fillId="0" borderId="5" xfId="0" applyFont="1" applyBorder="1" applyAlignment="1">
      <alignment horizontal="left"/>
    </xf>
    <xf numFmtId="0" fontId="16" fillId="0" borderId="0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5" xfId="0" applyFont="1" applyBorder="1" applyAlignment="1">
      <alignment horizontal="left" vertical="center"/>
    </xf>
    <xf numFmtId="3" fontId="3" fillId="0" borderId="0" xfId="15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/>
    </xf>
    <xf numFmtId="0" fontId="20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6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7" fillId="0" borderId="1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0" fillId="0" borderId="0" xfId="0" applyNumberFormat="1" applyAlignment="1">
      <alignment/>
    </xf>
    <xf numFmtId="184" fontId="0" fillId="0" borderId="0" xfId="0" applyNumberFormat="1" applyFill="1" applyAlignment="1">
      <alignment/>
    </xf>
    <xf numFmtId="184" fontId="3" fillId="0" borderId="0" xfId="0" applyNumberFormat="1" applyFont="1" applyBorder="1" applyAlignment="1">
      <alignment/>
    </xf>
    <xf numFmtId="184" fontId="3" fillId="0" borderId="9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right"/>
    </xf>
    <xf numFmtId="184" fontId="9" fillId="0" borderId="0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2" fillId="0" borderId="0" xfId="0" applyNumberFormat="1" applyFont="1" applyFill="1" applyAlignment="1">
      <alignment/>
    </xf>
    <xf numFmtId="184" fontId="2" fillId="0" borderId="0" xfId="0" applyNumberFormat="1" applyFont="1" applyBorder="1" applyAlignment="1">
      <alignment horizontal="right"/>
    </xf>
    <xf numFmtId="184" fontId="20" fillId="0" borderId="0" xfId="0" applyNumberFormat="1" applyFont="1" applyBorder="1" applyAlignment="1">
      <alignment/>
    </xf>
    <xf numFmtId="184" fontId="20" fillId="0" borderId="0" xfId="0" applyNumberFormat="1" applyFont="1" applyAlignment="1">
      <alignment/>
    </xf>
    <xf numFmtId="184" fontId="9" fillId="0" borderId="0" xfId="0" applyNumberFormat="1" applyFont="1" applyAlignment="1">
      <alignment horizontal="right"/>
    </xf>
    <xf numFmtId="184" fontId="2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right" vertical="top"/>
    </xf>
    <xf numFmtId="184" fontId="7" fillId="0" borderId="1" xfId="0" applyNumberFormat="1" applyFont="1" applyBorder="1" applyAlignment="1">
      <alignment horizontal="right" vertical="top"/>
    </xf>
    <xf numFmtId="184" fontId="3" fillId="0" borderId="12" xfId="0" applyNumberFormat="1" applyFont="1" applyBorder="1" applyAlignment="1">
      <alignment horizontal="center" vertical="center"/>
    </xf>
    <xf numFmtId="184" fontId="0" fillId="0" borderId="1" xfId="0" applyNumberFormat="1" applyFont="1" applyBorder="1" applyAlignment="1">
      <alignment horizontal="right"/>
    </xf>
    <xf numFmtId="184" fontId="24" fillId="0" borderId="1" xfId="0" applyNumberFormat="1" applyFont="1" applyBorder="1" applyAlignment="1">
      <alignment/>
    </xf>
    <xf numFmtId="184" fontId="6" fillId="0" borderId="1" xfId="0" applyNumberFormat="1" applyFont="1" applyBorder="1" applyAlignment="1">
      <alignment vertical="top"/>
    </xf>
    <xf numFmtId="184" fontId="3" fillId="0" borderId="1" xfId="0" applyNumberFormat="1" applyFont="1" applyBorder="1" applyAlignment="1">
      <alignment horizontal="right"/>
    </xf>
    <xf numFmtId="184" fontId="3" fillId="0" borderId="7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/>
    </xf>
    <xf numFmtId="184" fontId="3" fillId="0" borderId="11" xfId="0" applyNumberFormat="1" applyFont="1" applyBorder="1" applyAlignment="1">
      <alignment/>
    </xf>
    <xf numFmtId="184" fontId="9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179" fontId="9" fillId="0" borderId="0" xfId="0" applyNumberFormat="1" applyFont="1" applyAlignment="1">
      <alignment horizontal="right"/>
    </xf>
    <xf numFmtId="179" fontId="9" fillId="0" borderId="0" xfId="0" applyNumberFormat="1" applyFont="1" applyBorder="1" applyAlignment="1">
      <alignment/>
    </xf>
    <xf numFmtId="179" fontId="9" fillId="0" borderId="0" xfId="0" applyNumberFormat="1" applyFont="1" applyAlignment="1">
      <alignment/>
    </xf>
    <xf numFmtId="184" fontId="9" fillId="0" borderId="0" xfId="0" applyNumberFormat="1" applyFont="1" applyAlignment="1">
      <alignment wrapText="1"/>
    </xf>
    <xf numFmtId="18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 vertical="top"/>
    </xf>
    <xf numFmtId="0" fontId="9" fillId="0" borderId="0" xfId="0" applyFont="1" applyAlignment="1">
      <alignment vertical="top" wrapText="1"/>
    </xf>
    <xf numFmtId="0" fontId="25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26" fillId="0" borderId="0" xfId="0" applyFont="1" applyAlignment="1">
      <alignment horizontal="right" vertical="center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3" fontId="9" fillId="0" borderId="0" xfId="0" applyNumberFormat="1" applyFont="1" applyAlignment="1">
      <alignment horizontal="center"/>
    </xf>
    <xf numFmtId="43" fontId="3" fillId="0" borderId="8" xfId="0" applyNumberFormat="1" applyFont="1" applyBorder="1" applyAlignment="1">
      <alignment horizontal="center" vertical="center"/>
    </xf>
    <xf numFmtId="43" fontId="3" fillId="0" borderId="0" xfId="0" applyNumberFormat="1" applyFont="1" applyAlignment="1">
      <alignment/>
    </xf>
    <xf numFmtId="43" fontId="25" fillId="0" borderId="0" xfId="0" applyNumberFormat="1" applyFont="1" applyAlignment="1">
      <alignment horizontal="right" vertical="top"/>
    </xf>
    <xf numFmtId="43" fontId="26" fillId="0" borderId="0" xfId="0" applyNumberFormat="1" applyFont="1" applyAlignment="1">
      <alignment horizontal="right" vertical="top"/>
    </xf>
    <xf numFmtId="43" fontId="2" fillId="0" borderId="1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183" fontId="25" fillId="0" borderId="0" xfId="0" applyNumberFormat="1" applyFont="1" applyAlignment="1">
      <alignment horizontal="right" vertical="top"/>
    </xf>
    <xf numFmtId="183" fontId="26" fillId="0" borderId="0" xfId="0" applyNumberFormat="1" applyFont="1" applyAlignment="1">
      <alignment horizontal="right" vertical="top"/>
    </xf>
    <xf numFmtId="4" fontId="26" fillId="0" borderId="0" xfId="0" applyNumberFormat="1" applyFont="1" applyAlignment="1">
      <alignment horizontal="right" vertical="top"/>
    </xf>
    <xf numFmtId="4" fontId="25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/>
    </xf>
    <xf numFmtId="43" fontId="20" fillId="0" borderId="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/>
    </xf>
    <xf numFmtId="49" fontId="3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84" fontId="6" fillId="0" borderId="0" xfId="0" applyNumberFormat="1" applyFont="1" applyBorder="1" applyAlignment="1">
      <alignment horizontal="right" vertical="top"/>
    </xf>
    <xf numFmtId="184" fontId="7" fillId="0" borderId="0" xfId="0" applyNumberFormat="1" applyFont="1" applyBorder="1" applyAlignment="1">
      <alignment horizontal="right" vertical="top"/>
    </xf>
    <xf numFmtId="184" fontId="6" fillId="0" borderId="0" xfId="0" applyNumberFormat="1" applyFont="1" applyBorder="1" applyAlignment="1">
      <alignment vertical="top"/>
    </xf>
    <xf numFmtId="184" fontId="3" fillId="0" borderId="1" xfId="0" applyNumberFormat="1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/>
    </xf>
    <xf numFmtId="184" fontId="3" fillId="0" borderId="14" xfId="0" applyNumberFormat="1" applyFont="1" applyBorder="1" applyAlignment="1">
      <alignment horizontal="center" vertical="center"/>
    </xf>
    <xf numFmtId="184" fontId="3" fillId="0" borderId="12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center"/>
    </xf>
    <xf numFmtId="184" fontId="3" fillId="0" borderId="1" xfId="0" applyNumberFormat="1" applyFont="1" applyBorder="1" applyAlignment="1">
      <alignment/>
    </xf>
    <xf numFmtId="184" fontId="3" fillId="0" borderId="4" xfId="0" applyNumberFormat="1" applyFont="1" applyBorder="1" applyAlignment="1">
      <alignment horizontal="center" vertical="center"/>
    </xf>
    <xf numFmtId="184" fontId="3" fillId="0" borderId="13" xfId="0" applyNumberFormat="1" applyFont="1" applyBorder="1" applyAlignment="1">
      <alignment horizontal="center" vertical="center"/>
    </xf>
    <xf numFmtId="184" fontId="3" fillId="0" borderId="11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3" fontId="3" fillId="0" borderId="4" xfId="0" applyNumberFormat="1" applyFont="1" applyBorder="1" applyAlignment="1">
      <alignment horizontal="center" vertical="center"/>
    </xf>
    <xf numFmtId="43" fontId="3" fillId="0" borderId="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4" fontId="6" fillId="0" borderId="0" xfId="0" applyNumberFormat="1" applyFont="1" applyBorder="1" applyAlignment="1">
      <alignment horizontal="left" vertical="center"/>
    </xf>
    <xf numFmtId="184" fontId="7" fillId="0" borderId="0" xfId="0" applyNumberFormat="1" applyFont="1" applyAlignment="1">
      <alignment horizontal="left" vertical="center"/>
    </xf>
    <xf numFmtId="184" fontId="3" fillId="0" borderId="0" xfId="0" applyNumberFormat="1" applyFont="1" applyBorder="1" applyAlignment="1">
      <alignment horizontal="right"/>
    </xf>
    <xf numFmtId="184" fontId="8" fillId="0" borderId="1" xfId="0" applyNumberFormat="1" applyFont="1" applyBorder="1" applyAlignment="1">
      <alignment horizontal="left"/>
    </xf>
    <xf numFmtId="184" fontId="3" fillId="0" borderId="1" xfId="0" applyNumberFormat="1" applyFont="1" applyBorder="1" applyAlignment="1">
      <alignment horizontal="left"/>
    </xf>
    <xf numFmtId="184" fontId="2" fillId="0" borderId="1" xfId="0" applyNumberFormat="1" applyFont="1" applyBorder="1" applyAlignment="1">
      <alignment horizontal="left" vertical="center" wrapText="1" indent="2"/>
    </xf>
    <xf numFmtId="184" fontId="3" fillId="0" borderId="9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75" zoomScaleNormal="75" workbookViewId="0" topLeftCell="A1">
      <selection activeCell="E4" sqref="E4:E5"/>
    </sheetView>
  </sheetViews>
  <sheetFormatPr defaultColWidth="9.00390625" defaultRowHeight="16.5"/>
  <cols>
    <col min="1" max="1" width="28.00390625" style="0" customWidth="1"/>
    <col min="2" max="2" width="16.375" style="0" customWidth="1"/>
    <col min="3" max="3" width="15.125" style="0" customWidth="1"/>
    <col min="4" max="4" width="15.00390625" style="0" customWidth="1"/>
    <col min="5" max="5" width="11.875" style="0" customWidth="1"/>
    <col min="6" max="6" width="2.25390625" style="0" customWidth="1"/>
  </cols>
  <sheetData>
    <row r="1" spans="1:6" ht="20.25">
      <c r="A1" s="20"/>
      <c r="E1" s="21"/>
      <c r="F1" s="22" t="s">
        <v>93</v>
      </c>
    </row>
    <row r="2" spans="1:15" ht="25.5">
      <c r="A2" s="129" t="s">
        <v>234</v>
      </c>
      <c r="B2" s="130"/>
      <c r="C2" s="130"/>
      <c r="D2" s="130"/>
      <c r="E2" s="130"/>
      <c r="F2" s="23" t="s">
        <v>210</v>
      </c>
      <c r="G2" s="23"/>
      <c r="H2" s="23"/>
      <c r="I2" s="23"/>
      <c r="J2" s="23"/>
      <c r="K2" s="23"/>
      <c r="L2" s="23"/>
      <c r="M2" s="23"/>
      <c r="N2" s="23"/>
      <c r="O2" s="23"/>
    </row>
    <row r="3" spans="1:15" ht="20.25">
      <c r="A3" s="24"/>
      <c r="B3" s="24"/>
      <c r="C3" s="24"/>
      <c r="D3" s="24"/>
      <c r="E3" s="24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20.25">
      <c r="A4" s="24"/>
      <c r="B4" s="24"/>
      <c r="C4" s="24"/>
      <c r="D4" s="24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</row>
    <row r="6" spans="1:6" ht="16.5">
      <c r="A6" s="25"/>
      <c r="B6" s="26"/>
      <c r="C6" s="26"/>
      <c r="D6" s="26"/>
      <c r="E6" s="26"/>
      <c r="F6" s="27"/>
    </row>
    <row r="7" spans="1:6" ht="16.5">
      <c r="A7" s="28"/>
      <c r="B7" s="29"/>
      <c r="C7" s="29"/>
      <c r="D7" s="29"/>
      <c r="E7" s="29"/>
      <c r="F7" s="30"/>
    </row>
    <row r="8" spans="1:6" ht="19.5">
      <c r="A8" s="131" t="s">
        <v>182</v>
      </c>
      <c r="B8" s="132"/>
      <c r="C8" s="132"/>
      <c r="D8" s="132"/>
      <c r="E8" s="132"/>
      <c r="F8" s="133"/>
    </row>
    <row r="9" spans="1:6" ht="16.5">
      <c r="A9" s="31"/>
      <c r="B9" s="5"/>
      <c r="C9" s="5"/>
      <c r="D9" s="134" t="s">
        <v>232</v>
      </c>
      <c r="E9" s="134"/>
      <c r="F9" s="30"/>
    </row>
    <row r="10" spans="1:7" ht="16.5">
      <c r="A10" s="32" t="s">
        <v>183</v>
      </c>
      <c r="B10" s="33" t="s">
        <v>235</v>
      </c>
      <c r="C10" s="33" t="s">
        <v>184</v>
      </c>
      <c r="D10" s="33" t="s">
        <v>185</v>
      </c>
      <c r="E10" s="33" t="s">
        <v>186</v>
      </c>
      <c r="F10" s="34"/>
      <c r="G10" s="35"/>
    </row>
    <row r="11" spans="1:6" ht="15.75" customHeight="1">
      <c r="A11" s="36"/>
      <c r="B11" s="37"/>
      <c r="C11" s="7"/>
      <c r="D11" s="7"/>
      <c r="E11" s="38"/>
      <c r="F11" s="39"/>
    </row>
    <row r="12" spans="1:6" ht="16.5" customHeight="1">
      <c r="A12" s="40" t="s">
        <v>187</v>
      </c>
      <c r="B12" s="41"/>
      <c r="C12" s="42"/>
      <c r="D12" s="42"/>
      <c r="E12" s="8"/>
      <c r="F12" s="39"/>
    </row>
    <row r="13" spans="1:6" ht="16.5" customHeight="1">
      <c r="A13" s="40" t="s">
        <v>188</v>
      </c>
      <c r="B13" s="8">
        <v>583.29</v>
      </c>
      <c r="C13" s="8">
        <v>1018.15</v>
      </c>
      <c r="D13" s="8">
        <f>B13-C13</f>
        <v>-434.86</v>
      </c>
      <c r="E13" s="8">
        <f>ABS(D13/C13*100)</f>
        <v>42.71079899818298</v>
      </c>
      <c r="F13" s="39"/>
    </row>
    <row r="14" spans="1:6" ht="16.5" customHeight="1">
      <c r="A14" s="40" t="s">
        <v>189</v>
      </c>
      <c r="B14" s="8">
        <v>570.93</v>
      </c>
      <c r="C14" s="8">
        <v>998.15</v>
      </c>
      <c r="D14" s="8">
        <f>B14-C14</f>
        <v>-427.22</v>
      </c>
      <c r="E14" s="8">
        <f>ABS(D14/C14*100)</f>
        <v>42.80118218704604</v>
      </c>
      <c r="F14" s="39"/>
    </row>
    <row r="15" spans="1:6" ht="16.5" customHeight="1">
      <c r="A15" s="40" t="s">
        <v>190</v>
      </c>
      <c r="B15" s="8">
        <f>B13-B14</f>
        <v>12.360000000000014</v>
      </c>
      <c r="C15" s="8">
        <f>C13-C14</f>
        <v>20</v>
      </c>
      <c r="D15" s="8">
        <f>B15-C15</f>
        <v>-7.639999999999986</v>
      </c>
      <c r="E15" s="8">
        <f>ABS(D15/C15*100)</f>
        <v>38.19999999999993</v>
      </c>
      <c r="F15" s="39"/>
    </row>
    <row r="16" spans="1:6" ht="15.75" customHeight="1">
      <c r="A16" s="40"/>
      <c r="B16" s="43"/>
      <c r="C16" s="43"/>
      <c r="D16" s="8"/>
      <c r="E16" s="8"/>
      <c r="F16" s="39"/>
    </row>
    <row r="17" spans="1:6" ht="16.5" customHeight="1">
      <c r="A17" s="40" t="s">
        <v>191</v>
      </c>
      <c r="B17" s="8"/>
      <c r="C17" s="8"/>
      <c r="D17" s="8"/>
      <c r="E17" s="8"/>
      <c r="F17" s="39"/>
    </row>
    <row r="18" spans="1:6" ht="16.5" customHeight="1">
      <c r="A18" s="40" t="s">
        <v>192</v>
      </c>
      <c r="B18" s="8"/>
      <c r="C18" s="8">
        <v>8</v>
      </c>
      <c r="D18" s="8">
        <f>B18-C18</f>
        <v>-8</v>
      </c>
      <c r="E18" s="8">
        <f>ABS(D18/C18*100)</f>
        <v>100</v>
      </c>
      <c r="F18" s="39"/>
    </row>
    <row r="19" spans="1:6" ht="16.5" customHeight="1">
      <c r="A19" s="40" t="s">
        <v>193</v>
      </c>
      <c r="B19" s="8">
        <v>12.36</v>
      </c>
      <c r="C19" s="8">
        <v>12</v>
      </c>
      <c r="D19" s="8">
        <f>B19-C19</f>
        <v>0.35999999999999943</v>
      </c>
      <c r="E19" s="8">
        <f>ABS(D19/C19*100)</f>
        <v>2.9999999999999956</v>
      </c>
      <c r="F19" s="39"/>
    </row>
    <row r="20" spans="1:6" ht="16.5" customHeight="1">
      <c r="A20" s="40" t="s">
        <v>194</v>
      </c>
      <c r="B20" s="8"/>
      <c r="C20" s="8"/>
      <c r="D20" s="8"/>
      <c r="E20" s="8"/>
      <c r="F20" s="39"/>
    </row>
    <row r="21" spans="1:6" ht="15.75" customHeight="1">
      <c r="A21" s="40"/>
      <c r="B21" s="8"/>
      <c r="C21" s="8"/>
      <c r="D21" s="8"/>
      <c r="E21" s="8"/>
      <c r="F21" s="39"/>
    </row>
    <row r="22" spans="1:6" ht="16.5" customHeight="1">
      <c r="A22" s="40" t="s">
        <v>195</v>
      </c>
      <c r="B22" s="8"/>
      <c r="C22" s="8"/>
      <c r="D22" s="8"/>
      <c r="E22" s="8"/>
      <c r="F22" s="39"/>
    </row>
    <row r="23" spans="1:6" ht="16.5" customHeight="1">
      <c r="A23" s="40" t="s">
        <v>196</v>
      </c>
      <c r="B23" s="8">
        <v>0.75</v>
      </c>
      <c r="C23" s="8">
        <v>0.67</v>
      </c>
      <c r="D23" s="8">
        <f>B23-C23</f>
        <v>0.07999999999999996</v>
      </c>
      <c r="E23" s="8">
        <f>ABS(D23/C23*100)</f>
        <v>11.94029850746268</v>
      </c>
      <c r="F23" s="39"/>
    </row>
    <row r="24" spans="1:6" ht="16.5" customHeight="1">
      <c r="A24" s="40" t="s">
        <v>197</v>
      </c>
      <c r="B24" s="8"/>
      <c r="C24" s="8"/>
      <c r="D24" s="8"/>
      <c r="E24" s="8"/>
      <c r="F24" s="39"/>
    </row>
    <row r="25" spans="1:6" ht="16.5" customHeight="1">
      <c r="A25" s="40" t="s">
        <v>198</v>
      </c>
      <c r="B25" s="8"/>
      <c r="C25" s="8">
        <v>64.45</v>
      </c>
      <c r="D25" s="57"/>
      <c r="E25" s="57"/>
      <c r="F25" s="39"/>
    </row>
    <row r="26" spans="1:6" ht="16.5" customHeight="1">
      <c r="A26" s="40" t="s">
        <v>199</v>
      </c>
      <c r="B26" s="8">
        <v>66.87</v>
      </c>
      <c r="C26" s="8"/>
      <c r="D26" s="57"/>
      <c r="E26" s="57"/>
      <c r="F26" s="39"/>
    </row>
    <row r="27" spans="1:6" ht="15.75" customHeight="1">
      <c r="A27" s="40"/>
      <c r="B27" s="42"/>
      <c r="C27" s="42"/>
      <c r="D27" s="42"/>
      <c r="E27" s="8"/>
      <c r="F27" s="39"/>
    </row>
    <row r="28" spans="1:6" ht="16.5" customHeight="1">
      <c r="A28" s="40" t="s">
        <v>200</v>
      </c>
      <c r="B28" s="42"/>
      <c r="C28" s="42"/>
      <c r="D28" s="42"/>
      <c r="E28" s="8"/>
      <c r="F28" s="39"/>
    </row>
    <row r="29" spans="1:6" ht="16.5" customHeight="1">
      <c r="A29" s="40" t="s">
        <v>201</v>
      </c>
      <c r="B29" s="8">
        <v>1195.18</v>
      </c>
      <c r="C29" s="8">
        <v>1154.5</v>
      </c>
      <c r="D29" s="8">
        <f>B29-C29</f>
        <v>40.680000000000064</v>
      </c>
      <c r="E29" s="8">
        <f>ABS(D29/C29*100)</f>
        <v>3.523603291468173</v>
      </c>
      <c r="F29" s="39"/>
    </row>
    <row r="30" spans="1:6" ht="16.5" customHeight="1">
      <c r="A30" s="40" t="s">
        <v>202</v>
      </c>
      <c r="B30" s="8">
        <v>82.36</v>
      </c>
      <c r="C30" s="8">
        <v>80.75</v>
      </c>
      <c r="D30" s="8">
        <f>B30-C30</f>
        <v>1.6099999999999994</v>
      </c>
      <c r="E30" s="8">
        <f>ABS(D30/C30*100)</f>
        <v>1.9938080495356032</v>
      </c>
      <c r="F30" s="39"/>
    </row>
    <row r="31" spans="1:6" ht="16.5" customHeight="1">
      <c r="A31" s="40" t="s">
        <v>231</v>
      </c>
      <c r="B31" s="8">
        <v>23.84</v>
      </c>
      <c r="C31" s="8">
        <v>9.29</v>
      </c>
      <c r="D31" s="8">
        <f>B31-C31</f>
        <v>14.55</v>
      </c>
      <c r="E31" s="8">
        <f>ABS(D31/C31*100)</f>
        <v>156.6200215285253</v>
      </c>
      <c r="F31" s="39"/>
    </row>
    <row r="32" spans="1:6" ht="16.5" customHeight="1">
      <c r="A32" s="40" t="s">
        <v>203</v>
      </c>
      <c r="B32" s="8">
        <v>203.93</v>
      </c>
      <c r="C32" s="8">
        <v>200.03</v>
      </c>
      <c r="D32" s="8">
        <f>B32-C32</f>
        <v>3.9000000000000057</v>
      </c>
      <c r="E32" s="8">
        <f>ABS(D32/C32*100)</f>
        <v>1.9497075438684226</v>
      </c>
      <c r="F32" s="39"/>
    </row>
    <row r="33" spans="1:6" ht="15.75" customHeight="1">
      <c r="A33" s="40"/>
      <c r="B33" s="44"/>
      <c r="C33" s="44"/>
      <c r="D33" s="44"/>
      <c r="E33" s="44"/>
      <c r="F33" s="39"/>
    </row>
    <row r="34" spans="1:6" ht="15.75" customHeight="1">
      <c r="A34" s="40"/>
      <c r="B34" s="44"/>
      <c r="C34" s="44"/>
      <c r="D34" s="44"/>
      <c r="E34" s="44"/>
      <c r="F34" s="39"/>
    </row>
    <row r="35" spans="1:6" ht="16.5" customHeight="1">
      <c r="A35" s="45" t="s">
        <v>204</v>
      </c>
      <c r="B35" s="44"/>
      <c r="C35" s="44"/>
      <c r="D35" s="44"/>
      <c r="E35" s="44"/>
      <c r="F35" s="39"/>
    </row>
    <row r="36" spans="1:6" ht="16.5" customHeight="1">
      <c r="A36" s="46" t="s">
        <v>211</v>
      </c>
      <c r="B36" s="5"/>
      <c r="C36" s="5"/>
      <c r="D36" s="5"/>
      <c r="E36" s="5"/>
      <c r="F36" s="30"/>
    </row>
    <row r="37" spans="1:6" ht="16.5" customHeight="1">
      <c r="A37" s="47" t="s">
        <v>205</v>
      </c>
      <c r="B37" s="5"/>
      <c r="C37" s="5"/>
      <c r="D37" s="5"/>
      <c r="E37" s="5"/>
      <c r="F37" s="30"/>
    </row>
    <row r="38" spans="1:6" ht="15.75" customHeight="1">
      <c r="A38" s="48"/>
      <c r="B38" s="16"/>
      <c r="C38" s="16"/>
      <c r="D38" s="16"/>
      <c r="E38" s="16"/>
      <c r="F38" s="49"/>
    </row>
  </sheetData>
  <mergeCells count="3">
    <mergeCell ref="A2:E2"/>
    <mergeCell ref="A8:F8"/>
    <mergeCell ref="D9:E9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3"/>
  <sheetViews>
    <sheetView zoomScale="75" zoomScaleNormal="75" zoomScaleSheetLayoutView="90" workbookViewId="0" topLeftCell="A1">
      <selection activeCell="E12" sqref="E12"/>
    </sheetView>
  </sheetViews>
  <sheetFormatPr defaultColWidth="9.00390625" defaultRowHeight="16.5"/>
  <cols>
    <col min="1" max="1" width="19.875" style="62" customWidth="1"/>
    <col min="2" max="2" width="7.25390625" style="62" customWidth="1"/>
    <col min="3" max="3" width="31.25390625" style="62" customWidth="1"/>
    <col min="4" max="4" width="22.50390625" style="62" customWidth="1"/>
    <col min="5" max="5" width="7.75390625" style="62" customWidth="1"/>
    <col min="6" max="7" width="24.875" style="62" customWidth="1"/>
    <col min="8" max="8" width="26.75390625" style="62" customWidth="1"/>
    <col min="9" max="16384" width="9.00390625" style="62" customWidth="1"/>
  </cols>
  <sheetData>
    <row r="1" spans="1:25" ht="9.75" customHeight="1">
      <c r="A1" s="77" t="s">
        <v>93</v>
      </c>
      <c r="B1" s="61"/>
      <c r="D1" s="61"/>
      <c r="E1" s="61"/>
      <c r="F1" s="61"/>
      <c r="G1" s="61"/>
      <c r="H1" s="61"/>
      <c r="I1" s="60" t="s">
        <v>94</v>
      </c>
      <c r="Y1" s="63"/>
    </row>
    <row r="2" spans="1:25" ht="25.5">
      <c r="A2" s="135" t="s">
        <v>238</v>
      </c>
      <c r="B2" s="136"/>
      <c r="C2" s="136"/>
      <c r="D2" s="136"/>
      <c r="E2" s="136"/>
      <c r="F2" s="137" t="s">
        <v>215</v>
      </c>
      <c r="G2" s="137"/>
      <c r="H2" s="137"/>
      <c r="I2" s="137"/>
      <c r="Y2" s="63"/>
    </row>
    <row r="3" spans="1:25" ht="25.5" customHeight="1">
      <c r="A3" s="78"/>
      <c r="B3" s="79"/>
      <c r="C3" s="79"/>
      <c r="D3" s="81"/>
      <c r="E3" s="81" t="s">
        <v>236</v>
      </c>
      <c r="F3" s="82" t="s">
        <v>237</v>
      </c>
      <c r="G3" s="83"/>
      <c r="H3" s="83"/>
      <c r="I3" s="84" t="s">
        <v>216</v>
      </c>
      <c r="Y3" s="63"/>
    </row>
    <row r="4" spans="1:25" ht="16.5">
      <c r="A4" s="138" t="s">
        <v>95</v>
      </c>
      <c r="B4" s="139"/>
      <c r="C4" s="140" t="s">
        <v>96</v>
      </c>
      <c r="D4" s="142" t="s">
        <v>315</v>
      </c>
      <c r="E4" s="143"/>
      <c r="F4" s="144" t="s">
        <v>316</v>
      </c>
      <c r="G4" s="144"/>
      <c r="H4" s="144"/>
      <c r="I4" s="144"/>
      <c r="Y4" s="63"/>
    </row>
    <row r="5" spans="1:25" ht="16.5">
      <c r="A5" s="145" t="s">
        <v>97</v>
      </c>
      <c r="B5" s="146" t="s">
        <v>98</v>
      </c>
      <c r="C5" s="140"/>
      <c r="D5" s="142" t="s">
        <v>256</v>
      </c>
      <c r="E5" s="143"/>
      <c r="F5" s="145" t="s">
        <v>99</v>
      </c>
      <c r="G5" s="146" t="s">
        <v>100</v>
      </c>
      <c r="H5" s="147" t="s">
        <v>101</v>
      </c>
      <c r="I5" s="148"/>
      <c r="Y5" s="63"/>
    </row>
    <row r="6" spans="1:25" ht="16.5">
      <c r="A6" s="139"/>
      <c r="B6" s="141"/>
      <c r="C6" s="141"/>
      <c r="D6" s="80" t="s">
        <v>255</v>
      </c>
      <c r="E6" s="85" t="s">
        <v>98</v>
      </c>
      <c r="F6" s="139"/>
      <c r="G6" s="141"/>
      <c r="H6" s="86" t="s">
        <v>102</v>
      </c>
      <c r="I6" s="87" t="s">
        <v>103</v>
      </c>
      <c r="Y6" s="63"/>
    </row>
    <row r="7" spans="1:25" ht="7.5" customHeight="1">
      <c r="A7" s="88"/>
      <c r="B7" s="75"/>
      <c r="C7" s="70"/>
      <c r="D7" s="70"/>
      <c r="E7" s="75"/>
      <c r="F7" s="70"/>
      <c r="G7" s="70"/>
      <c r="H7" s="70"/>
      <c r="I7" s="75"/>
      <c r="Y7" s="63"/>
    </row>
    <row r="8" spans="1:25" s="58" customFormat="1" ht="12" customHeight="1">
      <c r="A8" s="88">
        <f>SUM(A9:A19)</f>
        <v>100961393973.57</v>
      </c>
      <c r="B8" s="91">
        <v>100</v>
      </c>
      <c r="C8" s="70" t="s">
        <v>104</v>
      </c>
      <c r="D8" s="70">
        <f>SUM(D9:D19)</f>
        <v>46004565000</v>
      </c>
      <c r="E8" s="91">
        <v>100</v>
      </c>
      <c r="F8" s="70">
        <f>SUM(F9:F19)</f>
        <v>57939321752.03</v>
      </c>
      <c r="G8" s="70"/>
      <c r="H8" s="70">
        <f>SUM(F8+G8)</f>
        <v>57939321752.03</v>
      </c>
      <c r="I8" s="91">
        <v>100</v>
      </c>
      <c r="Y8" s="71"/>
    </row>
    <row r="9" spans="1:25" s="58" customFormat="1" ht="12" customHeight="1">
      <c r="A9" s="89"/>
      <c r="B9" s="90"/>
      <c r="C9" s="58" t="s">
        <v>105</v>
      </c>
      <c r="H9" s="70"/>
      <c r="I9" s="90"/>
      <c r="Y9" s="71"/>
    </row>
    <row r="10" spans="1:25" s="58" customFormat="1" ht="12" customHeight="1">
      <c r="A10" s="89"/>
      <c r="B10" s="90"/>
      <c r="C10" s="58" t="s">
        <v>106</v>
      </c>
      <c r="H10" s="70"/>
      <c r="I10" s="90"/>
      <c r="Y10" s="71"/>
    </row>
    <row r="11" spans="2:25" s="58" customFormat="1" ht="12" customHeight="1">
      <c r="B11" s="90"/>
      <c r="C11" s="58" t="s">
        <v>107</v>
      </c>
      <c r="H11" s="70"/>
      <c r="I11" s="90"/>
      <c r="Y11" s="71"/>
    </row>
    <row r="12" spans="2:25" s="58" customFormat="1" ht="12" customHeight="1">
      <c r="B12" s="90"/>
      <c r="C12" s="58" t="s">
        <v>108</v>
      </c>
      <c r="H12" s="70"/>
      <c r="I12" s="90"/>
      <c r="Y12" s="71"/>
    </row>
    <row r="13" spans="2:25" s="58" customFormat="1" ht="12" customHeight="1">
      <c r="B13" s="90"/>
      <c r="C13" s="58" t="s">
        <v>109</v>
      </c>
      <c r="H13" s="70"/>
      <c r="I13" s="90"/>
      <c r="Y13" s="71"/>
    </row>
    <row r="14" spans="2:25" s="58" customFormat="1" ht="12" customHeight="1">
      <c r="B14" s="90"/>
      <c r="C14" s="58" t="s">
        <v>110</v>
      </c>
      <c r="H14" s="70"/>
      <c r="I14" s="90"/>
      <c r="Y14" s="71"/>
    </row>
    <row r="15" spans="2:25" s="58" customFormat="1" ht="12" customHeight="1">
      <c r="B15" s="90"/>
      <c r="C15" s="58" t="s">
        <v>111</v>
      </c>
      <c r="H15" s="70"/>
      <c r="I15" s="90"/>
      <c r="Y15" s="71"/>
    </row>
    <row r="16" spans="2:25" s="58" customFormat="1" ht="12" customHeight="1">
      <c r="B16" s="90"/>
      <c r="C16" s="58" t="s">
        <v>112</v>
      </c>
      <c r="H16" s="70"/>
      <c r="I16" s="90"/>
      <c r="Y16" s="71"/>
    </row>
    <row r="17" spans="1:25" s="58" customFormat="1" ht="12" customHeight="1">
      <c r="A17" s="58" t="s">
        <v>221</v>
      </c>
      <c r="B17" s="90"/>
      <c r="C17" s="58" t="s">
        <v>113</v>
      </c>
      <c r="H17" s="70"/>
      <c r="I17" s="90"/>
      <c r="Y17" s="71"/>
    </row>
    <row r="18" spans="1:25" s="58" customFormat="1" ht="12" customHeight="1">
      <c r="A18" s="58">
        <v>79923160364.57</v>
      </c>
      <c r="B18" s="89">
        <f>A18/$A$8*100</f>
        <v>79.16210069909746</v>
      </c>
      <c r="C18" s="58" t="s">
        <v>114</v>
      </c>
      <c r="D18" s="58">
        <v>34721316000</v>
      </c>
      <c r="E18" s="58">
        <f>D18/$D$8*100</f>
        <v>75.4736318015397</v>
      </c>
      <c r="F18" s="58">
        <v>50412708112.03</v>
      </c>
      <c r="H18" s="58">
        <f>SUM(F18+G18)</f>
        <v>50412708112.03</v>
      </c>
      <c r="I18" s="90">
        <f>H18/$H$8*100</f>
        <v>87.00948956183407</v>
      </c>
      <c r="Y18" s="71"/>
    </row>
    <row r="19" spans="1:25" s="58" customFormat="1" ht="12" customHeight="1">
      <c r="A19" s="58">
        <v>21038233609</v>
      </c>
      <c r="B19" s="89">
        <f>A19/$A$8*100</f>
        <v>20.83789930090254</v>
      </c>
      <c r="C19" s="58" t="s">
        <v>115</v>
      </c>
      <c r="D19" s="58">
        <v>11283249000</v>
      </c>
      <c r="E19" s="58">
        <f>D19/$D$8*100</f>
        <v>24.526368198460304</v>
      </c>
      <c r="F19" s="58">
        <v>7526613640</v>
      </c>
      <c r="H19" s="58">
        <f>SUM(F19+G19)</f>
        <v>7526613640</v>
      </c>
      <c r="I19" s="90">
        <f>H19/$H$8*100</f>
        <v>12.99051043816593</v>
      </c>
      <c r="Y19" s="71"/>
    </row>
    <row r="20" s="58" customFormat="1" ht="7.5" customHeight="1">
      <c r="Y20" s="71"/>
    </row>
    <row r="21" spans="1:25" s="58" customFormat="1" ht="12" customHeight="1">
      <c r="A21" s="70">
        <f>SUM(A22:A32)</f>
        <v>95719880246.42</v>
      </c>
      <c r="B21" s="70">
        <f>A21/$A$8*100</f>
        <v>94.80839802140395</v>
      </c>
      <c r="C21" s="70" t="s">
        <v>116</v>
      </c>
      <c r="D21" s="70">
        <f>SUM(D22:D32)</f>
        <v>43510798000</v>
      </c>
      <c r="E21" s="70">
        <f>D21/$D$8*100</f>
        <v>94.57930533632913</v>
      </c>
      <c r="F21" s="70">
        <f>SUM(F22:F32)</f>
        <v>55136842387.75</v>
      </c>
      <c r="G21" s="70"/>
      <c r="H21" s="70">
        <f>F21+G21</f>
        <v>55136842387.75</v>
      </c>
      <c r="I21" s="70">
        <f>H21/$H$8*100</f>
        <v>95.16307875284748</v>
      </c>
      <c r="Y21" s="71"/>
    </row>
    <row r="22" spans="3:25" s="58" customFormat="1" ht="12" customHeight="1">
      <c r="C22" s="58" t="s">
        <v>117</v>
      </c>
      <c r="H22" s="70"/>
      <c r="Y22" s="71"/>
    </row>
    <row r="23" spans="3:25" s="58" customFormat="1" ht="12" customHeight="1">
      <c r="C23" s="58" t="s">
        <v>118</v>
      </c>
      <c r="H23" s="70"/>
      <c r="Y23" s="71"/>
    </row>
    <row r="24" spans="3:8" s="58" customFormat="1" ht="12" customHeight="1">
      <c r="C24" s="58" t="s">
        <v>119</v>
      </c>
      <c r="H24" s="70"/>
    </row>
    <row r="25" spans="3:8" s="58" customFormat="1" ht="12" customHeight="1">
      <c r="C25" s="58" t="s">
        <v>120</v>
      </c>
      <c r="H25" s="70"/>
    </row>
    <row r="26" spans="3:8" s="58" customFormat="1" ht="12" customHeight="1">
      <c r="C26" s="58" t="s">
        <v>121</v>
      </c>
      <c r="H26" s="70"/>
    </row>
    <row r="27" spans="3:8" s="58" customFormat="1" ht="12" customHeight="1">
      <c r="C27" s="58" t="s">
        <v>122</v>
      </c>
      <c r="H27" s="70"/>
    </row>
    <row r="28" spans="3:8" s="58" customFormat="1" ht="12" customHeight="1">
      <c r="C28" s="58" t="s">
        <v>123</v>
      </c>
      <c r="H28" s="70"/>
    </row>
    <row r="29" spans="3:8" s="58" customFormat="1" ht="12" customHeight="1">
      <c r="C29" s="58" t="s">
        <v>124</v>
      </c>
      <c r="H29" s="70"/>
    </row>
    <row r="30" spans="3:8" s="58" customFormat="1" ht="12" customHeight="1">
      <c r="C30" s="58" t="s">
        <v>125</v>
      </c>
      <c r="H30" s="70"/>
    </row>
    <row r="31" spans="1:9" s="58" customFormat="1" ht="12" customHeight="1">
      <c r="A31" s="58">
        <v>95704465524.42</v>
      </c>
      <c r="B31" s="89">
        <f>A31/$A$8*100</f>
        <v>94.7931300844299</v>
      </c>
      <c r="C31" s="58" t="s">
        <v>126</v>
      </c>
      <c r="D31" s="58">
        <v>43503413000</v>
      </c>
      <c r="E31" s="58">
        <f>D31/$D$8*100</f>
        <v>94.56325258156446</v>
      </c>
      <c r="F31" s="58">
        <v>55131952442.75</v>
      </c>
      <c r="H31" s="58">
        <f>F31+G31</f>
        <v>55131952442.75</v>
      </c>
      <c r="I31" s="58">
        <f>H31/$H$8*100</f>
        <v>95.15463898370257</v>
      </c>
    </row>
    <row r="32" spans="1:9" s="58" customFormat="1" ht="12" customHeight="1">
      <c r="A32" s="58">
        <v>15414722</v>
      </c>
      <c r="B32" s="89">
        <f>A32/$A$8*100</f>
        <v>0.015267936974043083</v>
      </c>
      <c r="C32" s="58" t="s">
        <v>127</v>
      </c>
      <c r="D32" s="58">
        <v>7385000</v>
      </c>
      <c r="E32" s="58">
        <f>D32/$D$8*100</f>
        <v>0.01605275476466303</v>
      </c>
      <c r="F32" s="58">
        <v>4889945</v>
      </c>
      <c r="H32" s="58">
        <f>F32+G32</f>
        <v>4889945</v>
      </c>
      <c r="I32" s="58">
        <f>H32/$H$8*100</f>
        <v>0.008439769144913527</v>
      </c>
    </row>
    <row r="33" s="58" customFormat="1" ht="7.5" customHeight="1"/>
    <row r="34" spans="1:9" s="58" customFormat="1" ht="12" customHeight="1">
      <c r="A34" s="70">
        <f>A8-A21</f>
        <v>5241513727.150009</v>
      </c>
      <c r="B34" s="70">
        <f>A34/$A$8*100</f>
        <v>5.191601978596045</v>
      </c>
      <c r="C34" s="70" t="s">
        <v>128</v>
      </c>
      <c r="D34" s="70">
        <f>D8-D21</f>
        <v>2493767000</v>
      </c>
      <c r="E34" s="70">
        <f>D34/$D$8*100</f>
        <v>5.420694663670877</v>
      </c>
      <c r="F34" s="70">
        <f>F8-F21</f>
        <v>2802479364.279999</v>
      </c>
      <c r="G34" s="70"/>
      <c r="H34" s="70">
        <f>H8-H21</f>
        <v>2802479364.279999</v>
      </c>
      <c r="I34" s="70">
        <f>H34/$H$8*100</f>
        <v>4.8369212471525165</v>
      </c>
    </row>
    <row r="35" spans="1:9" s="58" customFormat="1" ht="7.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58" customFormat="1" ht="12" customHeight="1">
      <c r="A36" s="70">
        <f>SUM(A37:A40)</f>
        <v>3542372747.34</v>
      </c>
      <c r="B36" s="70">
        <f>A36/$A$8*100</f>
        <v>3.5086408853143745</v>
      </c>
      <c r="C36" s="70" t="s">
        <v>129</v>
      </c>
      <c r="D36" s="70">
        <f>SUM(D37:D40)</f>
        <v>1827998000</v>
      </c>
      <c r="E36" s="70">
        <f>D36/$D$8*100</f>
        <v>3.973514367541569</v>
      </c>
      <c r="F36" s="70">
        <f>SUM(F37:F40)</f>
        <v>1782806371.4899998</v>
      </c>
      <c r="G36" s="70"/>
      <c r="H36" s="70">
        <f>SUM(H37:H40)</f>
        <v>1782806371.4899998</v>
      </c>
      <c r="I36" s="70">
        <f>H36/$H$8*100</f>
        <v>3.0770231987182974</v>
      </c>
    </row>
    <row r="37" s="58" customFormat="1" ht="12" customHeight="1">
      <c r="C37" s="58" t="s">
        <v>130</v>
      </c>
    </row>
    <row r="38" spans="1:9" s="58" customFormat="1" ht="12" customHeight="1">
      <c r="A38" s="58">
        <v>3013553715.96</v>
      </c>
      <c r="B38" s="58">
        <f>A38/$A$8*100</f>
        <v>2.9848574760654527</v>
      </c>
      <c r="C38" s="58" t="s">
        <v>131</v>
      </c>
      <c r="D38" s="58">
        <v>1572601000</v>
      </c>
      <c r="E38" s="58">
        <f>D38/$D$8*100</f>
        <v>3.4183585911528565</v>
      </c>
      <c r="F38" s="58">
        <v>1521396365.1</v>
      </c>
      <c r="H38" s="58">
        <f>F38+G38</f>
        <v>1521396365.1</v>
      </c>
      <c r="I38" s="58">
        <f>H38/$H$8*100</f>
        <v>2.625844278280139</v>
      </c>
    </row>
    <row r="39" spans="1:9" s="58" customFormat="1" ht="12" customHeight="1">
      <c r="A39" s="58">
        <v>519862929.38</v>
      </c>
      <c r="B39" s="58">
        <f>A39/$A$8*100</f>
        <v>0.5149125907632489</v>
      </c>
      <c r="C39" s="58" t="s">
        <v>132</v>
      </c>
      <c r="D39" s="58">
        <v>249551000</v>
      </c>
      <c r="E39" s="58">
        <f>D39/$D$8*100</f>
        <v>0.5424483418112963</v>
      </c>
      <c r="F39" s="58">
        <v>256123583.39</v>
      </c>
      <c r="H39" s="58">
        <f>F39+G39</f>
        <v>256123583.39</v>
      </c>
      <c r="I39" s="58">
        <f>H39/$H$8*100</f>
        <v>0.4420548526373218</v>
      </c>
    </row>
    <row r="40" spans="1:9" s="58" customFormat="1" ht="12" customHeight="1">
      <c r="A40" s="58">
        <v>8956102</v>
      </c>
      <c r="B40" s="58">
        <f>A40/$A$8*100</f>
        <v>0.008870818485672411</v>
      </c>
      <c r="C40" s="58" t="s">
        <v>133</v>
      </c>
      <c r="D40" s="58">
        <v>5846000</v>
      </c>
      <c r="E40" s="58">
        <f>D40/$D$8*100</f>
        <v>0.012707434577416394</v>
      </c>
      <c r="F40" s="58">
        <v>5286423</v>
      </c>
      <c r="H40" s="58">
        <f>F40+G40</f>
        <v>5286423</v>
      </c>
      <c r="I40" s="58">
        <f>H40/$H$8*100</f>
        <v>0.009124067800836452</v>
      </c>
    </row>
    <row r="41" s="58" customFormat="1" ht="7.5" customHeight="1"/>
    <row r="42" spans="1:9" s="58" customFormat="1" ht="12" customHeight="1">
      <c r="A42" s="70">
        <f>A34-A36</f>
        <v>1699140979.810009</v>
      </c>
      <c r="B42" s="70">
        <f>A42/$A$8*100</f>
        <v>1.6829610932816712</v>
      </c>
      <c r="C42" s="70" t="s">
        <v>134</v>
      </c>
      <c r="D42" s="70">
        <f>D34-D36</f>
        <v>665769000</v>
      </c>
      <c r="E42" s="70">
        <f>D42/$D$8*100</f>
        <v>1.447180296129308</v>
      </c>
      <c r="F42" s="70">
        <f>F34-F36</f>
        <v>1019672992.789999</v>
      </c>
      <c r="G42" s="70"/>
      <c r="H42" s="70">
        <f>H34-H36</f>
        <v>1019672992.789999</v>
      </c>
      <c r="I42" s="70">
        <f>H42/$H$8*100</f>
        <v>1.759898048434219</v>
      </c>
    </row>
    <row r="43" spans="1:9" s="58" customFormat="1" ht="7.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58" customFormat="1" ht="12" customHeight="1">
      <c r="A44" s="70">
        <f>SUM(A45:A46)</f>
        <v>581709939.83</v>
      </c>
      <c r="B44" s="70">
        <f>A44/$A$8*100</f>
        <v>0.5761706697337022</v>
      </c>
      <c r="C44" s="70" t="s">
        <v>135</v>
      </c>
      <c r="D44" s="70">
        <f>SUM(D45:D46)</f>
        <v>54694000</v>
      </c>
      <c r="E44" s="70">
        <f>D44/$D$8*100</f>
        <v>0.11888820163825045</v>
      </c>
      <c r="F44" s="70">
        <f>SUM(F45:F46)</f>
        <v>389593613.3</v>
      </c>
      <c r="G44" s="70"/>
      <c r="H44" s="70">
        <f>SUM(H45:H46)</f>
        <v>389593613.3</v>
      </c>
      <c r="I44" s="70">
        <f>H44/$H$8*100</f>
        <v>0.6724165929442383</v>
      </c>
    </row>
    <row r="45" spans="2:9" s="58" customFormat="1" ht="12" customHeight="1">
      <c r="B45" s="58">
        <f>A45/$A$8*100</f>
        <v>0</v>
      </c>
      <c r="C45" s="58" t="s">
        <v>136</v>
      </c>
      <c r="E45" s="58">
        <f>ABS(D45/$D$8*100)</f>
        <v>0</v>
      </c>
      <c r="H45" s="58">
        <f>F45+G45</f>
        <v>0</v>
      </c>
      <c r="I45" s="58">
        <f>H45/$H$8*100</f>
        <v>0</v>
      </c>
    </row>
    <row r="46" spans="1:9" s="58" customFormat="1" ht="12" customHeight="1">
      <c r="A46" s="58">
        <v>581709939.83</v>
      </c>
      <c r="B46" s="58">
        <f>A46/$A$8*100</f>
        <v>0.5761706697337022</v>
      </c>
      <c r="C46" s="58" t="s">
        <v>137</v>
      </c>
      <c r="D46" s="58">
        <v>54694000</v>
      </c>
      <c r="E46" s="58">
        <f>ABS(D46/$D$8*100)</f>
        <v>0.11888820163825045</v>
      </c>
      <c r="F46" s="58">
        <v>389593613.3</v>
      </c>
      <c r="H46" s="58">
        <f>F46+G46</f>
        <v>389593613.3</v>
      </c>
      <c r="I46" s="58">
        <f>H46/$H$8*100</f>
        <v>0.6724165929442383</v>
      </c>
    </row>
    <row r="47" s="58" customFormat="1" ht="7.5" customHeight="1"/>
    <row r="48" spans="1:9" s="58" customFormat="1" ht="12" customHeight="1">
      <c r="A48" s="70">
        <f>SUM(A49:A50)</f>
        <v>330610891.37</v>
      </c>
      <c r="B48" s="70">
        <f>A48/$A$8*100</f>
        <v>0.327462684852141</v>
      </c>
      <c r="C48" s="70" t="s">
        <v>138</v>
      </c>
      <c r="D48" s="70">
        <f>SUM(D49:D50)</f>
        <v>25448000</v>
      </c>
      <c r="E48" s="70">
        <f>ABS(D48/$D$8*100)</f>
        <v>0.05531624959392617</v>
      </c>
      <c r="F48" s="70">
        <f>SUM(F49:F50)</f>
        <v>59059989.45</v>
      </c>
      <c r="G48" s="70"/>
      <c r="H48" s="70">
        <f>F48+G48</f>
        <v>59059989.45</v>
      </c>
      <c r="I48" s="70">
        <f>H48/$H$8*100</f>
        <v>0.10193420921074338</v>
      </c>
    </row>
    <row r="49" spans="2:9" s="58" customFormat="1" ht="12" customHeight="1">
      <c r="B49" s="58">
        <f>A49/$A$8*100</f>
        <v>0</v>
      </c>
      <c r="C49" s="58" t="s">
        <v>139</v>
      </c>
      <c r="E49" s="58">
        <f>ABS(D49/$D$8*100)</f>
        <v>0</v>
      </c>
      <c r="H49" s="58">
        <f>F49+G49</f>
        <v>0</v>
      </c>
      <c r="I49" s="58">
        <f>H49/$H$8*100</f>
        <v>0</v>
      </c>
    </row>
    <row r="50" spans="1:9" s="58" customFormat="1" ht="12" customHeight="1">
      <c r="A50" s="58">
        <v>330610891.37</v>
      </c>
      <c r="B50" s="58">
        <f>A50/$A$8*100</f>
        <v>0.327462684852141</v>
      </c>
      <c r="C50" s="58" t="s">
        <v>140</v>
      </c>
      <c r="D50" s="58">
        <v>25448000</v>
      </c>
      <c r="E50" s="58">
        <f>ABS(D50/$D$8*100)</f>
        <v>0.05531624959392617</v>
      </c>
      <c r="F50" s="58">
        <v>59059989.45</v>
      </c>
      <c r="H50" s="58">
        <f>F50+G50</f>
        <v>59059989.45</v>
      </c>
      <c r="I50" s="58">
        <f>H50/$H$8*100</f>
        <v>0.10193420921074338</v>
      </c>
    </row>
    <row r="51" s="58" customFormat="1" ht="7.5" customHeight="1"/>
    <row r="52" spans="1:9" s="58" customFormat="1" ht="12" customHeight="1">
      <c r="A52" s="70">
        <f>A44-A48</f>
        <v>251099048.46000004</v>
      </c>
      <c r="B52" s="70">
        <f>A52/$A$8*100</f>
        <v>0.2487079848815613</v>
      </c>
      <c r="C52" s="70" t="s">
        <v>259</v>
      </c>
      <c r="D52" s="70">
        <f>D44-D48</f>
        <v>29246000</v>
      </c>
      <c r="E52" s="70">
        <f>ABS(D52/$D$8*100)</f>
        <v>0.0635719520443243</v>
      </c>
      <c r="F52" s="70">
        <f>F44-F48</f>
        <v>330533623.85</v>
      </c>
      <c r="G52" s="70"/>
      <c r="H52" s="70">
        <f>H44-H48</f>
        <v>330533623.85</v>
      </c>
      <c r="I52" s="70">
        <f>H52/$H$8*100</f>
        <v>0.5704823837334948</v>
      </c>
    </row>
    <row r="53" spans="1:9" s="58" customFormat="1" ht="7.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58" customFormat="1" ht="12" customHeight="1">
      <c r="A54" s="70">
        <f>A42+A52</f>
        <v>1950240028.270009</v>
      </c>
      <c r="B54" s="70">
        <f>A54/$A$8*100</f>
        <v>1.9316690781632326</v>
      </c>
      <c r="C54" s="70" t="s">
        <v>141</v>
      </c>
      <c r="D54" s="70">
        <f>D42+D52</f>
        <v>695015000</v>
      </c>
      <c r="E54" s="70">
        <f>ABS(D54/$D$8*100)</f>
        <v>1.5107522481736322</v>
      </c>
      <c r="F54" s="70">
        <f>F42+F52</f>
        <v>1350206616.639999</v>
      </c>
      <c r="G54" s="70"/>
      <c r="H54" s="70">
        <f>H42+H52</f>
        <v>1350206616.639999</v>
      </c>
      <c r="I54" s="70">
        <f>H54/$H$8*100</f>
        <v>2.3303804321677135</v>
      </c>
    </row>
    <row r="55" spans="1:9" s="58" customFormat="1" ht="7.5" customHeight="1">
      <c r="A55" s="70"/>
      <c r="B55" s="70">
        <f>A55/$A$8*100</f>
        <v>0</v>
      </c>
      <c r="C55" s="70"/>
      <c r="D55" s="70"/>
      <c r="E55" s="70">
        <f>ABS(D55/$D$8*100)</f>
        <v>0</v>
      </c>
      <c r="F55" s="70"/>
      <c r="G55" s="70"/>
      <c r="H55" s="70"/>
      <c r="I55" s="70"/>
    </row>
    <row r="56" spans="1:9" s="58" customFormat="1" ht="11.25" customHeight="1">
      <c r="A56" s="70">
        <v>222309655</v>
      </c>
      <c r="B56" s="70">
        <f>A56/$A$8*100</f>
        <v>0.220192735312467</v>
      </c>
      <c r="C56" s="70" t="s">
        <v>142</v>
      </c>
      <c r="D56" s="70">
        <v>147297000</v>
      </c>
      <c r="E56" s="70">
        <f>ABS(D56/$D$8*100)</f>
        <v>0.32017909527021937</v>
      </c>
      <c r="F56" s="70">
        <v>114685109</v>
      </c>
      <c r="G56" s="70"/>
      <c r="H56" s="70">
        <f>F56+G56</f>
        <v>114685109</v>
      </c>
      <c r="I56" s="70">
        <f>H56/$H$8*100</f>
        <v>0.19794002679360292</v>
      </c>
    </row>
    <row r="57" spans="1:9" s="58" customFormat="1" ht="7.5" customHeight="1">
      <c r="A57" s="70"/>
      <c r="B57" s="70"/>
      <c r="C57" s="70"/>
      <c r="D57" s="70"/>
      <c r="E57" s="70"/>
      <c r="F57" s="70"/>
      <c r="G57" s="70"/>
      <c r="H57" s="70"/>
      <c r="I57" s="70"/>
    </row>
    <row r="58" spans="1:9" s="70" customFormat="1" ht="24" customHeight="1">
      <c r="A58" s="70">
        <v>1727930373.27</v>
      </c>
      <c r="B58" s="70">
        <f>A58/$A$8*100</f>
        <v>1.7114763428507564</v>
      </c>
      <c r="C58" s="94" t="s">
        <v>260</v>
      </c>
      <c r="D58" s="70">
        <f>D54-D56</f>
        <v>547718000</v>
      </c>
      <c r="E58" s="70">
        <f>ABS(D58/$D$8*100)</f>
        <v>1.190573152903413</v>
      </c>
      <c r="F58" s="70">
        <f>F54-F56</f>
        <v>1235521507.639999</v>
      </c>
      <c r="H58" s="70">
        <f>F58+G58</f>
        <v>1235521507.639999</v>
      </c>
      <c r="I58" s="70">
        <f>H58/$H$8*100</f>
        <v>2.132440405374111</v>
      </c>
    </row>
    <row r="59" spans="1:9" s="58" customFormat="1" ht="6" customHeight="1">
      <c r="A59" s="70"/>
      <c r="B59" s="70"/>
      <c r="C59" s="70"/>
      <c r="D59" s="70"/>
      <c r="E59" s="70"/>
      <c r="F59" s="70"/>
      <c r="G59" s="70"/>
      <c r="H59" s="70"/>
      <c r="I59" s="70"/>
    </row>
    <row r="60" spans="1:9" s="58" customFormat="1" ht="11.25" customHeight="1">
      <c r="A60" s="70"/>
      <c r="B60" s="70"/>
      <c r="C60" s="70" t="s">
        <v>143</v>
      </c>
      <c r="D60" s="70"/>
      <c r="E60" s="70"/>
      <c r="F60" s="70"/>
      <c r="G60" s="70"/>
      <c r="H60" s="70"/>
      <c r="I60" s="70"/>
    </row>
    <row r="61" spans="1:9" s="58" customFormat="1" ht="6.75" customHeight="1">
      <c r="A61" s="70"/>
      <c r="B61" s="70"/>
      <c r="C61" s="70"/>
      <c r="D61" s="70"/>
      <c r="E61" s="70"/>
      <c r="F61" s="70"/>
      <c r="G61" s="70"/>
      <c r="H61" s="70"/>
      <c r="I61" s="70"/>
    </row>
    <row r="62" spans="1:9" s="58" customFormat="1" ht="11.25" customHeight="1">
      <c r="A62" s="70">
        <v>271733422</v>
      </c>
      <c r="B62" s="70">
        <f>A62/$A$8*100</f>
        <v>0.2691458698273671</v>
      </c>
      <c r="C62" s="70" t="s">
        <v>209</v>
      </c>
      <c r="D62" s="70"/>
      <c r="E62" s="70"/>
      <c r="F62" s="70"/>
      <c r="G62" s="70"/>
      <c r="H62" s="70"/>
      <c r="I62" s="70"/>
    </row>
    <row r="63" spans="8:9" s="58" customFormat="1" ht="7.5" customHeight="1">
      <c r="H63" s="70"/>
      <c r="I63" s="70"/>
    </row>
    <row r="64" spans="1:9" s="58" customFormat="1" ht="11.25" customHeight="1">
      <c r="A64" s="70"/>
      <c r="B64" s="70"/>
      <c r="C64" s="70" t="s">
        <v>144</v>
      </c>
      <c r="D64" s="70"/>
      <c r="E64" s="70"/>
      <c r="F64" s="70"/>
      <c r="G64" s="70"/>
      <c r="H64" s="70"/>
      <c r="I64" s="70"/>
    </row>
    <row r="65" s="58" customFormat="1" ht="7.5" customHeight="1"/>
    <row r="66" spans="1:9" s="58" customFormat="1" ht="11.25" customHeight="1">
      <c r="A66" s="70">
        <f>A54-A56+A62+A60-A64</f>
        <v>1999663795.270009</v>
      </c>
      <c r="B66" s="70">
        <f>A66/$A$8*100</f>
        <v>1.9806222126781328</v>
      </c>
      <c r="C66" s="70" t="s">
        <v>145</v>
      </c>
      <c r="D66" s="70">
        <f>D54-D56+D62+D60-D64</f>
        <v>547718000</v>
      </c>
      <c r="E66" s="70">
        <f>ABS(D66/$D$8*100)</f>
        <v>1.190573152903413</v>
      </c>
      <c r="F66" s="70">
        <f>F54-F56+F62+F60-F64</f>
        <v>1235521507.639999</v>
      </c>
      <c r="G66" s="70"/>
      <c r="H66" s="70">
        <f>H54-H56+H62+H60-H64</f>
        <v>1235521507.639999</v>
      </c>
      <c r="I66" s="70">
        <f>H66/$H$8*100</f>
        <v>2.132440405374111</v>
      </c>
    </row>
    <row r="67" spans="1:9" s="58" customFormat="1" ht="11.25" customHeight="1">
      <c r="A67" s="76"/>
      <c r="B67" s="76"/>
      <c r="C67" s="76"/>
      <c r="D67" s="76"/>
      <c r="E67" s="76"/>
      <c r="F67" s="76"/>
      <c r="G67" s="76"/>
      <c r="H67" s="76"/>
      <c r="I67" s="76"/>
    </row>
    <row r="68" s="58" customFormat="1" ht="11.25" customHeight="1"/>
    <row r="69" s="58" customFormat="1" ht="11.25" customHeight="1"/>
    <row r="70" s="58" customFormat="1" ht="11.25" customHeight="1"/>
    <row r="71" s="58" customFormat="1" ht="11.25" customHeight="1"/>
    <row r="72" s="58" customFormat="1" ht="11.25" customHeight="1"/>
    <row r="73" s="58" customFormat="1" ht="11.25" customHeight="1"/>
    <row r="74" s="58" customFormat="1" ht="11.25" customHeight="1"/>
    <row r="75" s="58" customFormat="1" ht="11.25" customHeight="1"/>
    <row r="76" s="58" customFormat="1" ht="11.25" customHeight="1"/>
    <row r="77" s="58" customFormat="1" ht="11.25" customHeight="1"/>
    <row r="78" s="58" customFormat="1" ht="11.25" customHeight="1"/>
    <row r="79" s="58" customFormat="1" ht="11.25" customHeight="1"/>
    <row r="80" s="58" customFormat="1" ht="11.25" customHeight="1"/>
    <row r="81" spans="1:9" ht="16.5">
      <c r="A81" s="58"/>
      <c r="B81" s="58"/>
      <c r="C81" s="58"/>
      <c r="D81" s="58"/>
      <c r="E81" s="58"/>
      <c r="F81" s="58"/>
      <c r="G81" s="58"/>
      <c r="H81" s="58"/>
      <c r="I81" s="58"/>
    </row>
    <row r="82" spans="1:9" ht="16.5">
      <c r="A82" s="58"/>
      <c r="B82" s="58"/>
      <c r="C82" s="58"/>
      <c r="D82" s="58"/>
      <c r="E82" s="58"/>
      <c r="F82" s="58"/>
      <c r="G82" s="58"/>
      <c r="H82" s="58"/>
      <c r="I82" s="58"/>
    </row>
    <row r="83" spans="1:9" ht="16.5">
      <c r="A83" s="58"/>
      <c r="B83" s="58"/>
      <c r="C83" s="58"/>
      <c r="D83" s="58"/>
      <c r="E83" s="58"/>
      <c r="F83" s="58"/>
      <c r="G83" s="58"/>
      <c r="H83" s="58"/>
      <c r="I83" s="58"/>
    </row>
    <row r="84" spans="1:9" ht="16.5">
      <c r="A84" s="58"/>
      <c r="B84" s="58"/>
      <c r="C84" s="58"/>
      <c r="D84" s="58"/>
      <c r="E84" s="58"/>
      <c r="F84" s="58"/>
      <c r="G84" s="58"/>
      <c r="H84" s="58"/>
      <c r="I84" s="58"/>
    </row>
    <row r="85" spans="1:9" ht="16.5">
      <c r="A85" s="58"/>
      <c r="B85" s="58"/>
      <c r="C85" s="58"/>
      <c r="D85" s="58"/>
      <c r="E85" s="58"/>
      <c r="F85" s="58"/>
      <c r="G85" s="58"/>
      <c r="H85" s="58"/>
      <c r="I85" s="58"/>
    </row>
    <row r="86" spans="1:9" ht="16.5">
      <c r="A86" s="58"/>
      <c r="B86" s="58"/>
      <c r="C86" s="58"/>
      <c r="D86" s="58"/>
      <c r="E86" s="58"/>
      <c r="F86" s="58"/>
      <c r="G86" s="58"/>
      <c r="H86" s="58"/>
      <c r="I86" s="58"/>
    </row>
    <row r="87" spans="1:9" ht="16.5">
      <c r="A87" s="58"/>
      <c r="B87" s="58"/>
      <c r="C87" s="58"/>
      <c r="D87" s="58"/>
      <c r="E87" s="58"/>
      <c r="F87" s="58"/>
      <c r="G87" s="58"/>
      <c r="H87" s="58"/>
      <c r="I87" s="58"/>
    </row>
    <row r="88" spans="1:9" ht="16.5">
      <c r="A88" s="58"/>
      <c r="B88" s="58"/>
      <c r="C88" s="58"/>
      <c r="D88" s="58"/>
      <c r="E88" s="58"/>
      <c r="F88" s="58"/>
      <c r="G88" s="58"/>
      <c r="H88" s="58"/>
      <c r="I88" s="58"/>
    </row>
    <row r="89" spans="1:9" ht="16.5">
      <c r="A89" s="58"/>
      <c r="B89" s="58"/>
      <c r="C89" s="58"/>
      <c r="D89" s="58"/>
      <c r="E89" s="58"/>
      <c r="F89" s="58"/>
      <c r="G89" s="58"/>
      <c r="H89" s="58"/>
      <c r="I89" s="58"/>
    </row>
    <row r="90" spans="1:9" ht="16.5">
      <c r="A90" s="58"/>
      <c r="B90" s="58"/>
      <c r="C90" s="58"/>
      <c r="D90" s="58"/>
      <c r="E90" s="58"/>
      <c r="F90" s="58"/>
      <c r="G90" s="58"/>
      <c r="H90" s="58"/>
      <c r="I90" s="58"/>
    </row>
    <row r="91" spans="1:9" ht="16.5">
      <c r="A91" s="58"/>
      <c r="B91" s="58"/>
      <c r="C91" s="58"/>
      <c r="D91" s="58"/>
      <c r="E91" s="58"/>
      <c r="F91" s="58"/>
      <c r="G91" s="58"/>
      <c r="H91" s="58"/>
      <c r="I91" s="58"/>
    </row>
    <row r="92" spans="1:9" ht="16.5">
      <c r="A92" s="58"/>
      <c r="B92" s="58"/>
      <c r="C92" s="58"/>
      <c r="D92" s="58"/>
      <c r="E92" s="58"/>
      <c r="F92" s="58"/>
      <c r="G92" s="58"/>
      <c r="H92" s="58"/>
      <c r="I92" s="58"/>
    </row>
    <row r="93" spans="1:9" ht="16.5">
      <c r="A93" s="58"/>
      <c r="B93" s="58"/>
      <c r="C93" s="58"/>
      <c r="D93" s="58"/>
      <c r="E93" s="58"/>
      <c r="F93" s="58"/>
      <c r="G93" s="58"/>
      <c r="H93" s="58"/>
      <c r="I93" s="58"/>
    </row>
  </sheetData>
  <mergeCells count="12">
    <mergeCell ref="G5:G6"/>
    <mergeCell ref="H5:I5"/>
    <mergeCell ref="A2:E2"/>
    <mergeCell ref="F2:I2"/>
    <mergeCell ref="A4:B4"/>
    <mergeCell ref="C4:C6"/>
    <mergeCell ref="D4:E4"/>
    <mergeCell ref="F4:I4"/>
    <mergeCell ref="A5:A6"/>
    <mergeCell ref="B5:B6"/>
    <mergeCell ref="D5:E5"/>
    <mergeCell ref="F5:F6"/>
  </mergeCells>
  <printOptions/>
  <pageMargins left="0.6299212598425197" right="0.5905511811023623" top="0.6299212598425197" bottom="0.6299212598425197" header="0.6299212598425197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workbookViewId="0" topLeftCell="A1">
      <selection activeCell="E12" sqref="E12"/>
    </sheetView>
  </sheetViews>
  <sheetFormatPr defaultColWidth="9.00390625" defaultRowHeight="11.25" customHeight="1"/>
  <cols>
    <col min="1" max="1" width="20.625" style="117" customWidth="1"/>
    <col min="2" max="2" width="6.625" style="1" customWidth="1"/>
    <col min="3" max="3" width="30.625" style="1" customWidth="1"/>
    <col min="4" max="4" width="22.625" style="117" customWidth="1"/>
    <col min="5" max="5" width="6.625" style="1" customWidth="1"/>
    <col min="6" max="8" width="27.625" style="1" customWidth="1"/>
    <col min="9" max="9" width="6.625" style="1" customWidth="1"/>
    <col min="10" max="16384" width="9.00390625" style="1" customWidth="1"/>
  </cols>
  <sheetData>
    <row r="1" spans="1:8" ht="26.25" customHeight="1">
      <c r="A1" s="111"/>
      <c r="B1" s="95"/>
      <c r="C1" s="95"/>
      <c r="D1" s="111"/>
      <c r="E1" s="96" t="s">
        <v>312</v>
      </c>
      <c r="F1" s="97" t="s">
        <v>311</v>
      </c>
      <c r="G1" s="95"/>
      <c r="H1" s="95"/>
    </row>
    <row r="2" spans="4:9" ht="17.25" customHeight="1">
      <c r="D2" s="123"/>
      <c r="E2" s="122" t="s">
        <v>313</v>
      </c>
      <c r="F2" s="124" t="s">
        <v>314</v>
      </c>
      <c r="G2" s="106"/>
      <c r="H2" s="115"/>
      <c r="I2" s="106"/>
    </row>
    <row r="3" spans="1:9" ht="17.25" customHeight="1">
      <c r="A3" s="149" t="s">
        <v>261</v>
      </c>
      <c r="B3" s="150"/>
      <c r="C3" s="98"/>
      <c r="D3" s="151" t="s">
        <v>262</v>
      </c>
      <c r="E3" s="149"/>
      <c r="F3" s="149"/>
      <c r="G3" s="149"/>
      <c r="H3" s="149"/>
      <c r="I3" s="152"/>
    </row>
    <row r="4" spans="1:9" ht="17.25" customHeight="1">
      <c r="A4" s="153" t="s">
        <v>263</v>
      </c>
      <c r="B4" s="155" t="s">
        <v>264</v>
      </c>
      <c r="C4" s="99" t="s">
        <v>265</v>
      </c>
      <c r="D4" s="151" t="s">
        <v>266</v>
      </c>
      <c r="E4" s="157"/>
      <c r="F4" s="158" t="s">
        <v>267</v>
      </c>
      <c r="G4" s="155" t="s">
        <v>268</v>
      </c>
      <c r="H4" s="151" t="s">
        <v>269</v>
      </c>
      <c r="I4" s="149"/>
    </row>
    <row r="5" spans="1:9" ht="17.25" customHeight="1">
      <c r="A5" s="154"/>
      <c r="B5" s="156"/>
      <c r="C5" s="100"/>
      <c r="D5" s="112" t="s">
        <v>263</v>
      </c>
      <c r="E5" s="101" t="s">
        <v>264</v>
      </c>
      <c r="F5" s="125"/>
      <c r="G5" s="156"/>
      <c r="H5" s="102" t="s">
        <v>263</v>
      </c>
      <c r="I5" s="101" t="s">
        <v>264</v>
      </c>
    </row>
    <row r="6" spans="1:9" ht="10.5" customHeight="1">
      <c r="A6" s="113"/>
      <c r="B6" s="3"/>
      <c r="C6" s="3"/>
      <c r="D6" s="113"/>
      <c r="E6" s="3"/>
      <c r="F6" s="3"/>
      <c r="G6" s="3"/>
      <c r="H6" s="3"/>
      <c r="I6" s="3"/>
    </row>
    <row r="7" spans="1:9" ht="12">
      <c r="A7" s="114">
        <f>A8</f>
        <v>1999663795.27</v>
      </c>
      <c r="B7" s="103" t="s">
        <v>270</v>
      </c>
      <c r="C7" s="104" t="s">
        <v>271</v>
      </c>
      <c r="D7" s="114">
        <f>SUM(D8:D11)</f>
        <v>547718000</v>
      </c>
      <c r="E7" s="103" t="s">
        <v>270</v>
      </c>
      <c r="F7" s="114">
        <f>SUM(F8:F11)</f>
        <v>1235521507.64</v>
      </c>
      <c r="G7" s="103"/>
      <c r="H7" s="114">
        <f>SUM(H8:H11)</f>
        <v>1235521507.64</v>
      </c>
      <c r="I7" s="103" t="s">
        <v>270</v>
      </c>
    </row>
    <row r="8" spans="1:9" ht="12">
      <c r="A8" s="115">
        <v>1999663795.27</v>
      </c>
      <c r="B8" s="106">
        <f>A8/A7*100</f>
        <v>100</v>
      </c>
      <c r="C8" s="107" t="s">
        <v>272</v>
      </c>
      <c r="D8" s="115">
        <v>547718000</v>
      </c>
      <c r="E8" s="106">
        <f>D8/D7*100</f>
        <v>100</v>
      </c>
      <c r="F8" s="115">
        <v>1235521507.64</v>
      </c>
      <c r="G8" s="106"/>
      <c r="H8" s="115">
        <f>F8+G8</f>
        <v>1235521507.64</v>
      </c>
      <c r="I8" s="106">
        <f>H8/H7*100</f>
        <v>100</v>
      </c>
    </row>
    <row r="9" spans="1:9" ht="12">
      <c r="A9" s="115"/>
      <c r="B9" s="106"/>
      <c r="C9" s="107" t="s">
        <v>273</v>
      </c>
      <c r="D9" s="115"/>
      <c r="E9" s="106"/>
      <c r="F9" s="115"/>
      <c r="G9" s="106"/>
      <c r="H9" s="115"/>
      <c r="I9" s="106"/>
    </row>
    <row r="10" spans="1:9" ht="12">
      <c r="A10" s="115" t="s">
        <v>274</v>
      </c>
      <c r="B10" s="106" t="s">
        <v>274</v>
      </c>
      <c r="C10" s="107" t="s">
        <v>275</v>
      </c>
      <c r="D10" s="115" t="s">
        <v>274</v>
      </c>
      <c r="E10" s="106" t="s">
        <v>274</v>
      </c>
      <c r="F10" s="115" t="s">
        <v>274</v>
      </c>
      <c r="G10" s="106"/>
      <c r="H10" s="115" t="s">
        <v>274</v>
      </c>
      <c r="I10" s="106" t="s">
        <v>274</v>
      </c>
    </row>
    <row r="11" spans="1:9" ht="12">
      <c r="A11" s="115" t="s">
        <v>274</v>
      </c>
      <c r="B11" s="106" t="s">
        <v>274</v>
      </c>
      <c r="C11" s="107" t="s">
        <v>276</v>
      </c>
      <c r="D11" s="115" t="s">
        <v>274</v>
      </c>
      <c r="E11" s="106" t="s">
        <v>274</v>
      </c>
      <c r="F11" s="115" t="s">
        <v>274</v>
      </c>
      <c r="G11" s="106"/>
      <c r="H11" s="115" t="s">
        <v>274</v>
      </c>
      <c r="I11" s="106" t="s">
        <v>274</v>
      </c>
    </row>
    <row r="12" spans="1:9" ht="10.5" customHeight="1">
      <c r="A12" s="115"/>
      <c r="B12" s="106"/>
      <c r="C12" s="109"/>
      <c r="D12" s="115"/>
      <c r="E12" s="106"/>
      <c r="F12" s="115"/>
      <c r="G12" s="106"/>
      <c r="H12" s="115"/>
      <c r="I12" s="106"/>
    </row>
    <row r="13" spans="1:9" ht="12">
      <c r="A13" s="114">
        <f>A14+A16+A18+A20+A22+A24+A26</f>
        <v>1999663795.27</v>
      </c>
      <c r="B13" s="103" t="s">
        <v>270</v>
      </c>
      <c r="C13" s="104" t="s">
        <v>277</v>
      </c>
      <c r="D13" s="114">
        <f>D14+D16+D18+D20+D22+D24+D26</f>
        <v>547718000</v>
      </c>
      <c r="E13" s="103">
        <f>D13/D7*100</f>
        <v>100</v>
      </c>
      <c r="F13" s="114">
        <f>F14+F16+F18+F20+F22+F24+F26</f>
        <v>1235521507.64</v>
      </c>
      <c r="G13" s="103"/>
      <c r="H13" s="114">
        <f>H14+H16+H18+H20+H22+H24+H26</f>
        <v>1235521507.64</v>
      </c>
      <c r="I13" s="103">
        <f>H13/H7*100</f>
        <v>100</v>
      </c>
    </row>
    <row r="14" spans="1:9" ht="12">
      <c r="A14" s="114">
        <f>A15</f>
        <v>799865518</v>
      </c>
      <c r="B14" s="120">
        <f>A14/A13*100</f>
        <v>39.999999994599094</v>
      </c>
      <c r="C14" s="110" t="s">
        <v>278</v>
      </c>
      <c r="D14" s="118">
        <f>D15</f>
        <v>0</v>
      </c>
      <c r="E14" s="103"/>
      <c r="F14" s="118">
        <f>F15</f>
        <v>0</v>
      </c>
      <c r="G14" s="103"/>
      <c r="H14" s="118">
        <f>H15</f>
        <v>0</v>
      </c>
      <c r="I14" s="103"/>
    </row>
    <row r="15" spans="1:9" ht="12">
      <c r="A15" s="115">
        <v>799865518</v>
      </c>
      <c r="B15" s="120">
        <f>A15/A7*100</f>
        <v>39.999999994599094</v>
      </c>
      <c r="C15" s="107" t="s">
        <v>279</v>
      </c>
      <c r="D15" s="119">
        <v>0</v>
      </c>
      <c r="E15" s="106"/>
      <c r="F15" s="119">
        <v>0</v>
      </c>
      <c r="G15" s="106"/>
      <c r="H15" s="119">
        <v>0</v>
      </c>
      <c r="I15" s="106"/>
    </row>
    <row r="16" spans="1:9" ht="12">
      <c r="A16" s="118">
        <f>A17</f>
        <v>0</v>
      </c>
      <c r="B16" s="103" t="s">
        <v>274</v>
      </c>
      <c r="C16" s="110" t="s">
        <v>280</v>
      </c>
      <c r="D16" s="118">
        <f>D17</f>
        <v>0</v>
      </c>
      <c r="E16" s="103" t="s">
        <v>274</v>
      </c>
      <c r="F16" s="118">
        <f>F17</f>
        <v>0</v>
      </c>
      <c r="G16" s="103"/>
      <c r="H16" s="118">
        <f>H17</f>
        <v>0</v>
      </c>
      <c r="I16" s="103" t="s">
        <v>274</v>
      </c>
    </row>
    <row r="17" spans="1:9" ht="12">
      <c r="A17" s="119">
        <v>0</v>
      </c>
      <c r="B17" s="106" t="s">
        <v>274</v>
      </c>
      <c r="C17" s="107" t="s">
        <v>279</v>
      </c>
      <c r="D17" s="119">
        <v>0</v>
      </c>
      <c r="E17" s="106" t="s">
        <v>274</v>
      </c>
      <c r="F17" s="119">
        <v>0</v>
      </c>
      <c r="G17" s="106"/>
      <c r="H17" s="119">
        <v>0</v>
      </c>
      <c r="I17" s="106" t="s">
        <v>274</v>
      </c>
    </row>
    <row r="18" spans="1:9" ht="12">
      <c r="A18" s="118">
        <f>A19</f>
        <v>0</v>
      </c>
      <c r="B18" s="103" t="s">
        <v>274</v>
      </c>
      <c r="C18" s="110" t="s">
        <v>281</v>
      </c>
      <c r="D18" s="118">
        <f>D19</f>
        <v>0</v>
      </c>
      <c r="E18" s="103" t="s">
        <v>274</v>
      </c>
      <c r="F18" s="118">
        <f>F19</f>
        <v>0</v>
      </c>
      <c r="G18" s="103"/>
      <c r="H18" s="118">
        <f>H19</f>
        <v>0</v>
      </c>
      <c r="I18" s="103" t="s">
        <v>274</v>
      </c>
    </row>
    <row r="19" spans="1:9" ht="12">
      <c r="A19" s="119">
        <v>0</v>
      </c>
      <c r="B19" s="106" t="s">
        <v>274</v>
      </c>
      <c r="C19" s="107" t="s">
        <v>279</v>
      </c>
      <c r="D19" s="119">
        <v>0</v>
      </c>
      <c r="E19" s="106" t="s">
        <v>274</v>
      </c>
      <c r="F19" s="119">
        <v>0</v>
      </c>
      <c r="G19" s="106"/>
      <c r="H19" s="119">
        <v>0</v>
      </c>
      <c r="I19" s="106" t="s">
        <v>274</v>
      </c>
    </row>
    <row r="20" spans="1:9" ht="12">
      <c r="A20" s="118">
        <f>A21</f>
        <v>0</v>
      </c>
      <c r="B20" s="103" t="s">
        <v>274</v>
      </c>
      <c r="C20" s="110" t="s">
        <v>282</v>
      </c>
      <c r="D20" s="118">
        <f>D21</f>
        <v>0</v>
      </c>
      <c r="E20" s="103" t="s">
        <v>274</v>
      </c>
      <c r="F20" s="118">
        <f>F21</f>
        <v>0</v>
      </c>
      <c r="G20" s="103"/>
      <c r="H20" s="118">
        <f>H21</f>
        <v>0</v>
      </c>
      <c r="I20" s="103" t="s">
        <v>274</v>
      </c>
    </row>
    <row r="21" spans="1:9" ht="12">
      <c r="A21" s="119">
        <v>0</v>
      </c>
      <c r="B21" s="106" t="s">
        <v>274</v>
      </c>
      <c r="C21" s="107" t="s">
        <v>279</v>
      </c>
      <c r="D21" s="119">
        <v>0</v>
      </c>
      <c r="E21" s="106" t="s">
        <v>274</v>
      </c>
      <c r="F21" s="119">
        <v>0</v>
      </c>
      <c r="G21" s="106"/>
      <c r="H21" s="119">
        <v>0</v>
      </c>
      <c r="I21" s="106" t="s">
        <v>274</v>
      </c>
    </row>
    <row r="22" spans="1:9" ht="12">
      <c r="A22" s="118">
        <f>A23</f>
        <v>0</v>
      </c>
      <c r="B22" s="103" t="s">
        <v>274</v>
      </c>
      <c r="C22" s="110" t="s">
        <v>283</v>
      </c>
      <c r="D22" s="118">
        <f>D23</f>
        <v>0</v>
      </c>
      <c r="E22" s="103" t="s">
        <v>274</v>
      </c>
      <c r="F22" s="118">
        <f>F23</f>
        <v>0</v>
      </c>
      <c r="G22" s="103"/>
      <c r="H22" s="118">
        <f>H23</f>
        <v>0</v>
      </c>
      <c r="I22" s="103" t="s">
        <v>274</v>
      </c>
    </row>
    <row r="23" spans="1:9" ht="12">
      <c r="A23" s="119">
        <v>0</v>
      </c>
      <c r="B23" s="106" t="s">
        <v>274</v>
      </c>
      <c r="C23" s="107" t="s">
        <v>284</v>
      </c>
      <c r="D23" s="119">
        <v>0</v>
      </c>
      <c r="E23" s="106" t="s">
        <v>274</v>
      </c>
      <c r="F23" s="119">
        <v>0</v>
      </c>
      <c r="G23" s="106"/>
      <c r="H23" s="119">
        <v>0</v>
      </c>
      <c r="I23" s="106" t="s">
        <v>274</v>
      </c>
    </row>
    <row r="24" spans="1:9" ht="12">
      <c r="A24" s="118">
        <f>A25</f>
        <v>0</v>
      </c>
      <c r="B24" s="103" t="s">
        <v>274</v>
      </c>
      <c r="C24" s="110" t="s">
        <v>285</v>
      </c>
      <c r="D24" s="118">
        <f>D25</f>
        <v>0</v>
      </c>
      <c r="E24" s="103" t="s">
        <v>274</v>
      </c>
      <c r="F24" s="118">
        <f>F25</f>
        <v>0</v>
      </c>
      <c r="G24" s="103"/>
      <c r="H24" s="118">
        <f>H25</f>
        <v>0</v>
      </c>
      <c r="I24" s="103" t="s">
        <v>274</v>
      </c>
    </row>
    <row r="25" spans="1:9" ht="12">
      <c r="A25" s="119">
        <v>0</v>
      </c>
      <c r="B25" s="106" t="s">
        <v>274</v>
      </c>
      <c r="C25" s="107" t="s">
        <v>286</v>
      </c>
      <c r="D25" s="119">
        <v>0</v>
      </c>
      <c r="E25" s="106" t="s">
        <v>274</v>
      </c>
      <c r="F25" s="119">
        <v>0</v>
      </c>
      <c r="G25" s="106"/>
      <c r="H25" s="119">
        <v>0</v>
      </c>
      <c r="I25" s="106" t="s">
        <v>274</v>
      </c>
    </row>
    <row r="26" spans="1:9" ht="12">
      <c r="A26" s="114">
        <f>SUM(A27:A31)</f>
        <v>1199798277.27</v>
      </c>
      <c r="B26" s="121">
        <f>A26/A13*100</f>
        <v>60.00000000540091</v>
      </c>
      <c r="C26" s="110" t="s">
        <v>287</v>
      </c>
      <c r="D26" s="114">
        <f>SUM(D27:D31)</f>
        <v>547718000</v>
      </c>
      <c r="E26" s="103">
        <f>D26/D7*100</f>
        <v>100</v>
      </c>
      <c r="F26" s="114">
        <f>SUM(F27:F31)</f>
        <v>1235521507.64</v>
      </c>
      <c r="G26" s="103"/>
      <c r="H26" s="114">
        <f>SUM(H27:H31)</f>
        <v>1235521507.64</v>
      </c>
      <c r="I26" s="103">
        <f>H26/H7*100</f>
        <v>100</v>
      </c>
    </row>
    <row r="27" spans="1:9" ht="12">
      <c r="A27" s="115" t="s">
        <v>274</v>
      </c>
      <c r="B27" s="106" t="s">
        <v>274</v>
      </c>
      <c r="C27" s="107" t="s">
        <v>288</v>
      </c>
      <c r="D27" s="115" t="s">
        <v>274</v>
      </c>
      <c r="E27" s="106" t="s">
        <v>274</v>
      </c>
      <c r="F27" s="115" t="s">
        <v>274</v>
      </c>
      <c r="G27" s="106"/>
      <c r="H27" s="115" t="s">
        <v>274</v>
      </c>
      <c r="I27" s="106" t="s">
        <v>274</v>
      </c>
    </row>
    <row r="28" spans="3:9" ht="12">
      <c r="C28" s="107" t="s">
        <v>289</v>
      </c>
      <c r="D28" s="115" t="s">
        <v>274</v>
      </c>
      <c r="E28" s="106" t="s">
        <v>274</v>
      </c>
      <c r="F28" s="115" t="s">
        <v>274</v>
      </c>
      <c r="G28" s="106"/>
      <c r="H28" s="115" t="s">
        <v>274</v>
      </c>
      <c r="I28" s="106" t="s">
        <v>274</v>
      </c>
    </row>
    <row r="29" spans="1:9" ht="12">
      <c r="A29" s="115">
        <v>799865518.27</v>
      </c>
      <c r="B29" s="120">
        <f>A29/A13*100</f>
        <v>40.00000000810136</v>
      </c>
      <c r="C29" s="107" t="s">
        <v>290</v>
      </c>
      <c r="D29" s="115"/>
      <c r="E29" s="106"/>
      <c r="F29" s="115"/>
      <c r="G29" s="106"/>
      <c r="H29" s="115"/>
      <c r="I29" s="106"/>
    </row>
    <row r="30" spans="1:9" ht="12">
      <c r="A30" s="115">
        <v>399932759</v>
      </c>
      <c r="B30" s="120">
        <f>A30/A13*100</f>
        <v>19.999999997299547</v>
      </c>
      <c r="C30" s="107" t="s">
        <v>291</v>
      </c>
      <c r="D30" s="115"/>
      <c r="E30" s="106"/>
      <c r="F30" s="115"/>
      <c r="G30" s="106"/>
      <c r="H30" s="115"/>
      <c r="I30" s="106"/>
    </row>
    <row r="31" spans="1:9" ht="12">
      <c r="A31" s="115"/>
      <c r="B31" s="106"/>
      <c r="C31" s="107" t="s">
        <v>292</v>
      </c>
      <c r="D31" s="115">
        <v>547718000</v>
      </c>
      <c r="E31" s="106">
        <f>D31/D7*100</f>
        <v>100</v>
      </c>
      <c r="F31" s="115">
        <v>1235521507.64</v>
      </c>
      <c r="G31" s="106"/>
      <c r="H31" s="115">
        <f>F31+G31</f>
        <v>1235521507.64</v>
      </c>
      <c r="I31" s="106">
        <f>H31/H7*100</f>
        <v>100</v>
      </c>
    </row>
    <row r="32" spans="1:9" ht="10.5" customHeight="1">
      <c r="A32" s="115"/>
      <c r="B32" s="106"/>
      <c r="C32" s="109"/>
      <c r="D32" s="115"/>
      <c r="E32" s="106"/>
      <c r="F32" s="106"/>
      <c r="G32" s="106"/>
      <c r="H32" s="106"/>
      <c r="I32" s="108"/>
    </row>
    <row r="33" spans="1:9" ht="12">
      <c r="A33" s="114" t="s">
        <v>274</v>
      </c>
      <c r="B33" s="103" t="s">
        <v>274</v>
      </c>
      <c r="C33" s="104" t="s">
        <v>293</v>
      </c>
      <c r="D33" s="114" t="s">
        <v>274</v>
      </c>
      <c r="E33" s="103" t="s">
        <v>274</v>
      </c>
      <c r="F33" s="103" t="s">
        <v>274</v>
      </c>
      <c r="G33" s="103"/>
      <c r="H33" s="103" t="s">
        <v>274</v>
      </c>
      <c r="I33" s="105" t="s">
        <v>274</v>
      </c>
    </row>
    <row r="34" spans="1:9" ht="12">
      <c r="A34" s="115" t="s">
        <v>274</v>
      </c>
      <c r="B34" s="106" t="s">
        <v>274</v>
      </c>
      <c r="C34" s="107" t="s">
        <v>294</v>
      </c>
      <c r="D34" s="115" t="s">
        <v>274</v>
      </c>
      <c r="E34" s="106" t="s">
        <v>274</v>
      </c>
      <c r="F34" s="106" t="s">
        <v>274</v>
      </c>
      <c r="G34" s="106"/>
      <c r="H34" s="106" t="s">
        <v>274</v>
      </c>
      <c r="I34" s="108" t="s">
        <v>274</v>
      </c>
    </row>
    <row r="35" spans="1:9" ht="12">
      <c r="A35" s="115" t="s">
        <v>274</v>
      </c>
      <c r="B35" s="106" t="s">
        <v>274</v>
      </c>
      <c r="C35" s="107" t="s">
        <v>295</v>
      </c>
      <c r="D35" s="115" t="s">
        <v>274</v>
      </c>
      <c r="E35" s="106" t="s">
        <v>274</v>
      </c>
      <c r="F35" s="106" t="s">
        <v>274</v>
      </c>
      <c r="G35" s="106"/>
      <c r="H35" s="106" t="s">
        <v>274</v>
      </c>
      <c r="I35" s="108" t="s">
        <v>274</v>
      </c>
    </row>
    <row r="36" spans="1:9" ht="12">
      <c r="A36" s="115" t="s">
        <v>274</v>
      </c>
      <c r="B36" s="106" t="s">
        <v>274</v>
      </c>
      <c r="C36" s="107" t="s">
        <v>296</v>
      </c>
      <c r="D36" s="115" t="s">
        <v>274</v>
      </c>
      <c r="E36" s="106" t="s">
        <v>274</v>
      </c>
      <c r="F36" s="106" t="s">
        <v>274</v>
      </c>
      <c r="G36" s="106"/>
      <c r="H36" s="106" t="s">
        <v>274</v>
      </c>
      <c r="I36" s="108" t="s">
        <v>274</v>
      </c>
    </row>
    <row r="37" spans="1:9" ht="10.5" customHeight="1">
      <c r="A37" s="115"/>
      <c r="B37" s="106"/>
      <c r="C37" s="109"/>
      <c r="D37" s="115"/>
      <c r="E37" s="106"/>
      <c r="F37" s="106"/>
      <c r="G37" s="106"/>
      <c r="H37" s="106"/>
      <c r="I37" s="108"/>
    </row>
    <row r="38" spans="1:9" ht="12">
      <c r="A38" s="114" t="s">
        <v>274</v>
      </c>
      <c r="B38" s="103" t="s">
        <v>274</v>
      </c>
      <c r="C38" s="104" t="s">
        <v>297</v>
      </c>
      <c r="D38" s="114" t="s">
        <v>274</v>
      </c>
      <c r="E38" s="103" t="s">
        <v>274</v>
      </c>
      <c r="F38" s="103" t="s">
        <v>274</v>
      </c>
      <c r="G38" s="103"/>
      <c r="H38" s="103" t="s">
        <v>274</v>
      </c>
      <c r="I38" s="105" t="s">
        <v>274</v>
      </c>
    </row>
    <row r="39" spans="1:9" ht="12">
      <c r="A39" s="114" t="s">
        <v>274</v>
      </c>
      <c r="B39" s="103" t="s">
        <v>274</v>
      </c>
      <c r="C39" s="110" t="s">
        <v>298</v>
      </c>
      <c r="D39" s="114" t="s">
        <v>274</v>
      </c>
      <c r="E39" s="103" t="s">
        <v>274</v>
      </c>
      <c r="F39" s="103" t="s">
        <v>274</v>
      </c>
      <c r="G39" s="103" t="s">
        <v>274</v>
      </c>
      <c r="H39" s="103" t="s">
        <v>274</v>
      </c>
      <c r="I39" s="105" t="s">
        <v>274</v>
      </c>
    </row>
    <row r="40" spans="1:9" ht="12">
      <c r="A40" s="115" t="s">
        <v>274</v>
      </c>
      <c r="B40" s="106" t="s">
        <v>274</v>
      </c>
      <c r="C40" s="107" t="s">
        <v>299</v>
      </c>
      <c r="D40" s="115" t="s">
        <v>274</v>
      </c>
      <c r="E40" s="106" t="s">
        <v>274</v>
      </c>
      <c r="F40" s="106" t="s">
        <v>274</v>
      </c>
      <c r="G40" s="106" t="s">
        <v>274</v>
      </c>
      <c r="H40" s="106" t="s">
        <v>274</v>
      </c>
      <c r="I40" s="108" t="s">
        <v>274</v>
      </c>
    </row>
    <row r="41" spans="1:9" ht="12">
      <c r="A41" s="115" t="s">
        <v>274</v>
      </c>
      <c r="B41" s="106" t="s">
        <v>274</v>
      </c>
      <c r="C41" s="107" t="s">
        <v>300</v>
      </c>
      <c r="D41" s="115" t="s">
        <v>274</v>
      </c>
      <c r="E41" s="106" t="s">
        <v>274</v>
      </c>
      <c r="F41" s="106" t="s">
        <v>274</v>
      </c>
      <c r="G41" s="106" t="s">
        <v>274</v>
      </c>
      <c r="H41" s="106" t="s">
        <v>274</v>
      </c>
      <c r="I41" s="108" t="s">
        <v>274</v>
      </c>
    </row>
    <row r="42" spans="1:9" ht="12">
      <c r="A42" s="114" t="s">
        <v>274</v>
      </c>
      <c r="B42" s="103" t="s">
        <v>274</v>
      </c>
      <c r="C42" s="110" t="s">
        <v>301</v>
      </c>
      <c r="D42" s="114" t="s">
        <v>274</v>
      </c>
      <c r="E42" s="103" t="s">
        <v>274</v>
      </c>
      <c r="F42" s="103" t="s">
        <v>274</v>
      </c>
      <c r="G42" s="103" t="s">
        <v>274</v>
      </c>
      <c r="H42" s="103" t="s">
        <v>274</v>
      </c>
      <c r="I42" s="105" t="s">
        <v>274</v>
      </c>
    </row>
    <row r="43" spans="1:9" ht="12">
      <c r="A43" s="115" t="s">
        <v>274</v>
      </c>
      <c r="B43" s="106" t="s">
        <v>274</v>
      </c>
      <c r="C43" s="107" t="s">
        <v>299</v>
      </c>
      <c r="D43" s="115" t="s">
        <v>274</v>
      </c>
      <c r="E43" s="106" t="s">
        <v>274</v>
      </c>
      <c r="F43" s="106" t="s">
        <v>274</v>
      </c>
      <c r="G43" s="106" t="s">
        <v>274</v>
      </c>
      <c r="H43" s="106" t="s">
        <v>274</v>
      </c>
      <c r="I43" s="108" t="s">
        <v>274</v>
      </c>
    </row>
    <row r="44" spans="1:9" ht="12">
      <c r="A44" s="115" t="s">
        <v>274</v>
      </c>
      <c r="B44" s="106" t="s">
        <v>274</v>
      </c>
      <c r="C44" s="107" t="s">
        <v>300</v>
      </c>
      <c r="D44" s="115" t="s">
        <v>274</v>
      </c>
      <c r="E44" s="106" t="s">
        <v>274</v>
      </c>
      <c r="F44" s="106" t="s">
        <v>274</v>
      </c>
      <c r="G44" s="106" t="s">
        <v>274</v>
      </c>
      <c r="H44" s="106" t="s">
        <v>274</v>
      </c>
      <c r="I44" s="108" t="s">
        <v>274</v>
      </c>
    </row>
    <row r="45" spans="1:9" ht="12">
      <c r="A45" s="114" t="s">
        <v>274</v>
      </c>
      <c r="B45" s="103" t="s">
        <v>274</v>
      </c>
      <c r="C45" s="110" t="s">
        <v>302</v>
      </c>
      <c r="D45" s="114" t="s">
        <v>274</v>
      </c>
      <c r="E45" s="103" t="s">
        <v>274</v>
      </c>
      <c r="F45" s="103" t="s">
        <v>274</v>
      </c>
      <c r="G45" s="103" t="s">
        <v>274</v>
      </c>
      <c r="H45" s="103" t="s">
        <v>274</v>
      </c>
      <c r="I45" s="105" t="s">
        <v>274</v>
      </c>
    </row>
    <row r="46" spans="1:9" ht="12">
      <c r="A46" s="115" t="s">
        <v>274</v>
      </c>
      <c r="B46" s="106" t="s">
        <v>274</v>
      </c>
      <c r="C46" s="107" t="s">
        <v>299</v>
      </c>
      <c r="D46" s="115" t="s">
        <v>274</v>
      </c>
      <c r="E46" s="106" t="s">
        <v>274</v>
      </c>
      <c r="F46" s="106" t="s">
        <v>274</v>
      </c>
      <c r="G46" s="106" t="s">
        <v>274</v>
      </c>
      <c r="H46" s="106" t="s">
        <v>274</v>
      </c>
      <c r="I46" s="108" t="s">
        <v>274</v>
      </c>
    </row>
    <row r="47" spans="1:9" ht="12">
      <c r="A47" s="115" t="s">
        <v>274</v>
      </c>
      <c r="B47" s="106" t="s">
        <v>274</v>
      </c>
      <c r="C47" s="107" t="s">
        <v>300</v>
      </c>
      <c r="D47" s="115" t="s">
        <v>274</v>
      </c>
      <c r="E47" s="106" t="s">
        <v>274</v>
      </c>
      <c r="F47" s="106" t="s">
        <v>274</v>
      </c>
      <c r="G47" s="106" t="s">
        <v>274</v>
      </c>
      <c r="H47" s="106" t="s">
        <v>274</v>
      </c>
      <c r="I47" s="108" t="s">
        <v>274</v>
      </c>
    </row>
    <row r="48" spans="1:9" ht="12">
      <c r="A48" s="114" t="s">
        <v>274</v>
      </c>
      <c r="B48" s="103" t="s">
        <v>274</v>
      </c>
      <c r="C48" s="110" t="s">
        <v>303</v>
      </c>
      <c r="D48" s="114" t="s">
        <v>274</v>
      </c>
      <c r="E48" s="103" t="s">
        <v>274</v>
      </c>
      <c r="F48" s="103" t="s">
        <v>274</v>
      </c>
      <c r="G48" s="103" t="s">
        <v>274</v>
      </c>
      <c r="H48" s="103" t="s">
        <v>274</v>
      </c>
      <c r="I48" s="105" t="s">
        <v>274</v>
      </c>
    </row>
    <row r="49" spans="1:9" ht="12">
      <c r="A49" s="115" t="s">
        <v>274</v>
      </c>
      <c r="B49" s="106" t="s">
        <v>274</v>
      </c>
      <c r="C49" s="107" t="s">
        <v>299</v>
      </c>
      <c r="D49" s="115" t="s">
        <v>274</v>
      </c>
      <c r="E49" s="106" t="s">
        <v>274</v>
      </c>
      <c r="F49" s="106" t="s">
        <v>274</v>
      </c>
      <c r="G49" s="106" t="s">
        <v>274</v>
      </c>
      <c r="H49" s="106" t="s">
        <v>274</v>
      </c>
      <c r="I49" s="108" t="s">
        <v>274</v>
      </c>
    </row>
    <row r="50" spans="1:9" ht="12">
      <c r="A50" s="115" t="s">
        <v>274</v>
      </c>
      <c r="B50" s="106" t="s">
        <v>274</v>
      </c>
      <c r="C50" s="107" t="s">
        <v>300</v>
      </c>
      <c r="D50" s="115" t="s">
        <v>274</v>
      </c>
      <c r="E50" s="106" t="s">
        <v>274</v>
      </c>
      <c r="F50" s="106" t="s">
        <v>274</v>
      </c>
      <c r="G50" s="106" t="s">
        <v>274</v>
      </c>
      <c r="H50" s="106" t="s">
        <v>274</v>
      </c>
      <c r="I50" s="108" t="s">
        <v>274</v>
      </c>
    </row>
    <row r="51" spans="1:9" ht="12">
      <c r="A51" s="114" t="s">
        <v>274</v>
      </c>
      <c r="B51" s="103" t="s">
        <v>274</v>
      </c>
      <c r="C51" s="110" t="s">
        <v>304</v>
      </c>
      <c r="D51" s="114" t="s">
        <v>274</v>
      </c>
      <c r="E51" s="103" t="s">
        <v>274</v>
      </c>
      <c r="F51" s="103" t="s">
        <v>274</v>
      </c>
      <c r="G51" s="103" t="s">
        <v>274</v>
      </c>
      <c r="H51" s="103" t="s">
        <v>274</v>
      </c>
      <c r="I51" s="105" t="s">
        <v>274</v>
      </c>
    </row>
    <row r="52" spans="1:9" ht="12">
      <c r="A52" s="115" t="s">
        <v>274</v>
      </c>
      <c r="B52" s="106" t="s">
        <v>274</v>
      </c>
      <c r="C52" s="107" t="s">
        <v>299</v>
      </c>
      <c r="D52" s="115" t="s">
        <v>274</v>
      </c>
      <c r="E52" s="106" t="s">
        <v>274</v>
      </c>
      <c r="F52" s="106" t="s">
        <v>274</v>
      </c>
      <c r="G52" s="106" t="s">
        <v>274</v>
      </c>
      <c r="H52" s="106" t="s">
        <v>274</v>
      </c>
      <c r="I52" s="108" t="s">
        <v>274</v>
      </c>
    </row>
    <row r="53" spans="1:9" ht="12">
      <c r="A53" s="115" t="s">
        <v>274</v>
      </c>
      <c r="B53" s="106" t="s">
        <v>274</v>
      </c>
      <c r="C53" s="107" t="s">
        <v>300</v>
      </c>
      <c r="D53" s="115" t="s">
        <v>274</v>
      </c>
      <c r="E53" s="106" t="s">
        <v>274</v>
      </c>
      <c r="F53" s="106" t="s">
        <v>274</v>
      </c>
      <c r="G53" s="106" t="s">
        <v>274</v>
      </c>
      <c r="H53" s="106" t="s">
        <v>274</v>
      </c>
      <c r="I53" s="108" t="s">
        <v>274</v>
      </c>
    </row>
    <row r="54" spans="1:9" ht="12">
      <c r="A54" s="114" t="s">
        <v>274</v>
      </c>
      <c r="B54" s="103" t="s">
        <v>274</v>
      </c>
      <c r="C54" s="110" t="s">
        <v>305</v>
      </c>
      <c r="D54" s="114" t="s">
        <v>274</v>
      </c>
      <c r="E54" s="103" t="s">
        <v>274</v>
      </c>
      <c r="F54" s="103" t="s">
        <v>274</v>
      </c>
      <c r="G54" s="103" t="s">
        <v>274</v>
      </c>
      <c r="H54" s="103" t="s">
        <v>274</v>
      </c>
      <c r="I54" s="105" t="s">
        <v>274</v>
      </c>
    </row>
    <row r="55" spans="1:9" ht="12">
      <c r="A55" s="115" t="s">
        <v>274</v>
      </c>
      <c r="B55" s="106" t="s">
        <v>274</v>
      </c>
      <c r="C55" s="107" t="s">
        <v>306</v>
      </c>
      <c r="D55" s="115" t="s">
        <v>274</v>
      </c>
      <c r="E55" s="106" t="s">
        <v>274</v>
      </c>
      <c r="F55" s="106" t="s">
        <v>274</v>
      </c>
      <c r="G55" s="106" t="s">
        <v>274</v>
      </c>
      <c r="H55" s="106" t="s">
        <v>274</v>
      </c>
      <c r="I55" s="108" t="s">
        <v>274</v>
      </c>
    </row>
    <row r="56" spans="1:9" ht="12">
      <c r="A56" s="115" t="s">
        <v>274</v>
      </c>
      <c r="B56" s="106" t="s">
        <v>274</v>
      </c>
      <c r="C56" s="107" t="s">
        <v>307</v>
      </c>
      <c r="D56" s="115" t="s">
        <v>274</v>
      </c>
      <c r="E56" s="106" t="s">
        <v>274</v>
      </c>
      <c r="F56" s="106" t="s">
        <v>274</v>
      </c>
      <c r="G56" s="106" t="s">
        <v>274</v>
      </c>
      <c r="H56" s="106" t="s">
        <v>274</v>
      </c>
      <c r="I56" s="108" t="s">
        <v>274</v>
      </c>
    </row>
    <row r="57" spans="1:9" ht="12">
      <c r="A57" s="115" t="s">
        <v>274</v>
      </c>
      <c r="B57" s="106" t="s">
        <v>274</v>
      </c>
      <c r="C57" s="107" t="s">
        <v>308</v>
      </c>
      <c r="D57" s="115" t="s">
        <v>274</v>
      </c>
      <c r="E57" s="106" t="s">
        <v>274</v>
      </c>
      <c r="F57" s="106" t="s">
        <v>274</v>
      </c>
      <c r="G57" s="106" t="s">
        <v>274</v>
      </c>
      <c r="H57" s="106" t="s">
        <v>274</v>
      </c>
      <c r="I57" s="108" t="s">
        <v>274</v>
      </c>
    </row>
    <row r="58" spans="1:9" ht="12">
      <c r="A58" s="115" t="s">
        <v>274</v>
      </c>
      <c r="B58" s="106" t="s">
        <v>274</v>
      </c>
      <c r="C58" s="107" t="s">
        <v>309</v>
      </c>
      <c r="D58" s="115" t="s">
        <v>274</v>
      </c>
      <c r="E58" s="106" t="s">
        <v>274</v>
      </c>
      <c r="F58" s="106" t="s">
        <v>274</v>
      </c>
      <c r="G58" s="106" t="s">
        <v>274</v>
      </c>
      <c r="H58" s="106" t="s">
        <v>274</v>
      </c>
      <c r="I58" s="108" t="s">
        <v>274</v>
      </c>
    </row>
    <row r="59" spans="1:9" ht="12">
      <c r="A59" s="115" t="s">
        <v>274</v>
      </c>
      <c r="B59" s="106" t="s">
        <v>274</v>
      </c>
      <c r="C59" s="107" t="s">
        <v>310</v>
      </c>
      <c r="D59" s="115" t="s">
        <v>274</v>
      </c>
      <c r="E59" s="106" t="s">
        <v>274</v>
      </c>
      <c r="F59" s="106" t="s">
        <v>274</v>
      </c>
      <c r="G59" s="106" t="s">
        <v>274</v>
      </c>
      <c r="H59" s="106" t="s">
        <v>274</v>
      </c>
      <c r="I59" s="108" t="s">
        <v>274</v>
      </c>
    </row>
    <row r="61" spans="1:9" ht="11.25" customHeight="1">
      <c r="A61" s="116"/>
      <c r="B61" s="11"/>
      <c r="C61" s="11"/>
      <c r="D61" s="116"/>
      <c r="E61" s="11"/>
      <c r="F61" s="11"/>
      <c r="G61" s="11"/>
      <c r="H61" s="11"/>
      <c r="I61" s="11"/>
    </row>
  </sheetData>
  <mergeCells count="8">
    <mergeCell ref="A3:B3"/>
    <mergeCell ref="D3:I3"/>
    <mergeCell ref="A4:A5"/>
    <mergeCell ref="B4:B5"/>
    <mergeCell ref="D4:E4"/>
    <mergeCell ref="F4:F5"/>
    <mergeCell ref="G4:G5"/>
    <mergeCell ref="H4:I4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SheetLayoutView="90" workbookViewId="0" topLeftCell="A1">
      <selection activeCell="E12" sqref="E12"/>
    </sheetView>
  </sheetViews>
  <sheetFormatPr defaultColWidth="9.00390625" defaultRowHeight="16.5"/>
  <cols>
    <col min="1" max="1" width="11.00390625" style="3" customWidth="1"/>
    <col min="2" max="2" width="29.75390625" style="3" customWidth="1"/>
    <col min="3" max="3" width="12.00390625" style="3" customWidth="1"/>
    <col min="4" max="4" width="8.25390625" style="3" customWidth="1"/>
    <col min="5" max="5" width="18.375" style="3" customWidth="1"/>
    <col min="6" max="6" width="10.00390625" style="3" customWidth="1"/>
    <col min="7" max="7" width="6.625" style="3" customWidth="1"/>
    <col min="8" max="8" width="18.625" style="3" customWidth="1"/>
    <col min="9" max="9" width="5.625" style="3" customWidth="1"/>
    <col min="10" max="10" width="5.125" style="3" customWidth="1"/>
    <col min="11" max="11" width="17.25390625" style="3" customWidth="1"/>
    <col min="12" max="12" width="5.25390625" style="3" customWidth="1"/>
    <col min="13" max="13" width="5.625" style="3" customWidth="1"/>
    <col min="14" max="14" width="18.50390625" style="3" customWidth="1"/>
    <col min="15" max="15" width="4.75390625" style="3" customWidth="1"/>
  </cols>
  <sheetData>
    <row r="1" spans="1:25" ht="13.5" customHeight="1">
      <c r="A1" s="13" t="s">
        <v>146</v>
      </c>
      <c r="O1" s="13" t="s">
        <v>147</v>
      </c>
      <c r="Y1" s="6"/>
    </row>
    <row r="2" spans="1:25" ht="25.5">
      <c r="A2" s="126" t="s">
        <v>242</v>
      </c>
      <c r="B2" s="126"/>
      <c r="C2" s="126"/>
      <c r="D2" s="126"/>
      <c r="E2" s="126"/>
      <c r="F2" s="126"/>
      <c r="G2" s="127" t="s">
        <v>217</v>
      </c>
      <c r="H2" s="127"/>
      <c r="I2" s="127"/>
      <c r="J2" s="127"/>
      <c r="K2" s="127"/>
      <c r="L2" s="127"/>
      <c r="M2" s="127"/>
      <c r="N2" s="127"/>
      <c r="O2" s="127"/>
      <c r="Y2" s="6"/>
    </row>
    <row r="3" spans="1:25" s="54" customFormat="1" ht="25.5">
      <c r="A3" s="50"/>
      <c r="B3" s="50"/>
      <c r="C3" s="50"/>
      <c r="D3" s="50"/>
      <c r="E3" s="50"/>
      <c r="F3" s="51" t="s">
        <v>236</v>
      </c>
      <c r="G3" s="53" t="s">
        <v>237</v>
      </c>
      <c r="H3" s="56"/>
      <c r="I3" s="56"/>
      <c r="J3" s="56"/>
      <c r="K3" s="56"/>
      <c r="L3" s="56"/>
      <c r="M3" s="56"/>
      <c r="N3" s="56"/>
      <c r="O3" s="52" t="s">
        <v>216</v>
      </c>
      <c r="Y3" s="55"/>
    </row>
    <row r="4" spans="1:25" ht="16.5">
      <c r="A4" s="128" t="s">
        <v>148</v>
      </c>
      <c r="B4" s="159"/>
      <c r="C4" s="159"/>
      <c r="D4" s="160" t="s">
        <v>149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  <c r="Y4" s="6"/>
    </row>
    <row r="5" spans="1:25" ht="16.5">
      <c r="A5" s="128"/>
      <c r="B5" s="159"/>
      <c r="C5" s="159"/>
      <c r="D5" s="159" t="s">
        <v>150</v>
      </c>
      <c r="E5" s="159"/>
      <c r="F5" s="162"/>
      <c r="G5" s="128" t="s">
        <v>151</v>
      </c>
      <c r="H5" s="159"/>
      <c r="I5" s="159"/>
      <c r="J5" s="159" t="s">
        <v>152</v>
      </c>
      <c r="K5" s="159"/>
      <c r="L5" s="159"/>
      <c r="M5" s="159" t="s">
        <v>153</v>
      </c>
      <c r="N5" s="159"/>
      <c r="O5" s="162"/>
      <c r="Y5" s="6"/>
    </row>
    <row r="6" spans="1:25" ht="16.5">
      <c r="A6" s="128"/>
      <c r="B6" s="159"/>
      <c r="C6" s="159"/>
      <c r="D6" s="159"/>
      <c r="E6" s="159"/>
      <c r="F6" s="162"/>
      <c r="G6" s="128"/>
      <c r="H6" s="159"/>
      <c r="I6" s="159"/>
      <c r="J6" s="159"/>
      <c r="K6" s="159"/>
      <c r="L6" s="159"/>
      <c r="M6" s="159"/>
      <c r="N6" s="159"/>
      <c r="O6" s="162"/>
      <c r="Y6" s="6"/>
    </row>
    <row r="7" spans="2:25" ht="6" customHeight="1">
      <c r="B7" s="1"/>
      <c r="E7" s="2"/>
      <c r="H7" s="2"/>
      <c r="K7" s="2"/>
      <c r="N7" s="2"/>
      <c r="Y7" s="6"/>
    </row>
    <row r="8" spans="1:25" ht="6" customHeight="1">
      <c r="A8" s="14"/>
      <c r="B8" s="10"/>
      <c r="C8" s="14"/>
      <c r="D8" s="14"/>
      <c r="E8" s="9"/>
      <c r="F8" s="10"/>
      <c r="G8" s="10"/>
      <c r="H8" s="9"/>
      <c r="I8" s="10"/>
      <c r="J8" s="10"/>
      <c r="K8" s="9"/>
      <c r="L8" s="10"/>
      <c r="M8" s="10"/>
      <c r="N8" s="9"/>
      <c r="O8" s="14"/>
      <c r="Y8" s="6"/>
    </row>
    <row r="9" spans="1:25" ht="6" customHeight="1">
      <c r="A9" s="14"/>
      <c r="B9" s="10"/>
      <c r="C9" s="14"/>
      <c r="D9" s="14"/>
      <c r="E9" s="9"/>
      <c r="F9" s="10"/>
      <c r="G9" s="10"/>
      <c r="H9" s="9"/>
      <c r="I9" s="10"/>
      <c r="J9" s="10"/>
      <c r="K9" s="9"/>
      <c r="L9" s="10"/>
      <c r="M9" s="10"/>
      <c r="N9" s="9"/>
      <c r="O9" s="14"/>
      <c r="Y9" s="6"/>
    </row>
    <row r="10" spans="1:25" ht="15.75" customHeight="1">
      <c r="A10" s="14"/>
      <c r="B10" s="10" t="s">
        <v>154</v>
      </c>
      <c r="C10" s="14"/>
      <c r="D10" s="14"/>
      <c r="E10" s="9"/>
      <c r="F10" s="10"/>
      <c r="G10" s="10"/>
      <c r="H10" s="9"/>
      <c r="I10" s="10"/>
      <c r="J10" s="10"/>
      <c r="K10" s="9"/>
      <c r="L10" s="10"/>
      <c r="M10" s="10"/>
      <c r="N10" s="9"/>
      <c r="O10" s="14"/>
      <c r="Y10" s="6"/>
    </row>
    <row r="11" spans="1:25" ht="6" customHeight="1">
      <c r="A11" s="14"/>
      <c r="B11" s="10"/>
      <c r="C11" s="14"/>
      <c r="D11" s="14"/>
      <c r="E11" s="9"/>
      <c r="F11" s="10"/>
      <c r="G11" s="10"/>
      <c r="H11" s="9"/>
      <c r="I11" s="10"/>
      <c r="J11" s="10"/>
      <c r="K11" s="9"/>
      <c r="L11" s="10"/>
      <c r="M11" s="10"/>
      <c r="N11" s="9"/>
      <c r="O11" s="14"/>
      <c r="Y11" s="6"/>
    </row>
    <row r="12" spans="2:25" ht="13.5" customHeight="1">
      <c r="B12" s="1" t="s">
        <v>155</v>
      </c>
      <c r="E12" s="2">
        <v>547718000</v>
      </c>
      <c r="F12" s="1"/>
      <c r="G12" s="1"/>
      <c r="H12" s="2">
        <v>1235521507.64</v>
      </c>
      <c r="I12" s="1"/>
      <c r="J12" s="1"/>
      <c r="K12" s="2"/>
      <c r="L12" s="1"/>
      <c r="M12" s="1"/>
      <c r="N12" s="2">
        <f>H12+K12</f>
        <v>1235521507.64</v>
      </c>
      <c r="Y12" s="6"/>
    </row>
    <row r="13" spans="1:25" ht="6" customHeight="1">
      <c r="A13" s="14"/>
      <c r="B13" s="10"/>
      <c r="C13" s="14"/>
      <c r="D13" s="14"/>
      <c r="E13" s="9"/>
      <c r="F13" s="10"/>
      <c r="G13" s="10"/>
      <c r="H13" s="9"/>
      <c r="I13" s="10"/>
      <c r="J13" s="10"/>
      <c r="K13" s="9"/>
      <c r="L13" s="10"/>
      <c r="M13" s="10"/>
      <c r="N13" s="2"/>
      <c r="O13" s="14"/>
      <c r="Y13" s="6"/>
    </row>
    <row r="14" spans="2:25" ht="13.5" customHeight="1">
      <c r="B14" s="1" t="s">
        <v>156</v>
      </c>
      <c r="E14" s="2">
        <v>11666514000</v>
      </c>
      <c r="F14" s="1"/>
      <c r="G14" s="1"/>
      <c r="H14" s="2">
        <v>39413784868.32</v>
      </c>
      <c r="I14" s="1"/>
      <c r="J14" s="1"/>
      <c r="K14" s="2"/>
      <c r="L14" s="1"/>
      <c r="M14" s="1"/>
      <c r="N14" s="2">
        <f>H14+K14</f>
        <v>39413784868.32</v>
      </c>
      <c r="Y14" s="6"/>
    </row>
    <row r="15" spans="1:25" ht="6" customHeight="1">
      <c r="A15" s="14"/>
      <c r="B15" s="10"/>
      <c r="C15" s="14"/>
      <c r="D15" s="14"/>
      <c r="E15" s="9"/>
      <c r="F15" s="10"/>
      <c r="G15" s="10"/>
      <c r="H15" s="9"/>
      <c r="I15" s="10"/>
      <c r="J15" s="10"/>
      <c r="K15" s="9"/>
      <c r="L15" s="10"/>
      <c r="M15" s="10"/>
      <c r="N15" s="9"/>
      <c r="O15" s="14"/>
      <c r="Y15" s="6"/>
    </row>
    <row r="16" spans="1:25" ht="13.5" customHeight="1">
      <c r="A16" s="14"/>
      <c r="B16" s="10" t="s">
        <v>157</v>
      </c>
      <c r="C16" s="14"/>
      <c r="D16" s="14"/>
      <c r="E16" s="9">
        <f>E12+E14</f>
        <v>12214232000</v>
      </c>
      <c r="F16" s="10"/>
      <c r="G16" s="10"/>
      <c r="H16" s="9">
        <f>H12+H14</f>
        <v>40649306375.96</v>
      </c>
      <c r="I16" s="10"/>
      <c r="J16" s="10"/>
      <c r="K16" s="9"/>
      <c r="L16" s="10"/>
      <c r="M16" s="10"/>
      <c r="N16" s="9">
        <f>N12+N14</f>
        <v>40649306375.96</v>
      </c>
      <c r="O16" s="14"/>
      <c r="Y16" s="6"/>
    </row>
    <row r="17" spans="1:25" ht="6" customHeight="1">
      <c r="A17" s="14"/>
      <c r="B17" s="10"/>
      <c r="C17" s="14"/>
      <c r="D17" s="14"/>
      <c r="E17" s="9"/>
      <c r="F17" s="10"/>
      <c r="G17" s="10"/>
      <c r="H17" s="9"/>
      <c r="I17" s="10"/>
      <c r="J17" s="10"/>
      <c r="K17" s="9"/>
      <c r="L17" s="10"/>
      <c r="M17" s="10"/>
      <c r="N17" s="9"/>
      <c r="O17" s="14"/>
      <c r="Y17" s="6"/>
    </row>
    <row r="18" spans="1:25" ht="15.75" customHeight="1">
      <c r="A18" s="14"/>
      <c r="B18" s="10" t="s">
        <v>158</v>
      </c>
      <c r="C18" s="14"/>
      <c r="D18" s="14"/>
      <c r="E18" s="9"/>
      <c r="F18" s="10"/>
      <c r="G18" s="10"/>
      <c r="H18" s="9"/>
      <c r="I18" s="10"/>
      <c r="J18" s="10"/>
      <c r="K18" s="9"/>
      <c r="L18" s="10"/>
      <c r="M18" s="10"/>
      <c r="N18" s="9"/>
      <c r="O18" s="14"/>
      <c r="Y18" s="6"/>
    </row>
    <row r="19" spans="1:25" ht="6" customHeight="1">
      <c r="A19" s="14"/>
      <c r="B19" s="10"/>
      <c r="C19" s="14"/>
      <c r="D19" s="14"/>
      <c r="E19" s="9"/>
      <c r="F19" s="10"/>
      <c r="G19" s="10"/>
      <c r="H19" s="9"/>
      <c r="I19" s="10"/>
      <c r="J19" s="10"/>
      <c r="K19" s="9"/>
      <c r="L19" s="10"/>
      <c r="M19" s="10"/>
      <c r="N19" s="9"/>
      <c r="O19" s="14"/>
      <c r="Y19" s="6"/>
    </row>
    <row r="20" spans="2:25" ht="13.5" customHeight="1">
      <c r="B20" s="1" t="s">
        <v>159</v>
      </c>
      <c r="E20" s="2">
        <v>73293000</v>
      </c>
      <c r="F20" s="1"/>
      <c r="G20" s="1"/>
      <c r="H20" s="2">
        <v>295262000</v>
      </c>
      <c r="I20" s="1"/>
      <c r="J20" s="1"/>
      <c r="K20" s="2"/>
      <c r="L20" s="1"/>
      <c r="M20" s="1"/>
      <c r="N20" s="2">
        <f>H20+K20</f>
        <v>295262000</v>
      </c>
      <c r="Y20" s="6"/>
    </row>
    <row r="21" spans="2:25" ht="13.5" customHeight="1">
      <c r="B21" s="1" t="s">
        <v>222</v>
      </c>
      <c r="E21" s="2">
        <v>-7764501000</v>
      </c>
      <c r="F21" s="1"/>
      <c r="G21" s="1"/>
      <c r="H21" s="2">
        <v>-7673290163.94</v>
      </c>
      <c r="I21" s="1"/>
      <c r="J21" s="1"/>
      <c r="K21" s="2"/>
      <c r="L21" s="1"/>
      <c r="M21" s="1"/>
      <c r="N21" s="2">
        <f>H21+K21</f>
        <v>-7673290163.94</v>
      </c>
      <c r="Y21" s="6"/>
    </row>
    <row r="22" spans="2:14" ht="13.5" customHeight="1">
      <c r="B22" s="1" t="s">
        <v>223</v>
      </c>
      <c r="E22" s="2">
        <v>-3219879000</v>
      </c>
      <c r="F22" s="1"/>
      <c r="G22" s="1"/>
      <c r="H22" s="2">
        <v>9114821969.95</v>
      </c>
      <c r="I22" s="1"/>
      <c r="J22" s="1"/>
      <c r="K22" s="2"/>
      <c r="L22" s="1"/>
      <c r="M22" s="1"/>
      <c r="N22" s="2">
        <f>H22+K22</f>
        <v>9114821969.95</v>
      </c>
    </row>
    <row r="23" spans="2:14" ht="13.5" customHeight="1">
      <c r="B23" s="1" t="s">
        <v>160</v>
      </c>
      <c r="E23" s="2"/>
      <c r="F23" s="1"/>
      <c r="G23" s="1"/>
      <c r="H23" s="2">
        <v>127768529</v>
      </c>
      <c r="I23" s="1"/>
      <c r="J23" s="1"/>
      <c r="K23" s="2"/>
      <c r="L23" s="1"/>
      <c r="M23" s="1"/>
      <c r="N23" s="2">
        <f>H23+K23</f>
        <v>127768529</v>
      </c>
    </row>
    <row r="24" spans="2:14" ht="13.5" customHeight="1">
      <c r="B24" s="1" t="s">
        <v>161</v>
      </c>
      <c r="E24" s="2"/>
      <c r="F24" s="1"/>
      <c r="G24" s="1"/>
      <c r="H24" s="2"/>
      <c r="I24" s="1"/>
      <c r="J24" s="1"/>
      <c r="K24" s="2"/>
      <c r="L24" s="1"/>
      <c r="M24" s="1"/>
      <c r="N24" s="2"/>
    </row>
    <row r="25" spans="2:14" ht="13.5" customHeight="1">
      <c r="B25" s="1" t="s">
        <v>162</v>
      </c>
      <c r="E25" s="2"/>
      <c r="F25" s="1"/>
      <c r="G25" s="1"/>
      <c r="H25" s="2">
        <v>120006942</v>
      </c>
      <c r="I25" s="1"/>
      <c r="J25" s="1"/>
      <c r="K25" s="2"/>
      <c r="L25" s="1"/>
      <c r="M25" s="1"/>
      <c r="N25" s="2">
        <f>H25+K25</f>
        <v>120006942</v>
      </c>
    </row>
    <row r="26" spans="2:14" ht="13.5" customHeight="1">
      <c r="B26" s="1" t="s">
        <v>163</v>
      </c>
      <c r="E26" s="2">
        <v>303185000</v>
      </c>
      <c r="F26" s="1"/>
      <c r="G26" s="1"/>
      <c r="H26" s="2">
        <v>-3810120276.74</v>
      </c>
      <c r="I26" s="1"/>
      <c r="J26" s="1"/>
      <c r="K26" s="2"/>
      <c r="L26" s="1"/>
      <c r="M26" s="1"/>
      <c r="N26" s="2">
        <f>H26+K26</f>
        <v>-3810120276.74</v>
      </c>
    </row>
    <row r="27" spans="2:14" ht="13.5" customHeight="1">
      <c r="B27" s="1" t="s">
        <v>164</v>
      </c>
      <c r="E27" s="2">
        <v>-2217416000</v>
      </c>
      <c r="F27" s="1"/>
      <c r="G27" s="1"/>
      <c r="H27" s="2">
        <v>-20404850681</v>
      </c>
      <c r="I27" s="1"/>
      <c r="J27" s="1"/>
      <c r="K27" s="2"/>
      <c r="L27" s="1"/>
      <c r="M27" s="1"/>
      <c r="N27" s="2">
        <f>H27+K27</f>
        <v>-20404850681</v>
      </c>
    </row>
    <row r="28" spans="2:14" ht="13.5" customHeight="1">
      <c r="B28" s="1" t="s">
        <v>165</v>
      </c>
      <c r="E28" s="2"/>
      <c r="F28" s="1"/>
      <c r="G28" s="1"/>
      <c r="H28" s="2"/>
      <c r="I28" s="1"/>
      <c r="J28" s="1"/>
      <c r="K28" s="2"/>
      <c r="L28" s="1"/>
      <c r="M28" s="1"/>
      <c r="N28" s="2"/>
    </row>
    <row r="29" spans="2:14" ht="13.5" customHeight="1">
      <c r="B29" s="1" t="s">
        <v>166</v>
      </c>
      <c r="E29" s="2">
        <v>-43623000</v>
      </c>
      <c r="F29" s="1"/>
      <c r="G29" s="1"/>
      <c r="H29" s="2">
        <v>-74848570</v>
      </c>
      <c r="I29" s="1"/>
      <c r="J29" s="1"/>
      <c r="K29" s="2"/>
      <c r="L29" s="1"/>
      <c r="M29" s="1"/>
      <c r="N29" s="2">
        <f>H29+K29</f>
        <v>-74848570</v>
      </c>
    </row>
    <row r="30" spans="1:15" ht="6" customHeight="1">
      <c r="A30" s="14"/>
      <c r="B30" s="10"/>
      <c r="C30" s="14"/>
      <c r="D30" s="14"/>
      <c r="E30" s="9"/>
      <c r="F30" s="10"/>
      <c r="G30" s="10"/>
      <c r="H30" s="9"/>
      <c r="I30" s="10"/>
      <c r="J30" s="10"/>
      <c r="K30" s="9"/>
      <c r="L30" s="10"/>
      <c r="M30" s="10"/>
      <c r="N30" s="9"/>
      <c r="O30" s="14"/>
    </row>
    <row r="31" spans="1:15" ht="13.5" customHeight="1">
      <c r="A31" s="14"/>
      <c r="B31" s="10" t="s">
        <v>167</v>
      </c>
      <c r="C31" s="14"/>
      <c r="D31" s="14"/>
      <c r="E31" s="9">
        <f>SUM(E20:E29)</f>
        <v>-12868941000</v>
      </c>
      <c r="F31" s="10"/>
      <c r="G31" s="10"/>
      <c r="H31" s="9">
        <f>SUM(H20:H29)</f>
        <v>-22305250250.73</v>
      </c>
      <c r="I31" s="10"/>
      <c r="J31" s="10"/>
      <c r="K31" s="9"/>
      <c r="L31" s="10"/>
      <c r="M31" s="10"/>
      <c r="N31" s="9">
        <f>SUM(N20:N29)</f>
        <v>-22305250250.73</v>
      </c>
      <c r="O31" s="14"/>
    </row>
    <row r="32" spans="1:15" ht="6" customHeight="1">
      <c r="A32" s="14"/>
      <c r="B32" s="10"/>
      <c r="C32" s="14"/>
      <c r="D32" s="14"/>
      <c r="E32" s="9"/>
      <c r="F32" s="10"/>
      <c r="G32" s="10"/>
      <c r="H32" s="9"/>
      <c r="I32" s="10"/>
      <c r="J32" s="10"/>
      <c r="K32" s="9"/>
      <c r="L32" s="10"/>
      <c r="M32" s="10"/>
      <c r="N32" s="9"/>
      <c r="O32" s="14"/>
    </row>
    <row r="33" spans="1:15" ht="15.75" customHeight="1">
      <c r="A33" s="14"/>
      <c r="B33" s="10" t="s">
        <v>168</v>
      </c>
      <c r="C33" s="14"/>
      <c r="D33" s="14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4"/>
    </row>
    <row r="34" spans="1:15" ht="6" customHeight="1">
      <c r="A34" s="14"/>
      <c r="B34" s="10"/>
      <c r="C34" s="14"/>
      <c r="D34" s="14"/>
      <c r="E34" s="9"/>
      <c r="F34" s="10"/>
      <c r="G34" s="10"/>
      <c r="H34" s="9"/>
      <c r="I34" s="10"/>
      <c r="J34" s="10"/>
      <c r="K34" s="9"/>
      <c r="L34" s="10"/>
      <c r="M34" s="10"/>
      <c r="N34" s="9"/>
      <c r="O34" s="14"/>
    </row>
    <row r="35" spans="2:14" ht="13.5" customHeight="1">
      <c r="B35" s="1" t="s">
        <v>252</v>
      </c>
      <c r="E35" s="2">
        <v>5987000</v>
      </c>
      <c r="F35" s="1"/>
      <c r="G35" s="1"/>
      <c r="H35" s="2">
        <v>-380750864</v>
      </c>
      <c r="I35" s="1"/>
      <c r="J35" s="1"/>
      <c r="K35" s="2"/>
      <c r="L35" s="1"/>
      <c r="M35" s="1"/>
      <c r="N35" s="2">
        <f>H35+K35</f>
        <v>-380750864</v>
      </c>
    </row>
    <row r="36" spans="2:14" ht="13.5" customHeight="1">
      <c r="B36" s="1" t="s">
        <v>169</v>
      </c>
      <c r="E36" s="2">
        <v>-2072831000</v>
      </c>
      <c r="F36" s="1"/>
      <c r="G36" s="1"/>
      <c r="H36" s="2">
        <v>-28812105941.01</v>
      </c>
      <c r="I36" s="1"/>
      <c r="J36" s="1"/>
      <c r="K36" s="2"/>
      <c r="L36" s="1"/>
      <c r="M36" s="1"/>
      <c r="N36" s="2">
        <f>H36+K36</f>
        <v>-28812105941.01</v>
      </c>
    </row>
    <row r="37" spans="2:14" ht="13.5" customHeight="1">
      <c r="B37" s="1" t="s">
        <v>170</v>
      </c>
      <c r="E37" s="2"/>
      <c r="F37" s="1"/>
      <c r="G37" s="1"/>
      <c r="H37" s="2"/>
      <c r="I37" s="1"/>
      <c r="J37" s="1"/>
      <c r="K37" s="2"/>
      <c r="L37" s="1"/>
      <c r="M37" s="1"/>
      <c r="N37" s="2"/>
    </row>
    <row r="38" spans="2:14" ht="13.5" customHeight="1">
      <c r="B38" s="1" t="s">
        <v>171</v>
      </c>
      <c r="E38" s="2"/>
      <c r="F38" s="1"/>
      <c r="G38" s="1"/>
      <c r="H38" s="2"/>
      <c r="I38" s="1"/>
      <c r="J38" s="1"/>
      <c r="K38" s="2"/>
      <c r="L38" s="1"/>
      <c r="M38" s="1"/>
      <c r="N38" s="2"/>
    </row>
    <row r="39" spans="2:14" ht="13.5" customHeight="1">
      <c r="B39" s="1" t="s">
        <v>172</v>
      </c>
      <c r="E39" s="2">
        <v>203456000</v>
      </c>
      <c r="F39" s="1"/>
      <c r="G39" s="1"/>
      <c r="H39" s="2">
        <v>4983433082.34</v>
      </c>
      <c r="I39" s="1"/>
      <c r="J39" s="1"/>
      <c r="K39" s="2"/>
      <c r="L39" s="1"/>
      <c r="M39" s="1"/>
      <c r="N39" s="2">
        <f>H39+K39</f>
        <v>4983433082.34</v>
      </c>
    </row>
    <row r="40" spans="2:14" ht="13.5" customHeight="1">
      <c r="B40" s="1" t="s">
        <v>173</v>
      </c>
      <c r="E40" s="2"/>
      <c r="F40" s="1"/>
      <c r="G40" s="1"/>
      <c r="H40" s="2"/>
      <c r="I40" s="1"/>
      <c r="J40" s="1"/>
      <c r="K40" s="2"/>
      <c r="L40" s="1"/>
      <c r="M40" s="1"/>
      <c r="N40" s="2"/>
    </row>
    <row r="41" spans="2:14" ht="13.5" customHeight="1">
      <c r="B41" s="1" t="s">
        <v>253</v>
      </c>
      <c r="E41" s="2">
        <v>-2841000</v>
      </c>
      <c r="F41" s="1"/>
      <c r="G41" s="1"/>
      <c r="H41" s="2">
        <v>-1450000</v>
      </c>
      <c r="I41" s="1"/>
      <c r="J41" s="1"/>
      <c r="K41" s="2"/>
      <c r="L41" s="1"/>
      <c r="M41" s="1"/>
      <c r="N41" s="2">
        <f>H41+K41</f>
        <v>-1450000</v>
      </c>
    </row>
    <row r="42" spans="2:14" ht="13.5" customHeight="1">
      <c r="B42" s="1" t="s">
        <v>174</v>
      </c>
      <c r="E42" s="2"/>
      <c r="F42" s="1"/>
      <c r="G42" s="1"/>
      <c r="H42" s="2"/>
      <c r="I42" s="1"/>
      <c r="J42" s="1"/>
      <c r="K42" s="2"/>
      <c r="L42" s="1"/>
      <c r="M42" s="1"/>
      <c r="N42" s="2"/>
    </row>
    <row r="43" spans="2:14" ht="13.5" customHeight="1">
      <c r="B43" s="1" t="s">
        <v>175</v>
      </c>
      <c r="E43" s="2">
        <v>-216504000</v>
      </c>
      <c r="F43" s="1"/>
      <c r="G43" s="1"/>
      <c r="H43" s="2">
        <v>-583362518</v>
      </c>
      <c r="I43" s="1"/>
      <c r="J43" s="1"/>
      <c r="K43" s="2"/>
      <c r="L43" s="1"/>
      <c r="M43" s="1"/>
      <c r="N43" s="2">
        <f>H43+K43</f>
        <v>-583362518</v>
      </c>
    </row>
    <row r="44" spans="1:15" ht="6" customHeight="1">
      <c r="A44" s="14"/>
      <c r="B44" s="10"/>
      <c r="C44" s="14"/>
      <c r="D44" s="14"/>
      <c r="E44" s="9"/>
      <c r="F44" s="10"/>
      <c r="G44" s="10"/>
      <c r="H44" s="9"/>
      <c r="I44" s="10"/>
      <c r="J44" s="10"/>
      <c r="K44" s="9"/>
      <c r="L44" s="10"/>
      <c r="M44" s="10"/>
      <c r="N44" s="9"/>
      <c r="O44" s="14"/>
    </row>
    <row r="45" spans="1:15" ht="15.75" customHeight="1">
      <c r="A45" s="14"/>
      <c r="B45" s="10" t="s">
        <v>176</v>
      </c>
      <c r="C45" s="14"/>
      <c r="D45" s="14"/>
      <c r="E45" s="9">
        <f>SUM(E35:E43)</f>
        <v>-2082733000</v>
      </c>
      <c r="F45" s="10"/>
      <c r="G45" s="10"/>
      <c r="H45" s="9">
        <f>SUM(H35:H43)</f>
        <v>-24794236240.67</v>
      </c>
      <c r="I45" s="10"/>
      <c r="J45" s="10"/>
      <c r="K45" s="9"/>
      <c r="L45" s="10"/>
      <c r="M45" s="10"/>
      <c r="N45" s="9">
        <f>SUM(N35:N43)</f>
        <v>-24794236240.67</v>
      </c>
      <c r="O45" s="14"/>
    </row>
    <row r="46" spans="1:15" ht="6" customHeight="1">
      <c r="A46" s="14"/>
      <c r="B46" s="10"/>
      <c r="C46" s="14"/>
      <c r="D46" s="14"/>
      <c r="E46" s="9"/>
      <c r="F46" s="10"/>
      <c r="G46" s="10"/>
      <c r="H46" s="9"/>
      <c r="I46" s="10"/>
      <c r="J46" s="10"/>
      <c r="K46" s="9"/>
      <c r="L46" s="10"/>
      <c r="M46" s="10"/>
      <c r="N46" s="9"/>
      <c r="O46" s="14"/>
    </row>
    <row r="47" spans="1:15" ht="15.75" customHeight="1">
      <c r="A47" s="14"/>
      <c r="B47" s="10" t="s">
        <v>177</v>
      </c>
      <c r="C47" s="14"/>
      <c r="D47" s="14"/>
      <c r="E47" s="9"/>
      <c r="F47" s="10"/>
      <c r="G47" s="10"/>
      <c r="H47" s="9">
        <v>-237303478.2</v>
      </c>
      <c r="I47" s="10"/>
      <c r="J47" s="10"/>
      <c r="K47" s="9"/>
      <c r="L47" s="10"/>
      <c r="M47" s="10"/>
      <c r="N47" s="9">
        <f>H47+K47</f>
        <v>-237303478.2</v>
      </c>
      <c r="O47" s="14"/>
    </row>
    <row r="48" spans="1:15" ht="6" customHeight="1">
      <c r="A48" s="14"/>
      <c r="B48" s="10"/>
      <c r="C48" s="14"/>
      <c r="D48" s="14"/>
      <c r="E48" s="9"/>
      <c r="F48" s="10"/>
      <c r="G48" s="10"/>
      <c r="H48" s="9"/>
      <c r="I48" s="10"/>
      <c r="J48" s="10"/>
      <c r="K48" s="9"/>
      <c r="L48" s="10"/>
      <c r="M48" s="10"/>
      <c r="N48" s="9"/>
      <c r="O48" s="14"/>
    </row>
    <row r="49" spans="1:15" ht="15.75" customHeight="1">
      <c r="A49" s="14"/>
      <c r="B49" s="10" t="s">
        <v>178</v>
      </c>
      <c r="C49" s="14"/>
      <c r="D49" s="14"/>
      <c r="E49" s="9">
        <f>E16+E31+E45+E47</f>
        <v>-2737442000</v>
      </c>
      <c r="F49" s="10"/>
      <c r="G49" s="10"/>
      <c r="H49" s="9">
        <f>H16+H31+H45+H47</f>
        <v>-6687483593.639998</v>
      </c>
      <c r="I49" s="10"/>
      <c r="J49" s="10"/>
      <c r="K49" s="9"/>
      <c r="L49" s="10"/>
      <c r="M49" s="10"/>
      <c r="N49" s="9">
        <f>N16+N31+N45+N47</f>
        <v>-6687483593.639998</v>
      </c>
      <c r="O49" s="14"/>
    </row>
    <row r="50" spans="1:15" ht="6" customHeight="1">
      <c r="A50" s="14"/>
      <c r="B50" s="10"/>
      <c r="C50" s="14"/>
      <c r="D50" s="14"/>
      <c r="E50" s="9"/>
      <c r="F50" s="10"/>
      <c r="G50" s="10"/>
      <c r="H50" s="9"/>
      <c r="I50" s="10"/>
      <c r="J50" s="10"/>
      <c r="K50" s="9"/>
      <c r="L50" s="10"/>
      <c r="M50" s="10"/>
      <c r="N50" s="9"/>
      <c r="O50" s="14"/>
    </row>
    <row r="51" spans="1:15" ht="15.75" customHeight="1">
      <c r="A51" s="14"/>
      <c r="B51" s="10" t="s">
        <v>179</v>
      </c>
      <c r="C51" s="14"/>
      <c r="D51" s="14"/>
      <c r="E51" s="9">
        <v>100330836000</v>
      </c>
      <c r="F51" s="10"/>
      <c r="G51" s="10"/>
      <c r="H51" s="9">
        <v>72195620591.64</v>
      </c>
      <c r="I51" s="10"/>
      <c r="J51" s="10"/>
      <c r="K51" s="9"/>
      <c r="L51" s="10"/>
      <c r="M51" s="10"/>
      <c r="N51" s="9">
        <f>H51+K51</f>
        <v>72195620591.64</v>
      </c>
      <c r="O51" s="14"/>
    </row>
    <row r="52" spans="1:15" ht="6" customHeight="1">
      <c r="A52" s="14"/>
      <c r="B52" s="10"/>
      <c r="C52" s="14"/>
      <c r="D52" s="14"/>
      <c r="E52" s="9"/>
      <c r="F52" s="10"/>
      <c r="G52" s="10"/>
      <c r="H52" s="9"/>
      <c r="I52" s="10"/>
      <c r="J52" s="10"/>
      <c r="K52" s="9"/>
      <c r="L52" s="10"/>
      <c r="M52" s="10"/>
      <c r="N52" s="9"/>
      <c r="O52" s="14"/>
    </row>
    <row r="53" spans="1:15" ht="15.75" customHeight="1">
      <c r="A53" s="14"/>
      <c r="B53" s="10" t="s">
        <v>180</v>
      </c>
      <c r="C53" s="14"/>
      <c r="D53" s="14"/>
      <c r="E53" s="9">
        <f>E51+E49</f>
        <v>97593394000</v>
      </c>
      <c r="F53" s="10"/>
      <c r="G53" s="10"/>
      <c r="H53" s="9">
        <f>H49+H51</f>
        <v>65508136998</v>
      </c>
      <c r="I53" s="10"/>
      <c r="J53" s="10"/>
      <c r="K53" s="9"/>
      <c r="L53" s="10"/>
      <c r="M53" s="10"/>
      <c r="N53" s="9">
        <f>N49+N51</f>
        <v>65508136998</v>
      </c>
      <c r="O53" s="14"/>
    </row>
    <row r="54" spans="2:14" ht="13.5" customHeight="1">
      <c r="B54" s="1"/>
      <c r="E54" s="2"/>
      <c r="H54" s="2"/>
      <c r="K54" s="2"/>
      <c r="N54" s="2"/>
    </row>
    <row r="55" spans="1:15" ht="12" customHeight="1">
      <c r="A55" s="15"/>
      <c r="B55" s="11"/>
      <c r="C55" s="16"/>
      <c r="D55" s="16"/>
      <c r="E55" s="12"/>
      <c r="F55" s="16"/>
      <c r="G55" s="16"/>
      <c r="H55" s="12"/>
      <c r="I55" s="16"/>
      <c r="J55" s="16"/>
      <c r="K55" s="12"/>
      <c r="L55" s="16"/>
      <c r="M55" s="16"/>
      <c r="N55" s="12"/>
      <c r="O55" s="16"/>
    </row>
    <row r="56" spans="1:15" ht="16.5">
      <c r="A56" s="1" t="s">
        <v>181</v>
      </c>
      <c r="B56" s="17"/>
      <c r="C56" s="17"/>
      <c r="D56" s="17"/>
      <c r="E56" s="18"/>
      <c r="F56" s="17"/>
      <c r="G56" s="17"/>
      <c r="H56" s="18"/>
      <c r="I56" s="17"/>
      <c r="J56" s="17"/>
      <c r="K56" s="18"/>
      <c r="L56" s="17"/>
      <c r="M56" s="17"/>
      <c r="N56" s="18"/>
      <c r="O56" s="17"/>
    </row>
    <row r="57" spans="1:14" ht="16.5">
      <c r="A57" s="1" t="s">
        <v>207</v>
      </c>
      <c r="B57" s="1"/>
      <c r="E57" s="2"/>
      <c r="H57" s="2"/>
      <c r="K57" s="2"/>
      <c r="N57" s="2"/>
    </row>
    <row r="58" spans="1:14" ht="16.5">
      <c r="A58" s="1" t="s">
        <v>239</v>
      </c>
      <c r="B58" s="1"/>
      <c r="E58" s="2"/>
      <c r="H58" s="2"/>
      <c r="K58" s="2"/>
      <c r="N58" s="2"/>
    </row>
    <row r="59" spans="1:14" ht="16.5">
      <c r="A59" s="1" t="s">
        <v>240</v>
      </c>
      <c r="B59" s="1"/>
      <c r="E59" s="2"/>
      <c r="H59" s="2"/>
      <c r="K59" s="2"/>
      <c r="N59" s="2"/>
    </row>
    <row r="60" spans="1:14" ht="16.5">
      <c r="A60" s="1" t="s">
        <v>241</v>
      </c>
      <c r="B60" s="1"/>
      <c r="E60" s="2"/>
      <c r="H60" s="2"/>
      <c r="K60" s="2"/>
      <c r="N60" s="2"/>
    </row>
    <row r="61" spans="2:14" ht="16.5">
      <c r="B61" s="1"/>
      <c r="E61" s="1"/>
      <c r="H61" s="1"/>
      <c r="K61" s="1"/>
      <c r="N61" s="1"/>
    </row>
    <row r="62" ht="16.5">
      <c r="A62" s="19"/>
    </row>
    <row r="64" spans="1:6" ht="16.5">
      <c r="A64" s="4"/>
      <c r="B64" s="4"/>
      <c r="C64" s="4"/>
      <c r="D64" s="4"/>
      <c r="E64" s="4"/>
      <c r="F64" s="4"/>
    </row>
  </sheetData>
  <mergeCells count="8">
    <mergeCell ref="A2:F2"/>
    <mergeCell ref="G2:O2"/>
    <mergeCell ref="A4:C6"/>
    <mergeCell ref="D4:O4"/>
    <mergeCell ref="D5:F6"/>
    <mergeCell ref="G5:I6"/>
    <mergeCell ref="J5:L6"/>
    <mergeCell ref="M5:O6"/>
  </mergeCells>
  <printOptions/>
  <pageMargins left="0.6299212598425197" right="0.5511811023622047" top="0.6299212598425197" bottom="0.6299212598425197" header="0.6299212598425197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74"/>
  <sheetViews>
    <sheetView zoomScale="75" zoomScaleNormal="75" zoomScaleSheetLayoutView="90" workbookViewId="0" topLeftCell="A1">
      <selection activeCell="E12" sqref="E12"/>
    </sheetView>
  </sheetViews>
  <sheetFormatPr defaultColWidth="9.00390625" defaultRowHeight="16.5"/>
  <cols>
    <col min="1" max="1" width="16.75390625" style="62" customWidth="1"/>
    <col min="2" max="2" width="8.125" style="62" customWidth="1"/>
    <col min="3" max="3" width="20.625" style="62" customWidth="1"/>
    <col min="4" max="4" width="17.625" style="62" customWidth="1"/>
    <col min="5" max="5" width="9.875" style="62" customWidth="1"/>
    <col min="6" max="6" width="16.75390625" style="62" customWidth="1"/>
    <col min="7" max="7" width="7.75390625" style="62" customWidth="1"/>
    <col min="8" max="8" width="16.75390625" style="62" customWidth="1"/>
    <col min="9" max="9" width="7.00390625" style="62" customWidth="1"/>
    <col min="10" max="10" width="22.875" style="62" customWidth="1"/>
    <col min="11" max="11" width="16.375" style="62" customWidth="1"/>
    <col min="12" max="12" width="10.25390625" style="62" customWidth="1"/>
    <col min="13" max="13" width="16.625" style="62" customWidth="1"/>
    <col min="14" max="14" width="6.875" style="62" customWidth="1"/>
    <col min="15" max="16384" width="9.00390625" style="62" customWidth="1"/>
  </cols>
  <sheetData>
    <row r="1" spans="1:25" ht="11.2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0" t="s">
        <v>0</v>
      </c>
      <c r="Y1" s="63"/>
    </row>
    <row r="2" spans="1:25" ht="25.5">
      <c r="A2" s="163" t="s">
        <v>233</v>
      </c>
      <c r="B2" s="164"/>
      <c r="C2" s="164"/>
      <c r="D2" s="164"/>
      <c r="E2" s="164"/>
      <c r="F2" s="164"/>
      <c r="G2" s="164"/>
      <c r="H2" s="165" t="s">
        <v>1</v>
      </c>
      <c r="I2" s="166"/>
      <c r="J2" s="166"/>
      <c r="K2" s="166"/>
      <c r="L2" s="166"/>
      <c r="M2" s="166"/>
      <c r="N2" s="166"/>
      <c r="Y2" s="63"/>
    </row>
    <row r="3" spans="1:25" ht="24" customHeight="1">
      <c r="A3" s="64" t="s">
        <v>2</v>
      </c>
      <c r="B3" s="64"/>
      <c r="C3" s="167" t="s">
        <v>243</v>
      </c>
      <c r="D3" s="167"/>
      <c r="E3" s="167"/>
      <c r="F3" s="167"/>
      <c r="G3" s="167"/>
      <c r="H3" s="168" t="s">
        <v>244</v>
      </c>
      <c r="I3" s="169"/>
      <c r="J3" s="169"/>
      <c r="K3" s="169"/>
      <c r="L3" s="169"/>
      <c r="M3" s="170" t="s">
        <v>206</v>
      </c>
      <c r="N3" s="170"/>
      <c r="Y3" s="63"/>
    </row>
    <row r="4" spans="1:25" ht="16.5">
      <c r="A4" s="171" t="s">
        <v>3</v>
      </c>
      <c r="B4" s="172"/>
      <c r="C4" s="172" t="s">
        <v>4</v>
      </c>
      <c r="D4" s="172" t="s">
        <v>317</v>
      </c>
      <c r="E4" s="172" t="s">
        <v>319</v>
      </c>
      <c r="F4" s="172" t="s">
        <v>5</v>
      </c>
      <c r="G4" s="147"/>
      <c r="H4" s="171" t="s">
        <v>6</v>
      </c>
      <c r="I4" s="172"/>
      <c r="J4" s="172" t="s">
        <v>7</v>
      </c>
      <c r="K4" s="172" t="s">
        <v>318</v>
      </c>
      <c r="L4" s="172" t="s">
        <v>257</v>
      </c>
      <c r="M4" s="172" t="s">
        <v>5</v>
      </c>
      <c r="N4" s="147"/>
      <c r="Y4" s="63"/>
    </row>
    <row r="5" spans="1:25" ht="16.5">
      <c r="A5" s="65" t="s">
        <v>8</v>
      </c>
      <c r="B5" s="66" t="s">
        <v>9</v>
      </c>
      <c r="C5" s="172"/>
      <c r="D5" s="172"/>
      <c r="E5" s="172"/>
      <c r="F5" s="66" t="s">
        <v>10</v>
      </c>
      <c r="G5" s="67" t="s">
        <v>11</v>
      </c>
      <c r="H5" s="65" t="s">
        <v>12</v>
      </c>
      <c r="I5" s="66" t="s">
        <v>11</v>
      </c>
      <c r="J5" s="172"/>
      <c r="K5" s="172"/>
      <c r="L5" s="172"/>
      <c r="M5" s="66" t="s">
        <v>10</v>
      </c>
      <c r="N5" s="67" t="s">
        <v>11</v>
      </c>
      <c r="Y5" s="63"/>
    </row>
    <row r="6" spans="1:25" ht="11.2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Y6" s="63"/>
    </row>
    <row r="7" spans="1:25" s="58" customFormat="1" ht="12" customHeight="1">
      <c r="A7" s="68">
        <f>A9+A21+A31+A36+A49+A53+A57</f>
        <v>472947624601.26</v>
      </c>
      <c r="B7" s="92">
        <f>A7/$A$7*100</f>
        <v>100</v>
      </c>
      <c r="C7" s="69" t="s">
        <v>13</v>
      </c>
      <c r="D7" s="68">
        <f>D9+D21+D31+D36+D49+D53+D57</f>
        <v>485502154368.42</v>
      </c>
      <c r="E7" s="68"/>
      <c r="F7" s="68">
        <f>F9+F21+F31+F36+F49+F53+F57</f>
        <v>485502154368.42</v>
      </c>
      <c r="G7" s="92">
        <v>100</v>
      </c>
      <c r="H7" s="70">
        <f>H9+H20+H28+H32+H36</f>
        <v>452944300538.76</v>
      </c>
      <c r="I7" s="70">
        <f>H7/$H$71*100</f>
        <v>95.77049909503938</v>
      </c>
      <c r="J7" s="70" t="s">
        <v>14</v>
      </c>
      <c r="K7" s="70">
        <f>K9+K20+K28+K32+K36</f>
        <v>465109550943.39</v>
      </c>
      <c r="L7" s="70"/>
      <c r="M7" s="70">
        <f>M9+M20+M28+M32+M36</f>
        <v>465109550943.39</v>
      </c>
      <c r="N7" s="70">
        <f>M7/$M$71*100</f>
        <v>95.7996883759335</v>
      </c>
      <c r="Y7" s="71"/>
    </row>
    <row r="8" spans="1:25" s="58" customFormat="1" ht="6" customHeight="1">
      <c r="A8" s="72" t="s">
        <v>15</v>
      </c>
      <c r="B8" s="59"/>
      <c r="C8" s="59"/>
      <c r="D8" s="72"/>
      <c r="E8" s="59"/>
      <c r="F8" s="72" t="s">
        <v>15</v>
      </c>
      <c r="G8" s="59"/>
      <c r="N8" s="70"/>
      <c r="Y8" s="71"/>
    </row>
    <row r="9" spans="1:25" s="58" customFormat="1" ht="12" customHeight="1">
      <c r="A9" s="70">
        <f>SUM(A10:A19)</f>
        <v>166717196482.6</v>
      </c>
      <c r="B9" s="70">
        <f aca="true" t="shared" si="0" ref="B9:B15">A9/$A$7*100</f>
        <v>35.25066789861954</v>
      </c>
      <c r="C9" s="70" t="s">
        <v>16</v>
      </c>
      <c r="D9" s="70">
        <f>SUM(D10:D19)</f>
        <v>165000053293.71</v>
      </c>
      <c r="E9" s="70"/>
      <c r="F9" s="70">
        <f>SUM(F10:F19)</f>
        <v>165000053293.71</v>
      </c>
      <c r="G9" s="70">
        <f aca="true" t="shared" si="1" ref="G9:G15">F9/$F$7*100</f>
        <v>33.98544204368264</v>
      </c>
      <c r="H9" s="70">
        <f>SUM(H10:H18)</f>
        <v>51266962584.490005</v>
      </c>
      <c r="I9" s="70">
        <f>H9/$H$71*100</f>
        <v>10.839881610085884</v>
      </c>
      <c r="J9" s="70" t="s">
        <v>17</v>
      </c>
      <c r="K9" s="70">
        <f>SUM(K10:K18)</f>
        <v>45482005423.23</v>
      </c>
      <c r="L9" s="70"/>
      <c r="M9" s="70">
        <f>K9+L9</f>
        <v>45482005423.23</v>
      </c>
      <c r="N9" s="70">
        <f>M9/$M$71*100</f>
        <v>9.368033697481039</v>
      </c>
      <c r="Y9" s="71"/>
    </row>
    <row r="10" spans="1:25" s="58" customFormat="1" ht="12" customHeight="1">
      <c r="A10" s="59">
        <v>1459905055.16</v>
      </c>
      <c r="B10" s="59">
        <f t="shared" si="0"/>
        <v>0.30868218365423433</v>
      </c>
      <c r="C10" s="59" t="s">
        <v>18</v>
      </c>
      <c r="D10" s="59">
        <v>1951804693.41</v>
      </c>
      <c r="E10" s="59"/>
      <c r="F10" s="59">
        <f aca="true" t="shared" si="2" ref="F10:F17">D10+E10</f>
        <v>1951804693.41</v>
      </c>
      <c r="G10" s="58">
        <f t="shared" si="1"/>
        <v>0.40201772038459105</v>
      </c>
      <c r="H10" s="58">
        <v>0</v>
      </c>
      <c r="I10" s="58">
        <f>H10/$H$71*100</f>
        <v>0</v>
      </c>
      <c r="J10" s="58" t="s">
        <v>19</v>
      </c>
      <c r="K10" s="58">
        <v>0</v>
      </c>
      <c r="M10" s="58">
        <f>K10+L10</f>
        <v>0</v>
      </c>
      <c r="N10" s="58">
        <f>M10/$M$71*100</f>
        <v>0</v>
      </c>
      <c r="Y10" s="71"/>
    </row>
    <row r="11" spans="1:25" s="58" customFormat="1" ht="12" customHeight="1">
      <c r="A11" s="59">
        <v>39054843380.7</v>
      </c>
      <c r="B11" s="59">
        <f t="shared" si="0"/>
        <v>8.257752306849401</v>
      </c>
      <c r="C11" s="73" t="s">
        <v>225</v>
      </c>
      <c r="D11" s="59">
        <v>35689678399.59</v>
      </c>
      <c r="E11" s="59"/>
      <c r="F11" s="59">
        <f t="shared" si="2"/>
        <v>35689678399.59</v>
      </c>
      <c r="G11" s="58">
        <f t="shared" si="1"/>
        <v>7.351085485092848</v>
      </c>
      <c r="H11" s="58">
        <v>72365267.47</v>
      </c>
      <c r="I11" s="58">
        <f aca="true" t="shared" si="3" ref="I11:I30">H11/$H$71*100</f>
        <v>0.015300905154352099</v>
      </c>
      <c r="J11" s="58" t="s">
        <v>20</v>
      </c>
      <c r="K11" s="58">
        <v>0</v>
      </c>
      <c r="M11" s="58">
        <f aca="true" t="shared" si="4" ref="M11:M30">K11+L11</f>
        <v>0</v>
      </c>
      <c r="N11" s="58">
        <f aca="true" t="shared" si="5" ref="N11:N30">M11/$M$71*100</f>
        <v>0</v>
      </c>
      <c r="Y11" s="71"/>
    </row>
    <row r="12" spans="1:25" s="58" customFormat="1" ht="12" customHeight="1">
      <c r="A12" s="58">
        <v>6551678221.78</v>
      </c>
      <c r="B12" s="59">
        <f t="shared" si="0"/>
        <v>1.3852862095044223</v>
      </c>
      <c r="C12" s="58" t="s">
        <v>21</v>
      </c>
      <c r="D12" s="58">
        <v>9110459000</v>
      </c>
      <c r="F12" s="59">
        <f t="shared" si="2"/>
        <v>9110459000</v>
      </c>
      <c r="G12" s="58">
        <f t="shared" si="1"/>
        <v>1.8765022807883547</v>
      </c>
      <c r="H12" s="58">
        <v>20730196165.79</v>
      </c>
      <c r="I12" s="58">
        <f t="shared" si="3"/>
        <v>4.383190672173803</v>
      </c>
      <c r="J12" s="58" t="s">
        <v>22</v>
      </c>
      <c r="K12" s="58">
        <v>2028756647.97</v>
      </c>
      <c r="M12" s="58">
        <f t="shared" si="4"/>
        <v>2028756647.97</v>
      </c>
      <c r="N12" s="58">
        <f t="shared" si="5"/>
        <v>0.41786769218545866</v>
      </c>
      <c r="Y12" s="71"/>
    </row>
    <row r="13" spans="1:25" s="58" customFormat="1" ht="12" customHeight="1">
      <c r="A13" s="58">
        <v>83352017330.07</v>
      </c>
      <c r="B13" s="59">
        <f t="shared" si="0"/>
        <v>17.623942482075837</v>
      </c>
      <c r="C13" s="59" t="s">
        <v>224</v>
      </c>
      <c r="D13" s="58">
        <v>90480887062.45</v>
      </c>
      <c r="F13" s="59">
        <f t="shared" si="2"/>
        <v>90480887062.45</v>
      </c>
      <c r="G13" s="58">
        <f t="shared" si="1"/>
        <v>18.636557273397635</v>
      </c>
      <c r="H13" s="58">
        <v>0</v>
      </c>
      <c r="I13" s="58">
        <f t="shared" si="3"/>
        <v>0</v>
      </c>
      <c r="J13" s="58" t="s">
        <v>23</v>
      </c>
      <c r="K13" s="58">
        <v>0</v>
      </c>
      <c r="M13" s="58">
        <f t="shared" si="4"/>
        <v>0</v>
      </c>
      <c r="N13" s="58">
        <f t="shared" si="5"/>
        <v>0</v>
      </c>
      <c r="Y13" s="71"/>
    </row>
    <row r="14" spans="1:25" s="58" customFormat="1" ht="12" customHeight="1">
      <c r="A14" s="58">
        <v>36098002973.71</v>
      </c>
      <c r="B14" s="59">
        <f t="shared" si="0"/>
        <v>7.632558257194772</v>
      </c>
      <c r="C14" s="58" t="s">
        <v>24</v>
      </c>
      <c r="D14" s="58">
        <v>27576956916.97</v>
      </c>
      <c r="F14" s="59">
        <f t="shared" si="2"/>
        <v>27576956916.97</v>
      </c>
      <c r="G14" s="58">
        <f t="shared" si="1"/>
        <v>5.680089505028935</v>
      </c>
      <c r="H14" s="58">
        <v>29940737824.23</v>
      </c>
      <c r="I14" s="58">
        <f t="shared" si="3"/>
        <v>6.330666709547997</v>
      </c>
      <c r="J14" s="58" t="s">
        <v>25</v>
      </c>
      <c r="K14" s="58">
        <v>43414653493.26</v>
      </c>
      <c r="M14" s="58">
        <f t="shared" si="4"/>
        <v>43414653493.26</v>
      </c>
      <c r="N14" s="58">
        <f t="shared" si="5"/>
        <v>8.942216445926435</v>
      </c>
      <c r="Y14" s="71"/>
    </row>
    <row r="15" spans="1:25" s="58" customFormat="1" ht="12" customHeight="1">
      <c r="A15" s="58">
        <v>0</v>
      </c>
      <c r="B15" s="59">
        <f t="shared" si="0"/>
        <v>0</v>
      </c>
      <c r="C15" s="58" t="s">
        <v>26</v>
      </c>
      <c r="D15" s="58">
        <v>0</v>
      </c>
      <c r="F15" s="59">
        <f t="shared" si="2"/>
        <v>0</v>
      </c>
      <c r="G15" s="58">
        <f t="shared" si="1"/>
        <v>0</v>
      </c>
      <c r="H15" s="58">
        <v>0</v>
      </c>
      <c r="I15" s="58">
        <f t="shared" si="3"/>
        <v>0</v>
      </c>
      <c r="J15" s="58" t="s">
        <v>27</v>
      </c>
      <c r="K15" s="58">
        <v>0</v>
      </c>
      <c r="M15" s="58">
        <f t="shared" si="4"/>
        <v>0</v>
      </c>
      <c r="N15" s="58">
        <f t="shared" si="5"/>
        <v>0</v>
      </c>
      <c r="Y15" s="71"/>
    </row>
    <row r="16" spans="1:25" s="58" customFormat="1" ht="12" customHeight="1">
      <c r="A16" s="58">
        <v>111915907</v>
      </c>
      <c r="B16" s="59">
        <f>A16/$A$7*100</f>
        <v>0.023663488551053786</v>
      </c>
      <c r="C16" s="58" t="s">
        <v>28</v>
      </c>
      <c r="D16" s="58">
        <v>65224308</v>
      </c>
      <c r="F16" s="59">
        <f t="shared" si="2"/>
        <v>65224308</v>
      </c>
      <c r="G16" s="58">
        <f>F16/$F$7*100</f>
        <v>0.013434401353964946</v>
      </c>
      <c r="H16" s="58">
        <v>65464017</v>
      </c>
      <c r="I16" s="58">
        <f t="shared" si="3"/>
        <v>0.01384170542249629</v>
      </c>
      <c r="J16" s="58" t="s">
        <v>29</v>
      </c>
      <c r="K16" s="58">
        <v>50076723</v>
      </c>
      <c r="M16" s="58">
        <f t="shared" si="4"/>
        <v>50076723</v>
      </c>
      <c r="N16" s="58">
        <f t="shared" si="5"/>
        <v>0.010314418288245043</v>
      </c>
      <c r="Y16" s="71"/>
    </row>
    <row r="17" spans="1:25" s="58" customFormat="1" ht="12" customHeight="1">
      <c r="A17" s="58">
        <v>39025254.18</v>
      </c>
      <c r="B17" s="59">
        <f>A17/$A$7*100</f>
        <v>0.0082514959691154</v>
      </c>
      <c r="C17" s="58" t="s">
        <v>30</v>
      </c>
      <c r="D17" s="58">
        <v>32247565.29</v>
      </c>
      <c r="F17" s="59">
        <f t="shared" si="2"/>
        <v>32247565.29</v>
      </c>
      <c r="G17" s="58">
        <f>F17/$F$7*100</f>
        <v>0.006642105498368016</v>
      </c>
      <c r="H17" s="58">
        <v>420844207</v>
      </c>
      <c r="I17" s="58">
        <f t="shared" si="3"/>
        <v>0.08898325842207408</v>
      </c>
      <c r="J17" s="74" t="s">
        <v>247</v>
      </c>
      <c r="K17" s="58">
        <v>-48836544</v>
      </c>
      <c r="M17" s="58">
        <f t="shared" si="4"/>
        <v>-48836544</v>
      </c>
      <c r="N17" s="58">
        <f t="shared" si="5"/>
        <v>-0.010058975755428001</v>
      </c>
      <c r="Y17" s="71"/>
    </row>
    <row r="18" spans="1:25" s="58" customFormat="1" ht="12" customHeight="1">
      <c r="A18" s="58">
        <v>49808360</v>
      </c>
      <c r="B18" s="59">
        <f aca="true" t="shared" si="6" ref="B18:B29">A18/$A$7*100</f>
        <v>0.010531474820704132</v>
      </c>
      <c r="C18" s="58" t="s">
        <v>31</v>
      </c>
      <c r="D18" s="58">
        <v>92795348</v>
      </c>
      <c r="F18" s="59">
        <f aca="true" t="shared" si="7" ref="F18:F29">D18+E18</f>
        <v>92795348</v>
      </c>
      <c r="G18" s="58">
        <f aca="true" t="shared" si="8" ref="G18:G29">F18/$F$7*100</f>
        <v>0.01911327213794048</v>
      </c>
      <c r="H18" s="58">
        <v>37355103</v>
      </c>
      <c r="I18" s="58">
        <f t="shared" si="3"/>
        <v>0.007898359365160977</v>
      </c>
      <c r="J18" s="74" t="s">
        <v>219</v>
      </c>
      <c r="K18" s="58">
        <v>37355103</v>
      </c>
      <c r="M18" s="58">
        <f t="shared" si="4"/>
        <v>37355103</v>
      </c>
      <c r="N18" s="58">
        <f t="shared" si="5"/>
        <v>0.007694116836328873</v>
      </c>
      <c r="Y18" s="71"/>
    </row>
    <row r="19" spans="1:25" s="58" customFormat="1" ht="12" customHeight="1">
      <c r="A19" s="58">
        <v>0</v>
      </c>
      <c r="B19" s="59">
        <f t="shared" si="6"/>
        <v>0</v>
      </c>
      <c r="C19" s="74" t="s">
        <v>218</v>
      </c>
      <c r="D19" s="58">
        <v>0</v>
      </c>
      <c r="F19" s="59">
        <f t="shared" si="7"/>
        <v>0</v>
      </c>
      <c r="G19" s="58">
        <f t="shared" si="8"/>
        <v>0</v>
      </c>
      <c r="M19" s="70"/>
      <c r="Y19" s="71"/>
    </row>
    <row r="20" spans="2:25" s="58" customFormat="1" ht="12" customHeight="1">
      <c r="B20" s="59"/>
      <c r="F20" s="59"/>
      <c r="H20" s="70">
        <f>SUM(H21:H26)</f>
        <v>191919192160.80002</v>
      </c>
      <c r="I20" s="70">
        <f>H20/$H$71*100</f>
        <v>40.5793754271641</v>
      </c>
      <c r="J20" s="70" t="s">
        <v>32</v>
      </c>
      <c r="K20" s="70">
        <f>SUM(K21:K26)</f>
        <v>181880891005.08</v>
      </c>
      <c r="L20" s="70"/>
      <c r="M20" s="70">
        <f>K20+L20</f>
        <v>181880891005.08</v>
      </c>
      <c r="N20" s="70">
        <f>M20/$M$71*100</f>
        <v>37.46242717330166</v>
      </c>
      <c r="Y20" s="71"/>
    </row>
    <row r="21" spans="1:25" s="58" customFormat="1" ht="12" customHeight="1">
      <c r="A21" s="70">
        <f>SUM(A22:A29)</f>
        <v>222369768273.69</v>
      </c>
      <c r="B21" s="69">
        <f t="shared" si="6"/>
        <v>47.01784229515244</v>
      </c>
      <c r="C21" s="70" t="s">
        <v>226</v>
      </c>
      <c r="D21" s="70">
        <f>SUM(D22:D29)</f>
        <v>211398512536.3</v>
      </c>
      <c r="E21" s="70"/>
      <c r="F21" s="69">
        <f>SUM(F22:F29)</f>
        <v>211398512536.3</v>
      </c>
      <c r="G21" s="70">
        <f t="shared" si="8"/>
        <v>43.54223985088265</v>
      </c>
      <c r="H21" s="58">
        <v>3080652405.94</v>
      </c>
      <c r="I21" s="58">
        <f t="shared" si="3"/>
        <v>0.6513728467369477</v>
      </c>
      <c r="J21" s="58" t="s">
        <v>33</v>
      </c>
      <c r="K21" s="58">
        <v>4012494698.98</v>
      </c>
      <c r="M21" s="58">
        <f t="shared" si="4"/>
        <v>4012494698.98</v>
      </c>
      <c r="N21" s="58">
        <f t="shared" si="5"/>
        <v>0.8264627999848473</v>
      </c>
      <c r="Y21" s="71"/>
    </row>
    <row r="22" spans="1:25" s="58" customFormat="1" ht="12" customHeight="1">
      <c r="A22" s="58">
        <v>307804859.73</v>
      </c>
      <c r="B22" s="59">
        <f t="shared" si="6"/>
        <v>0.06508222976899586</v>
      </c>
      <c r="C22" s="58" t="s">
        <v>227</v>
      </c>
      <c r="D22" s="58">
        <v>651940359.54</v>
      </c>
      <c r="F22" s="59">
        <f>D22+E22</f>
        <v>651940359.54</v>
      </c>
      <c r="G22" s="58">
        <f t="shared" si="8"/>
        <v>0.13428166150737192</v>
      </c>
      <c r="H22" s="58">
        <v>44944367641.71</v>
      </c>
      <c r="I22" s="58">
        <f t="shared" si="3"/>
        <v>9.503032746935222</v>
      </c>
      <c r="J22" s="58" t="s">
        <v>34</v>
      </c>
      <c r="K22" s="58">
        <v>46887403098.47</v>
      </c>
      <c r="M22" s="58">
        <f t="shared" si="4"/>
        <v>46887403098.47</v>
      </c>
      <c r="N22" s="58">
        <f t="shared" si="5"/>
        <v>9.657506702408948</v>
      </c>
      <c r="Y22" s="71"/>
    </row>
    <row r="23" spans="1:25" s="58" customFormat="1" ht="12" customHeight="1">
      <c r="A23" s="58">
        <v>48097396147.23</v>
      </c>
      <c r="B23" s="59">
        <f t="shared" si="6"/>
        <v>10.169708789166814</v>
      </c>
      <c r="C23" s="58" t="s">
        <v>36</v>
      </c>
      <c r="D23" s="58">
        <v>43994364240.66</v>
      </c>
      <c r="F23" s="59">
        <f t="shared" si="7"/>
        <v>43994364240.66</v>
      </c>
      <c r="G23" s="58">
        <f t="shared" si="8"/>
        <v>9.061620807407413</v>
      </c>
      <c r="H23" s="58">
        <v>42178457811.33</v>
      </c>
      <c r="I23" s="58">
        <f t="shared" si="3"/>
        <v>8.918209039931318</v>
      </c>
      <c r="J23" s="58" t="s">
        <v>35</v>
      </c>
      <c r="K23" s="58">
        <v>33970172900.65</v>
      </c>
      <c r="M23" s="58">
        <f t="shared" si="4"/>
        <v>33970172900.65</v>
      </c>
      <c r="N23" s="58">
        <f t="shared" si="5"/>
        <v>6.996914966287042</v>
      </c>
      <c r="Y23" s="71"/>
    </row>
    <row r="24" spans="1:14" s="58" customFormat="1" ht="12" customHeight="1">
      <c r="A24" s="58">
        <v>8930238403.25</v>
      </c>
      <c r="B24" s="59">
        <f t="shared" si="6"/>
        <v>1.8882087442090534</v>
      </c>
      <c r="C24" s="58" t="s">
        <v>38</v>
      </c>
      <c r="D24" s="58">
        <v>7679497510.09</v>
      </c>
      <c r="F24" s="59">
        <f t="shared" si="7"/>
        <v>7679497510.09</v>
      </c>
      <c r="G24" s="58">
        <f t="shared" si="8"/>
        <v>1.5817638379133672</v>
      </c>
      <c r="H24" s="58">
        <v>101711742918.74</v>
      </c>
      <c r="I24" s="58">
        <f t="shared" si="3"/>
        <v>21.505921084706305</v>
      </c>
      <c r="J24" s="58" t="s">
        <v>37</v>
      </c>
      <c r="K24" s="58">
        <v>96992195587.01</v>
      </c>
      <c r="M24" s="58">
        <f t="shared" si="4"/>
        <v>96992195587.01</v>
      </c>
      <c r="N24" s="58">
        <f t="shared" si="5"/>
        <v>19.977706528034915</v>
      </c>
    </row>
    <row r="25" spans="1:13" s="58" customFormat="1" ht="12" customHeight="1">
      <c r="A25" s="58">
        <v>66078261230.7</v>
      </c>
      <c r="B25" s="59">
        <f t="shared" si="6"/>
        <v>13.971581163222943</v>
      </c>
      <c r="C25" s="58" t="s">
        <v>40</v>
      </c>
      <c r="D25" s="58">
        <v>60407273565.59</v>
      </c>
      <c r="F25" s="59">
        <f t="shared" si="7"/>
        <v>60407273565.59</v>
      </c>
      <c r="G25" s="58">
        <f t="shared" si="8"/>
        <v>12.442225646593187</v>
      </c>
      <c r="H25" s="58">
        <v>3971383.08</v>
      </c>
      <c r="J25" s="58" t="s">
        <v>39</v>
      </c>
      <c r="K25" s="58">
        <v>18624719.97</v>
      </c>
      <c r="M25" s="58">
        <f t="shared" si="4"/>
        <v>18624719.97</v>
      </c>
    </row>
    <row r="26" spans="1:14" s="58" customFormat="1" ht="12" customHeight="1">
      <c r="A26" s="58">
        <v>20070102959.86</v>
      </c>
      <c r="B26" s="59">
        <f t="shared" si="6"/>
        <v>4.243620628559244</v>
      </c>
      <c r="C26" s="58" t="s">
        <v>42</v>
      </c>
      <c r="D26" s="58">
        <v>20350846159.53</v>
      </c>
      <c r="F26" s="59">
        <f t="shared" si="7"/>
        <v>20350846159.53</v>
      </c>
      <c r="G26" s="58">
        <f t="shared" si="8"/>
        <v>4.191710783653269</v>
      </c>
      <c r="H26" s="58">
        <v>0</v>
      </c>
      <c r="I26" s="58">
        <f t="shared" si="3"/>
        <v>0</v>
      </c>
      <c r="J26" s="58" t="s">
        <v>41</v>
      </c>
      <c r="K26" s="58">
        <v>0</v>
      </c>
      <c r="M26" s="58">
        <f t="shared" si="4"/>
        <v>0</v>
      </c>
      <c r="N26" s="58">
        <f t="shared" si="5"/>
        <v>0</v>
      </c>
    </row>
    <row r="27" spans="1:7" s="58" customFormat="1" ht="12" customHeight="1">
      <c r="A27" s="58">
        <v>19105046195</v>
      </c>
      <c r="B27" s="59">
        <f t="shared" si="6"/>
        <v>4.0395691195420165</v>
      </c>
      <c r="C27" s="58" t="s">
        <v>43</v>
      </c>
      <c r="D27" s="58">
        <v>17847890582</v>
      </c>
      <c r="F27" s="59">
        <f t="shared" si="7"/>
        <v>17847890582</v>
      </c>
      <c r="G27" s="58">
        <f t="shared" si="8"/>
        <v>3.67617124278634</v>
      </c>
    </row>
    <row r="28" spans="1:14" s="58" customFormat="1" ht="12" customHeight="1">
      <c r="A28" s="58">
        <v>59780918477.92</v>
      </c>
      <c r="B28" s="59">
        <f t="shared" si="6"/>
        <v>12.640071620683372</v>
      </c>
      <c r="C28" s="58" t="s">
        <v>45</v>
      </c>
      <c r="D28" s="58">
        <v>60466700118.89</v>
      </c>
      <c r="F28" s="59">
        <f t="shared" si="7"/>
        <v>60466700118.89</v>
      </c>
      <c r="G28" s="58">
        <f t="shared" si="8"/>
        <v>12.454465871021709</v>
      </c>
      <c r="H28" s="70">
        <f>SUM(H29:H30)</f>
        <v>0</v>
      </c>
      <c r="I28" s="70">
        <f t="shared" si="3"/>
        <v>0</v>
      </c>
      <c r="J28" s="70" t="s">
        <v>44</v>
      </c>
      <c r="K28" s="70">
        <f>SUM(K29:K30)</f>
        <v>0</v>
      </c>
      <c r="L28" s="70"/>
      <c r="M28" s="70">
        <f t="shared" si="4"/>
        <v>0</v>
      </c>
      <c r="N28" s="70">
        <f t="shared" si="5"/>
        <v>0</v>
      </c>
    </row>
    <row r="29" spans="1:14" s="58" customFormat="1" ht="12" customHeight="1">
      <c r="A29" s="58">
        <v>0</v>
      </c>
      <c r="B29" s="59">
        <f t="shared" si="6"/>
        <v>0</v>
      </c>
      <c r="C29" s="58" t="s">
        <v>47</v>
      </c>
      <c r="F29" s="59">
        <f t="shared" si="7"/>
        <v>0</v>
      </c>
      <c r="G29" s="58">
        <f t="shared" si="8"/>
        <v>0</v>
      </c>
      <c r="H29" s="58">
        <v>0</v>
      </c>
      <c r="I29" s="58">
        <f t="shared" si="3"/>
        <v>0</v>
      </c>
      <c r="J29" s="58" t="s">
        <v>46</v>
      </c>
      <c r="K29" s="58">
        <v>0</v>
      </c>
      <c r="M29" s="58">
        <f>K29+L29</f>
        <v>0</v>
      </c>
      <c r="N29" s="58">
        <f>M29/$M$71*100</f>
        <v>0</v>
      </c>
    </row>
    <row r="30" spans="6:14" s="58" customFormat="1" ht="12" customHeight="1">
      <c r="F30" s="59"/>
      <c r="H30" s="58">
        <v>0</v>
      </c>
      <c r="I30" s="58">
        <f t="shared" si="3"/>
        <v>0</v>
      </c>
      <c r="J30" s="58" t="s">
        <v>48</v>
      </c>
      <c r="K30" s="58">
        <v>0</v>
      </c>
      <c r="M30" s="58">
        <f t="shared" si="4"/>
        <v>0</v>
      </c>
      <c r="N30" s="58">
        <f t="shared" si="5"/>
        <v>0</v>
      </c>
    </row>
    <row r="31" spans="1:7" s="58" customFormat="1" ht="12" customHeight="1">
      <c r="A31" s="70">
        <f>SUM(A32:A34)</f>
        <v>71940208122.3</v>
      </c>
      <c r="B31" s="70">
        <f aca="true" t="shared" si="9" ref="B31:B62">A31/$A$7*100</f>
        <v>15.211030646988124</v>
      </c>
      <c r="C31" s="70" t="s">
        <v>228</v>
      </c>
      <c r="D31" s="70">
        <f>SUM(D32:D34)</f>
        <v>92569318581.3</v>
      </c>
      <c r="E31" s="70"/>
      <c r="F31" s="69">
        <f>SUM(F32:F34)</f>
        <v>92569318581.3</v>
      </c>
      <c r="G31" s="70">
        <f>F31/$F$7*100</f>
        <v>19.066716336557057</v>
      </c>
    </row>
    <row r="32" spans="1:14" s="58" customFormat="1" ht="12" customHeight="1">
      <c r="A32" s="58">
        <v>0</v>
      </c>
      <c r="B32" s="58">
        <f t="shared" si="9"/>
        <v>0</v>
      </c>
      <c r="C32" s="58" t="s">
        <v>50</v>
      </c>
      <c r="D32" s="58">
        <v>0</v>
      </c>
      <c r="F32" s="59">
        <f>D32+E32</f>
        <v>0</v>
      </c>
      <c r="G32" s="58">
        <f>F32/$F$7*100</f>
        <v>0</v>
      </c>
      <c r="H32" s="70">
        <f>SUM(H33:H34)</f>
        <v>928540642</v>
      </c>
      <c r="I32" s="70">
        <f>H32/$H$71*100</f>
        <v>0.19633054353171736</v>
      </c>
      <c r="J32" s="70" t="s">
        <v>49</v>
      </c>
      <c r="K32" s="70">
        <f>SUM(K33:K34)</f>
        <v>2384192585</v>
      </c>
      <c r="L32" s="70"/>
      <c r="M32" s="70">
        <f>SUM(M33:M34)</f>
        <v>2384192585</v>
      </c>
      <c r="N32" s="70">
        <f>M32/$M$71*100</f>
        <v>0.4910776530130022</v>
      </c>
    </row>
    <row r="33" spans="1:14" s="58" customFormat="1" ht="12" customHeight="1">
      <c r="A33" s="58">
        <v>71940208122.3</v>
      </c>
      <c r="B33" s="58">
        <f t="shared" si="9"/>
        <v>15.211030646988124</v>
      </c>
      <c r="C33" s="58" t="s">
        <v>52</v>
      </c>
      <c r="D33" s="58">
        <v>92569318581.3</v>
      </c>
      <c r="F33" s="59">
        <f>D33+E33</f>
        <v>92569318581.3</v>
      </c>
      <c r="G33" s="58">
        <f>F33/$F$7*100</f>
        <v>19.066716336557057</v>
      </c>
      <c r="H33" s="58">
        <v>650140642</v>
      </c>
      <c r="I33" s="58">
        <f>H33/$H$71*100</f>
        <v>0.13746567445985813</v>
      </c>
      <c r="J33" s="58" t="s">
        <v>51</v>
      </c>
      <c r="K33" s="58">
        <v>2107242585</v>
      </c>
      <c r="M33" s="58">
        <f>SUM(K33:L33)</f>
        <v>2107242585</v>
      </c>
      <c r="N33" s="58">
        <f>M33/$M$71*100</f>
        <v>0.434033621898397</v>
      </c>
    </row>
    <row r="34" spans="1:14" s="58" customFormat="1" ht="12" customHeight="1">
      <c r="A34" s="58">
        <v>0</v>
      </c>
      <c r="B34" s="58">
        <f t="shared" si="9"/>
        <v>0</v>
      </c>
      <c r="C34" s="58" t="s">
        <v>212</v>
      </c>
      <c r="D34" s="58">
        <v>0</v>
      </c>
      <c r="F34" s="59">
        <f>D34+E34</f>
        <v>0</v>
      </c>
      <c r="G34" s="58">
        <f>F34/$F$7*100</f>
        <v>0</v>
      </c>
      <c r="H34" s="58">
        <v>278400000</v>
      </c>
      <c r="I34" s="58">
        <f>H34/$H$71*100</f>
        <v>0.058864869071859234</v>
      </c>
      <c r="J34" s="58" t="s">
        <v>248</v>
      </c>
      <c r="K34" s="58">
        <v>276950000</v>
      </c>
      <c r="M34" s="58">
        <f>SUM(K34:L34)</f>
        <v>276950000</v>
      </c>
      <c r="N34" s="58">
        <f>M34/$M$71*100</f>
        <v>0.05704403111460518</v>
      </c>
    </row>
    <row r="35" s="58" customFormat="1" ht="6.75" customHeight="1">
      <c r="F35" s="59"/>
    </row>
    <row r="36" spans="1:14" s="58" customFormat="1" ht="12" customHeight="1">
      <c r="A36" s="70">
        <f>SUM(A37:A47)</f>
        <v>8074801798.9800005</v>
      </c>
      <c r="B36" s="58">
        <f t="shared" si="9"/>
        <v>1.7073353113440055</v>
      </c>
      <c r="C36" s="70" t="s">
        <v>55</v>
      </c>
      <c r="D36" s="70">
        <f>SUM(D37:D47)</f>
        <v>8236214364.18</v>
      </c>
      <c r="E36" s="70"/>
      <c r="F36" s="69">
        <f>SUM(F37:F47)</f>
        <v>8236214364.18</v>
      </c>
      <c r="G36" s="70">
        <f aca="true" t="shared" si="10" ref="G36:G42">F36/$F$7*100</f>
        <v>1.6964320940850048</v>
      </c>
      <c r="H36" s="70">
        <f>SUM(H37:H41)</f>
        <v>208829605151.47</v>
      </c>
      <c r="I36" s="70">
        <f aca="true" t="shared" si="11" ref="I36:I41">H36/$H$71*100</f>
        <v>44.15491151425769</v>
      </c>
      <c r="J36" s="70" t="s">
        <v>53</v>
      </c>
      <c r="K36" s="70">
        <f>SUM(K37:K41)</f>
        <v>235362461930.08</v>
      </c>
      <c r="L36" s="70"/>
      <c r="M36" s="70">
        <f>SUM(M37:M41)</f>
        <v>235362461930.08</v>
      </c>
      <c r="N36" s="70">
        <f aca="true" t="shared" si="12" ref="N36:N41">M36/$M$71*100</f>
        <v>48.47814985213779</v>
      </c>
    </row>
    <row r="37" spans="1:14" s="58" customFormat="1" ht="12" customHeight="1">
      <c r="A37" s="58">
        <v>6090871244</v>
      </c>
      <c r="B37" s="58">
        <f t="shared" si="9"/>
        <v>1.28785322669401</v>
      </c>
      <c r="C37" s="58" t="s">
        <v>57</v>
      </c>
      <c r="D37" s="58">
        <v>6290310673</v>
      </c>
      <c r="F37" s="59">
        <f>D37+E37</f>
        <v>6290310673</v>
      </c>
      <c r="G37" s="58">
        <f t="shared" si="10"/>
        <v>1.2956298167580613</v>
      </c>
      <c r="H37" s="58">
        <v>204350434322.73</v>
      </c>
      <c r="I37" s="58">
        <f t="shared" si="11"/>
        <v>43.20783606747511</v>
      </c>
      <c r="J37" s="58" t="s">
        <v>54</v>
      </c>
      <c r="K37" s="58">
        <v>225903843329</v>
      </c>
      <c r="M37" s="58">
        <f>SUM(K37:L37)</f>
        <v>225903843329</v>
      </c>
      <c r="N37" s="58">
        <f t="shared" si="12"/>
        <v>46.52993633424217</v>
      </c>
    </row>
    <row r="38" spans="1:14" s="58" customFormat="1" ht="12" customHeight="1">
      <c r="A38" s="58">
        <v>3889144</v>
      </c>
      <c r="C38" s="58" t="s">
        <v>59</v>
      </c>
      <c r="D38" s="58">
        <v>4359766</v>
      </c>
      <c r="F38" s="59">
        <f>D38+E38</f>
        <v>4359766</v>
      </c>
      <c r="H38" s="58">
        <v>3172149510.74</v>
      </c>
      <c r="I38" s="58">
        <f t="shared" si="11"/>
        <v>0.6707189857258348</v>
      </c>
      <c r="J38" s="58" t="s">
        <v>56</v>
      </c>
      <c r="K38" s="58">
        <v>7755243292.08</v>
      </c>
      <c r="M38" s="58">
        <f>SUM(K38:L38)</f>
        <v>7755243292.08</v>
      </c>
      <c r="N38" s="58">
        <f t="shared" si="12"/>
        <v>1.5973653715643423</v>
      </c>
    </row>
    <row r="39" spans="1:14" s="58" customFormat="1" ht="12" customHeight="1">
      <c r="A39" s="58">
        <v>1670068748.18</v>
      </c>
      <c r="B39" s="58">
        <f t="shared" si="9"/>
        <v>0.35311917457837483</v>
      </c>
      <c r="C39" s="58" t="s">
        <v>61</v>
      </c>
      <c r="D39" s="58">
        <v>1667100650.18</v>
      </c>
      <c r="F39" s="59">
        <f aca="true" t="shared" si="13" ref="F39:F51">D39+E39</f>
        <v>1667100650.18</v>
      </c>
      <c r="G39" s="58">
        <f t="shared" si="10"/>
        <v>0.34337657107797964</v>
      </c>
      <c r="H39" s="58">
        <v>59196162</v>
      </c>
      <c r="I39" s="58">
        <f t="shared" si="11"/>
        <v>0.012516430767552331</v>
      </c>
      <c r="J39" s="58" t="s">
        <v>58</v>
      </c>
      <c r="K39" s="58">
        <v>55210852</v>
      </c>
      <c r="M39" s="58">
        <f>SUM(K39:L39)</f>
        <v>55210852</v>
      </c>
      <c r="N39" s="58">
        <f t="shared" si="12"/>
        <v>0.011371906695619648</v>
      </c>
    </row>
    <row r="40" spans="1:14" s="58" customFormat="1" ht="12" customHeight="1">
      <c r="A40" s="58">
        <v>195391164</v>
      </c>
      <c r="B40" s="58">
        <f t="shared" si="9"/>
        <v>0.0413134888170193</v>
      </c>
      <c r="C40" s="58" t="s">
        <v>63</v>
      </c>
      <c r="D40" s="58">
        <v>202671468</v>
      </c>
      <c r="F40" s="59">
        <f t="shared" si="13"/>
        <v>202671468</v>
      </c>
      <c r="G40" s="58">
        <f t="shared" si="10"/>
        <v>0.04174471033267633</v>
      </c>
      <c r="H40" s="58">
        <v>1247825156</v>
      </c>
      <c r="I40" s="58">
        <f t="shared" si="11"/>
        <v>0.26384003028919656</v>
      </c>
      <c r="J40" s="58" t="s">
        <v>60</v>
      </c>
      <c r="K40" s="58">
        <v>1648164457</v>
      </c>
      <c r="M40" s="58">
        <f>SUM(K40:L40)</f>
        <v>1648164457</v>
      </c>
      <c r="N40" s="58">
        <f t="shared" si="12"/>
        <v>0.33947623963565393</v>
      </c>
    </row>
    <row r="41" spans="1:14" s="58" customFormat="1" ht="12" customHeight="1">
      <c r="A41" s="58">
        <v>22088795</v>
      </c>
      <c r="C41" s="58" t="s">
        <v>64</v>
      </c>
      <c r="D41" s="58">
        <v>25164299</v>
      </c>
      <c r="F41" s="59">
        <f t="shared" si="13"/>
        <v>25164299</v>
      </c>
      <c r="G41" s="58">
        <f t="shared" si="10"/>
        <v>0.0051831487818495324</v>
      </c>
      <c r="H41" s="58">
        <v>0</v>
      </c>
      <c r="I41" s="58">
        <f t="shared" si="11"/>
        <v>0</v>
      </c>
      <c r="J41" s="58" t="s">
        <v>62</v>
      </c>
      <c r="K41" s="58">
        <v>0</v>
      </c>
      <c r="M41" s="58">
        <f>SUM(K41:L41)</f>
        <v>0</v>
      </c>
      <c r="N41" s="58">
        <f t="shared" si="12"/>
        <v>0</v>
      </c>
    </row>
    <row r="42" spans="1:7" s="58" customFormat="1" ht="12" customHeight="1">
      <c r="A42" s="58">
        <v>32701260.8</v>
      </c>
      <c r="B42" s="58">
        <f t="shared" si="9"/>
        <v>0.0069143514205342056</v>
      </c>
      <c r="C42" s="58" t="s">
        <v>65</v>
      </c>
      <c r="D42" s="58">
        <v>38986093</v>
      </c>
      <c r="F42" s="59">
        <f t="shared" si="13"/>
        <v>38986093</v>
      </c>
      <c r="G42" s="58">
        <f t="shared" si="10"/>
        <v>0.008030055613391918</v>
      </c>
    </row>
    <row r="43" spans="1:14" s="58" customFormat="1" ht="12" customHeight="1">
      <c r="A43" s="58">
        <v>9438560</v>
      </c>
      <c r="C43" s="58" t="s">
        <v>66</v>
      </c>
      <c r="D43" s="58">
        <v>6887565</v>
      </c>
      <c r="F43" s="59">
        <f t="shared" si="13"/>
        <v>6887565</v>
      </c>
      <c r="H43" s="70">
        <f>H45+H52+H57+H65+H49+H68</f>
        <v>20003324062.5</v>
      </c>
      <c r="I43" s="70">
        <f>H43/$H$71*100</f>
        <v>4.22950090496061</v>
      </c>
      <c r="J43" s="70" t="s">
        <v>67</v>
      </c>
      <c r="K43" s="70">
        <f>K45+K52+K57+K65+K49+K68</f>
        <v>20392603425.03</v>
      </c>
      <c r="L43" s="70"/>
      <c r="M43" s="70">
        <f>M45+M52+M57+M65+M49+M68</f>
        <v>20392603425.03</v>
      </c>
      <c r="N43" s="70">
        <f>M43/$M$71*100</f>
        <v>4.200311624066494</v>
      </c>
    </row>
    <row r="44" spans="1:6" s="58" customFormat="1" ht="12" customHeight="1">
      <c r="A44" s="58">
        <v>50352883</v>
      </c>
      <c r="B44" s="58">
        <f t="shared" si="9"/>
        <v>0.01064660871115534</v>
      </c>
      <c r="C44" s="58" t="s">
        <v>208</v>
      </c>
      <c r="D44" s="58">
        <v>733850</v>
      </c>
      <c r="F44" s="59">
        <f t="shared" si="13"/>
        <v>733850</v>
      </c>
    </row>
    <row r="45" spans="1:14" s="58" customFormat="1" ht="12" customHeight="1">
      <c r="A45" s="58">
        <v>0</v>
      </c>
      <c r="B45" s="58">
        <f t="shared" si="9"/>
        <v>0</v>
      </c>
      <c r="C45" s="58" t="s">
        <v>68</v>
      </c>
      <c r="D45" s="58">
        <v>0</v>
      </c>
      <c r="F45" s="59">
        <f t="shared" si="13"/>
        <v>0</v>
      </c>
      <c r="G45" s="58">
        <f aca="true" t="shared" si="14" ref="G45:G51">F45/$F$7*100</f>
        <v>0</v>
      </c>
      <c r="H45" s="70">
        <f>SUM(H46:H47)</f>
        <v>10000000000</v>
      </c>
      <c r="I45" s="70">
        <f>H45/$H$71*100</f>
        <v>2.1143990327535644</v>
      </c>
      <c r="J45" s="70" t="s">
        <v>69</v>
      </c>
      <c r="K45" s="70">
        <f>SUM(K46:K47)</f>
        <v>10000000000</v>
      </c>
      <c r="L45" s="70"/>
      <c r="M45" s="70">
        <f>SUM(M46:M47)</f>
        <v>10000000000</v>
      </c>
      <c r="N45" s="70">
        <f>M45/$M$71*100</f>
        <v>2.0597230949487337</v>
      </c>
    </row>
    <row r="46" spans="1:14" s="58" customFormat="1" ht="12" customHeight="1">
      <c r="A46" s="58">
        <v>0</v>
      </c>
      <c r="B46" s="58">
        <f t="shared" si="9"/>
        <v>0</v>
      </c>
      <c r="C46" s="58" t="s">
        <v>70</v>
      </c>
      <c r="D46" s="58">
        <v>0</v>
      </c>
      <c r="F46" s="59">
        <f t="shared" si="13"/>
        <v>0</v>
      </c>
      <c r="G46" s="58">
        <f t="shared" si="14"/>
        <v>0</v>
      </c>
      <c r="H46" s="58">
        <v>10000000000</v>
      </c>
      <c r="I46" s="58">
        <f>H46/$H$71*100</f>
        <v>2.1143990327535644</v>
      </c>
      <c r="J46" s="58" t="s">
        <v>71</v>
      </c>
      <c r="K46" s="58">
        <v>10000000000</v>
      </c>
      <c r="M46" s="58">
        <f>K46+L46</f>
        <v>10000000000</v>
      </c>
      <c r="N46" s="58">
        <f>M46/$M$71*100</f>
        <v>2.0597230949487337</v>
      </c>
    </row>
    <row r="47" spans="1:14" s="58" customFormat="1" ht="12" customHeight="1">
      <c r="A47" s="58">
        <v>0</v>
      </c>
      <c r="B47" s="58">
        <f t="shared" si="9"/>
        <v>0</v>
      </c>
      <c r="C47" s="74" t="s">
        <v>220</v>
      </c>
      <c r="D47" s="58">
        <v>0</v>
      </c>
      <c r="F47" s="59">
        <f t="shared" si="13"/>
        <v>0</v>
      </c>
      <c r="G47" s="58">
        <f t="shared" si="14"/>
        <v>0</v>
      </c>
      <c r="H47" s="58">
        <v>0</v>
      </c>
      <c r="I47" s="58">
        <f>H47/$H$71*100</f>
        <v>0</v>
      </c>
      <c r="J47" s="58" t="s">
        <v>72</v>
      </c>
      <c r="K47" s="58">
        <v>0</v>
      </c>
      <c r="N47" s="58">
        <f>M47/$M$71*100</f>
        <v>0</v>
      </c>
    </row>
    <row r="48" spans="3:6" s="58" customFormat="1" ht="6.75" customHeight="1">
      <c r="C48" s="74"/>
      <c r="F48" s="59"/>
    </row>
    <row r="49" spans="1:14" s="58" customFormat="1" ht="12" customHeight="1">
      <c r="A49" s="70">
        <f>SUM(A50:A51)</f>
        <v>0</v>
      </c>
      <c r="B49" s="70">
        <f t="shared" si="9"/>
        <v>0</v>
      </c>
      <c r="C49" s="70" t="s">
        <v>73</v>
      </c>
      <c r="D49" s="70">
        <f>SUM(D50:D51)</f>
        <v>0</v>
      </c>
      <c r="E49" s="70"/>
      <c r="F49" s="69">
        <f>SUM(F50:F51)</f>
        <v>0</v>
      </c>
      <c r="G49" s="70">
        <f t="shared" si="14"/>
        <v>0</v>
      </c>
      <c r="H49" s="70">
        <f>SUM(H50)</f>
        <v>6345931674.46</v>
      </c>
      <c r="I49" s="70">
        <f>H49/$H$71*100</f>
        <v>1.3417831794398432</v>
      </c>
      <c r="J49" s="70" t="s">
        <v>213</v>
      </c>
      <c r="K49" s="70">
        <f>SUM(K50)</f>
        <v>5118620819.46</v>
      </c>
      <c r="L49" s="70"/>
      <c r="M49" s="70">
        <f>K49+L49</f>
        <v>5118620819.46</v>
      </c>
      <c r="N49" s="70">
        <f>M49/$M$71*100</f>
        <v>1.0542941516127173</v>
      </c>
    </row>
    <row r="50" spans="1:14" s="58" customFormat="1" ht="12" customHeight="1">
      <c r="A50" s="58">
        <v>0</v>
      </c>
      <c r="B50" s="58">
        <f t="shared" si="9"/>
        <v>0</v>
      </c>
      <c r="C50" s="58" t="s">
        <v>74</v>
      </c>
      <c r="D50" s="58">
        <v>0</v>
      </c>
      <c r="F50" s="59">
        <f t="shared" si="13"/>
        <v>0</v>
      </c>
      <c r="G50" s="58">
        <f t="shared" si="14"/>
        <v>0</v>
      </c>
      <c r="H50" s="58">
        <v>6345931674.46</v>
      </c>
      <c r="I50" s="58">
        <f>H50/$H$71*100</f>
        <v>1.3417831794398432</v>
      </c>
      <c r="J50" s="58" t="s">
        <v>214</v>
      </c>
      <c r="K50" s="58">
        <v>5118620819.46</v>
      </c>
      <c r="M50" s="58">
        <f>K50+L50</f>
        <v>5118620819.46</v>
      </c>
      <c r="N50" s="58">
        <f>M50/$M$71*100</f>
        <v>1.0542941516127173</v>
      </c>
    </row>
    <row r="51" spans="1:14" s="58" customFormat="1" ht="12" customHeight="1">
      <c r="A51" s="58">
        <v>0</v>
      </c>
      <c r="B51" s="58">
        <f t="shared" si="9"/>
        <v>0</v>
      </c>
      <c r="C51" s="74" t="s">
        <v>245</v>
      </c>
      <c r="D51" s="58">
        <v>0</v>
      </c>
      <c r="F51" s="59">
        <f t="shared" si="13"/>
        <v>0</v>
      </c>
      <c r="G51" s="58">
        <f t="shared" si="14"/>
        <v>0</v>
      </c>
      <c r="H51" s="70"/>
      <c r="I51" s="70"/>
      <c r="J51" s="70"/>
      <c r="K51" s="70"/>
      <c r="L51" s="70"/>
      <c r="M51" s="70"/>
      <c r="N51" s="70"/>
    </row>
    <row r="52" spans="4:14" s="58" customFormat="1" ht="12" customHeight="1">
      <c r="D52" s="58">
        <v>0</v>
      </c>
      <c r="H52" s="70">
        <f>SUM(H53:H55)</f>
        <v>3144609545.93</v>
      </c>
      <c r="I52" s="70">
        <f>H52/$H$71*100</f>
        <v>0.6648959382302017</v>
      </c>
      <c r="J52" s="70" t="s">
        <v>77</v>
      </c>
      <c r="K52" s="70">
        <f>SUM(K53:K55)</f>
        <v>4380131053.57</v>
      </c>
      <c r="L52" s="70"/>
      <c r="M52" s="70">
        <f>SUM(M53:M55)</f>
        <v>4380131053.57</v>
      </c>
      <c r="N52" s="70">
        <f>M52/$M$71*100</f>
        <v>0.9021857089940257</v>
      </c>
    </row>
    <row r="53" spans="1:14" s="58" customFormat="1" ht="12" customHeight="1">
      <c r="A53" s="70">
        <f>SUM(A54:A55)</f>
        <v>111596154</v>
      </c>
      <c r="B53" s="70">
        <f t="shared" si="9"/>
        <v>0.02359588000766178</v>
      </c>
      <c r="C53" s="70" t="s">
        <v>75</v>
      </c>
      <c r="D53" s="70">
        <f>SUM(D54:D55)</f>
        <v>81512542</v>
      </c>
      <c r="E53" s="70"/>
      <c r="F53" s="70">
        <f>SUM(F54:F55)</f>
        <v>81512542</v>
      </c>
      <c r="G53" s="70">
        <f>F53/$F$7*100</f>
        <v>0.016789326528537867</v>
      </c>
      <c r="H53" s="58">
        <v>3144609545.93</v>
      </c>
      <c r="I53" s="58">
        <f>H53/$H$71*100</f>
        <v>0.6648959382302017</v>
      </c>
      <c r="J53" s="58" t="s">
        <v>78</v>
      </c>
      <c r="K53" s="58">
        <v>3144609545.93</v>
      </c>
      <c r="M53" s="58">
        <f>K53+L53</f>
        <v>3144609545.93</v>
      </c>
      <c r="N53" s="58">
        <f>M53/$M$71*100</f>
        <v>0.6477024906348271</v>
      </c>
    </row>
    <row r="54" spans="1:14" s="58" customFormat="1" ht="12" customHeight="1">
      <c r="A54" s="58">
        <v>111596154</v>
      </c>
      <c r="B54" s="58">
        <f t="shared" si="9"/>
        <v>0.02359588000766178</v>
      </c>
      <c r="C54" s="58" t="s">
        <v>76</v>
      </c>
      <c r="D54" s="58">
        <v>81512542</v>
      </c>
      <c r="F54" s="58">
        <f>SUM(D54:E54)</f>
        <v>81512542</v>
      </c>
      <c r="G54" s="58">
        <f>F54/$F$7*100</f>
        <v>0.016789326528537867</v>
      </c>
      <c r="H54" s="58">
        <v>0</v>
      </c>
      <c r="I54" s="58">
        <f>H54/$H$71*100</f>
        <v>0</v>
      </c>
      <c r="J54" s="58" t="s">
        <v>80</v>
      </c>
      <c r="K54" s="58">
        <v>1235521507.64</v>
      </c>
      <c r="M54" s="58">
        <f>K54+L54</f>
        <v>1235521507.64</v>
      </c>
      <c r="N54" s="58">
        <f>M54/$M$71*100</f>
        <v>0.2544832183591987</v>
      </c>
    </row>
    <row r="55" spans="1:14" s="58" customFormat="1" ht="12" customHeight="1">
      <c r="A55" s="58">
        <v>0</v>
      </c>
      <c r="B55" s="58">
        <f t="shared" si="9"/>
        <v>0</v>
      </c>
      <c r="C55" s="74" t="s">
        <v>246</v>
      </c>
      <c r="D55" s="58">
        <v>0</v>
      </c>
      <c r="F55" s="58">
        <f>SUM(D55:E55)</f>
        <v>0</v>
      </c>
      <c r="G55" s="58">
        <f>F55/$F$7*100</f>
        <v>0</v>
      </c>
      <c r="H55" s="58">
        <v>0</v>
      </c>
      <c r="I55" s="58">
        <f>H55/$H$71*100</f>
        <v>0</v>
      </c>
      <c r="J55" s="58" t="s">
        <v>82</v>
      </c>
      <c r="K55" s="58">
        <v>0</v>
      </c>
      <c r="M55" s="58">
        <f>K55+L55</f>
        <v>0</v>
      </c>
      <c r="N55" s="58">
        <f>M55/$M$71*100</f>
        <v>0</v>
      </c>
    </row>
    <row r="56" s="58" customFormat="1" ht="6.75" customHeight="1"/>
    <row r="57" spans="1:14" s="58" customFormat="1" ht="12" customHeight="1">
      <c r="A57" s="70">
        <f>SUM(A58:A62)</f>
        <v>3734053769.69</v>
      </c>
      <c r="B57" s="70">
        <f t="shared" si="9"/>
        <v>0.7895279678882338</v>
      </c>
      <c r="C57" s="70" t="s">
        <v>79</v>
      </c>
      <c r="D57" s="70">
        <f>SUM(D58:D62)</f>
        <v>8216543050.93</v>
      </c>
      <c r="E57" s="70"/>
      <c r="F57" s="70">
        <f>SUM(F58:F62)</f>
        <v>8216543050.93</v>
      </c>
      <c r="G57" s="70">
        <f aca="true" t="shared" si="15" ref="G57:G62">F57/$F$7*100</f>
        <v>1.6923803482641053</v>
      </c>
      <c r="H57" s="70">
        <f>SUM(H58:H63)</f>
        <v>512782842.11</v>
      </c>
      <c r="I57" s="70">
        <f aca="true" t="shared" si="16" ref="I57:I69">H57/$H$71*100</f>
        <v>0.10842275453700077</v>
      </c>
      <c r="J57" s="70" t="s">
        <v>229</v>
      </c>
      <c r="K57" s="70">
        <f>SUM(K58:K63)</f>
        <v>893851552</v>
      </c>
      <c r="L57" s="70"/>
      <c r="M57" s="70">
        <f>K57+L57</f>
        <v>893851552</v>
      </c>
      <c r="N57" s="70">
        <f aca="true" t="shared" si="17" ref="N57:N69">M57/$M$71*100</f>
        <v>0.1841086685110169</v>
      </c>
    </row>
    <row r="58" spans="1:14" s="58" customFormat="1" ht="12" customHeight="1">
      <c r="A58" s="58">
        <v>0</v>
      </c>
      <c r="B58" s="58">
        <f t="shared" si="9"/>
        <v>0</v>
      </c>
      <c r="C58" s="58" t="s">
        <v>81</v>
      </c>
      <c r="D58" s="58">
        <v>0</v>
      </c>
      <c r="F58" s="58">
        <f>D58+E58</f>
        <v>0</v>
      </c>
      <c r="G58" s="58">
        <f t="shared" si="15"/>
        <v>0</v>
      </c>
      <c r="H58" s="58">
        <v>506259292.11</v>
      </c>
      <c r="I58" s="58">
        <f t="shared" si="16"/>
        <v>0.10704341575598882</v>
      </c>
      <c r="J58" s="58" t="s">
        <v>230</v>
      </c>
      <c r="K58" s="58">
        <v>893851552</v>
      </c>
      <c r="M58" s="58">
        <f aca="true" t="shared" si="18" ref="M58:M63">K58+L58</f>
        <v>893851552</v>
      </c>
      <c r="N58" s="58">
        <f>M58/$M$71*100</f>
        <v>0.1841086685110169</v>
      </c>
    </row>
    <row r="59" spans="1:14" s="58" customFormat="1" ht="12" customHeight="1">
      <c r="A59" s="58">
        <v>2247009352.69</v>
      </c>
      <c r="B59" s="58">
        <f t="shared" si="9"/>
        <v>0.47510744019159484</v>
      </c>
      <c r="C59" s="58" t="s">
        <v>83</v>
      </c>
      <c r="D59" s="58">
        <v>6326834248.93</v>
      </c>
      <c r="F59" s="58">
        <f>D59+E59</f>
        <v>6326834248.93</v>
      </c>
      <c r="G59" s="58">
        <f t="shared" si="15"/>
        <v>1.3031526620433749</v>
      </c>
      <c r="H59" s="58">
        <v>6523550</v>
      </c>
      <c r="J59" s="58" t="s">
        <v>87</v>
      </c>
      <c r="K59" s="58">
        <v>0</v>
      </c>
      <c r="M59" s="58">
        <f t="shared" si="18"/>
        <v>0</v>
      </c>
      <c r="N59" s="58">
        <f t="shared" si="17"/>
        <v>0</v>
      </c>
    </row>
    <row r="60" spans="1:14" s="58" customFormat="1" ht="12" customHeight="1">
      <c r="A60" s="58">
        <v>235323035</v>
      </c>
      <c r="B60" s="58">
        <f t="shared" si="9"/>
        <v>0.04975667975886331</v>
      </c>
      <c r="C60" s="58" t="s">
        <v>84</v>
      </c>
      <c r="D60" s="58">
        <v>235325383</v>
      </c>
      <c r="F60" s="58">
        <f>D60+E60</f>
        <v>235325383</v>
      </c>
      <c r="G60" s="58">
        <f t="shared" si="15"/>
        <v>0.04847051261927562</v>
      </c>
      <c r="H60" s="58">
        <v>0</v>
      </c>
      <c r="I60" s="58">
        <f t="shared" si="16"/>
        <v>0</v>
      </c>
      <c r="J60" s="58" t="s">
        <v>88</v>
      </c>
      <c r="K60" s="58">
        <v>0</v>
      </c>
      <c r="M60" s="58">
        <f t="shared" si="18"/>
        <v>0</v>
      </c>
      <c r="N60" s="58">
        <f t="shared" si="17"/>
        <v>0</v>
      </c>
    </row>
    <row r="61" spans="1:14" s="58" customFormat="1" ht="12" customHeight="1">
      <c r="A61" s="58">
        <v>1251721382</v>
      </c>
      <c r="B61" s="58">
        <f t="shared" si="9"/>
        <v>0.2646638479377755</v>
      </c>
      <c r="C61" s="58" t="s">
        <v>85</v>
      </c>
      <c r="D61" s="58">
        <v>1654383419</v>
      </c>
      <c r="F61" s="58">
        <f>D61+E61</f>
        <v>1654383419</v>
      </c>
      <c r="G61" s="58">
        <f t="shared" si="15"/>
        <v>0.3407571736014548</v>
      </c>
      <c r="H61" s="58">
        <v>0</v>
      </c>
      <c r="I61" s="58">
        <f t="shared" si="16"/>
        <v>0</v>
      </c>
      <c r="J61" s="58" t="s">
        <v>89</v>
      </c>
      <c r="K61" s="58">
        <v>0</v>
      </c>
      <c r="M61" s="58">
        <f t="shared" si="18"/>
        <v>0</v>
      </c>
      <c r="N61" s="58">
        <f t="shared" si="17"/>
        <v>0</v>
      </c>
    </row>
    <row r="62" spans="1:14" s="58" customFormat="1" ht="12" customHeight="1">
      <c r="A62" s="58">
        <v>0</v>
      </c>
      <c r="B62" s="58">
        <f t="shared" si="9"/>
        <v>0</v>
      </c>
      <c r="C62" s="58" t="s">
        <v>86</v>
      </c>
      <c r="D62" s="58">
        <v>0</v>
      </c>
      <c r="F62" s="58">
        <f>D62+E62</f>
        <v>0</v>
      </c>
      <c r="G62" s="58">
        <f t="shared" si="15"/>
        <v>0</v>
      </c>
      <c r="H62" s="58">
        <v>0</v>
      </c>
      <c r="I62" s="58">
        <f t="shared" si="16"/>
        <v>0</v>
      </c>
      <c r="J62" s="58" t="s">
        <v>249</v>
      </c>
      <c r="K62" s="58">
        <v>0</v>
      </c>
      <c r="M62" s="58">
        <f t="shared" si="18"/>
        <v>0</v>
      </c>
      <c r="N62" s="58">
        <f t="shared" si="17"/>
        <v>0</v>
      </c>
    </row>
    <row r="63" spans="8:14" s="58" customFormat="1" ht="12" customHeight="1">
      <c r="H63" s="58">
        <v>0</v>
      </c>
      <c r="I63" s="58">
        <f t="shared" si="16"/>
        <v>0</v>
      </c>
      <c r="J63" s="58" t="s">
        <v>250</v>
      </c>
      <c r="K63" s="58">
        <v>0</v>
      </c>
      <c r="M63" s="58">
        <f t="shared" si="18"/>
        <v>0</v>
      </c>
      <c r="N63" s="58">
        <f t="shared" si="17"/>
        <v>0</v>
      </c>
    </row>
    <row r="64" s="58" customFormat="1" ht="6" customHeight="1"/>
    <row r="65" spans="8:14" s="58" customFormat="1" ht="12" customHeight="1">
      <c r="H65" s="70">
        <f>H66</f>
        <v>0</v>
      </c>
      <c r="I65" s="70">
        <f t="shared" si="16"/>
        <v>0</v>
      </c>
      <c r="J65" s="70" t="s">
        <v>90</v>
      </c>
      <c r="K65" s="70">
        <f>K66</f>
        <v>0</v>
      </c>
      <c r="L65" s="70"/>
      <c r="M65" s="70">
        <f>K65+L65</f>
        <v>0</v>
      </c>
      <c r="N65" s="70">
        <f>M65/$M$71*100</f>
        <v>0</v>
      </c>
    </row>
    <row r="66" spans="8:14" s="58" customFormat="1" ht="12" customHeight="1">
      <c r="H66" s="58">
        <v>0</v>
      </c>
      <c r="I66" s="58">
        <f t="shared" si="16"/>
        <v>0</v>
      </c>
      <c r="J66" s="58" t="s">
        <v>91</v>
      </c>
      <c r="K66" s="58">
        <v>0</v>
      </c>
      <c r="M66" s="58">
        <f>K66+L66</f>
        <v>0</v>
      </c>
      <c r="N66" s="58">
        <f t="shared" si="17"/>
        <v>0</v>
      </c>
    </row>
    <row r="67" s="58" customFormat="1" ht="6.75" customHeight="1"/>
    <row r="68" spans="8:14" s="58" customFormat="1" ht="12" customHeight="1">
      <c r="H68" s="70">
        <f>H69</f>
        <v>0</v>
      </c>
      <c r="I68" s="70">
        <f t="shared" si="16"/>
        <v>0</v>
      </c>
      <c r="J68" s="70" t="s">
        <v>251</v>
      </c>
      <c r="K68" s="70">
        <f>K69</f>
        <v>0</v>
      </c>
      <c r="L68" s="70"/>
      <c r="M68" s="70">
        <f>K68+L68</f>
        <v>0</v>
      </c>
      <c r="N68" s="70">
        <f t="shared" si="17"/>
        <v>0</v>
      </c>
    </row>
    <row r="69" spans="8:14" s="58" customFormat="1" ht="12" customHeight="1">
      <c r="H69" s="58">
        <v>0</v>
      </c>
      <c r="I69" s="58">
        <f t="shared" si="16"/>
        <v>0</v>
      </c>
      <c r="J69" s="58" t="s">
        <v>91</v>
      </c>
      <c r="K69" s="58">
        <v>0</v>
      </c>
      <c r="M69" s="58">
        <f>K69+L69</f>
        <v>0</v>
      </c>
      <c r="N69" s="58">
        <f t="shared" si="17"/>
        <v>0</v>
      </c>
    </row>
    <row r="70" s="58" customFormat="1" ht="6" customHeight="1"/>
    <row r="71" spans="1:14" s="58" customFormat="1" ht="12" customHeight="1">
      <c r="A71" s="75">
        <f>A7</f>
        <v>472947624601.26</v>
      </c>
      <c r="B71" s="93">
        <v>100</v>
      </c>
      <c r="C71" s="70" t="s">
        <v>92</v>
      </c>
      <c r="D71" s="75">
        <f>D7</f>
        <v>485502154368.42</v>
      </c>
      <c r="E71" s="70"/>
      <c r="F71" s="75">
        <f>F7</f>
        <v>485502154368.42</v>
      </c>
      <c r="G71" s="93">
        <f>F71/$F$7*100</f>
        <v>100</v>
      </c>
      <c r="H71" s="75">
        <f>H7+H43</f>
        <v>472947624601.26</v>
      </c>
      <c r="I71" s="93">
        <v>100</v>
      </c>
      <c r="J71" s="70" t="s">
        <v>92</v>
      </c>
      <c r="K71" s="75">
        <f>K7+K43</f>
        <v>485502154368.42004</v>
      </c>
      <c r="L71" s="70"/>
      <c r="M71" s="75">
        <f>M7+M43</f>
        <v>485502154368.42004</v>
      </c>
      <c r="N71" s="93">
        <v>100</v>
      </c>
    </row>
    <row r="72" spans="1:14" s="58" customFormat="1" ht="6" customHeight="1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</row>
    <row r="73" s="58" customFormat="1" ht="11.25" customHeight="1">
      <c r="A73" s="58" t="s">
        <v>254</v>
      </c>
    </row>
    <row r="74" s="58" customFormat="1" ht="11.25" customHeight="1">
      <c r="A74" s="58" t="s">
        <v>258</v>
      </c>
    </row>
    <row r="75" s="58" customFormat="1" ht="11.25" customHeight="1"/>
    <row r="76" s="58" customFormat="1" ht="11.25" customHeight="1"/>
    <row r="77" s="58" customFormat="1" ht="11.25" customHeight="1"/>
    <row r="78" s="58" customFormat="1" ht="11.25" customHeight="1"/>
    <row r="79" s="58" customFormat="1" ht="11.25" customHeight="1"/>
    <row r="80" s="58" customFormat="1" ht="11.25" customHeight="1"/>
    <row r="81" s="58" customFormat="1" ht="11.25" customHeight="1"/>
    <row r="82" s="58" customFormat="1" ht="11.25" customHeight="1"/>
    <row r="83" s="58" customFormat="1" ht="11.25" customHeight="1"/>
    <row r="84" s="58" customFormat="1" ht="11.25" customHeight="1"/>
    <row r="85" s="58" customFormat="1" ht="11.25" customHeight="1"/>
    <row r="86" s="58" customFormat="1" ht="11.25" customHeight="1"/>
    <row r="87" s="58" customFormat="1" ht="11.25" customHeight="1"/>
    <row r="88" s="58" customFormat="1" ht="11.25" customHeight="1"/>
    <row r="89" s="58" customFormat="1" ht="11.25" customHeight="1"/>
    <row r="90" s="58" customFormat="1" ht="11.25" customHeight="1"/>
    <row r="91" s="58" customFormat="1" ht="11.25" customHeight="1"/>
    <row r="92" s="58" customFormat="1" ht="11.25" customHeight="1"/>
    <row r="93" s="58" customFormat="1" ht="11.25" customHeight="1"/>
    <row r="94" s="58" customFormat="1" ht="11.25" customHeight="1"/>
    <row r="95" s="58" customFormat="1" ht="11.25" customHeight="1"/>
    <row r="96" s="58" customFormat="1" ht="11.25" customHeight="1"/>
    <row r="97" s="58" customFormat="1" ht="11.25" customHeight="1"/>
    <row r="98" s="58" customFormat="1" ht="11.25" customHeight="1"/>
    <row r="99" s="58" customFormat="1" ht="11.25" customHeight="1"/>
    <row r="100" s="58" customFormat="1" ht="11.25" customHeight="1"/>
    <row r="101" s="58" customFormat="1" ht="11.25" customHeight="1"/>
    <row r="102" s="58" customFormat="1" ht="11.25" customHeight="1"/>
    <row r="103" s="58" customFormat="1" ht="11.25" customHeight="1"/>
    <row r="104" s="58" customFormat="1" ht="11.25" customHeight="1"/>
    <row r="105" s="58" customFormat="1" ht="11.25" customHeight="1"/>
    <row r="106" s="58" customFormat="1" ht="11.25" customHeight="1"/>
    <row r="107" s="58" customFormat="1" ht="11.25" customHeight="1"/>
    <row r="108" s="58" customFormat="1" ht="11.25" customHeight="1"/>
    <row r="109" s="58" customFormat="1" ht="11.25" customHeight="1"/>
    <row r="110" s="58" customFormat="1" ht="11.25" customHeight="1"/>
    <row r="111" s="58" customFormat="1" ht="11.25" customHeight="1"/>
    <row r="112" s="58" customFormat="1" ht="11.25" customHeight="1"/>
    <row r="113" s="58" customFormat="1" ht="11.25" customHeight="1"/>
    <row r="114" s="58" customFormat="1" ht="11.25" customHeight="1"/>
    <row r="115" s="58" customFormat="1" ht="11.25" customHeight="1"/>
    <row r="116" s="58" customFormat="1" ht="11.25" customHeight="1"/>
    <row r="117" s="58" customFormat="1" ht="11.25" customHeight="1"/>
    <row r="118" s="58" customFormat="1" ht="11.25" customHeight="1"/>
    <row r="119" s="58" customFormat="1" ht="11.25" customHeight="1"/>
    <row r="120" s="58" customFormat="1" ht="11.25" customHeight="1"/>
    <row r="121" s="58" customFormat="1" ht="11.25" customHeight="1"/>
    <row r="122" s="58" customFormat="1" ht="11.25" customHeight="1"/>
    <row r="123" s="58" customFormat="1" ht="11.25" customHeight="1"/>
    <row r="124" s="58" customFormat="1" ht="11.25" customHeight="1"/>
    <row r="125" s="58" customFormat="1" ht="11.25" customHeight="1"/>
    <row r="126" s="58" customFormat="1" ht="11.25" customHeight="1"/>
    <row r="127" s="58" customFormat="1" ht="11.25" customHeight="1"/>
    <row r="128" s="58" customFormat="1" ht="11.25" customHeight="1"/>
    <row r="129" s="58" customFormat="1" ht="11.25" customHeight="1"/>
    <row r="130" s="58" customFormat="1" ht="11.25" customHeight="1"/>
    <row r="131" s="58" customFormat="1" ht="11.25" customHeight="1"/>
    <row r="132" s="58" customFormat="1" ht="11.25" customHeight="1"/>
    <row r="133" s="58" customFormat="1" ht="11.25" customHeight="1"/>
    <row r="134" s="58" customFormat="1" ht="11.25" customHeight="1"/>
    <row r="135" s="58" customFormat="1" ht="11.25" customHeight="1"/>
    <row r="136" s="58" customFormat="1" ht="11.25" customHeight="1"/>
    <row r="137" s="58" customFormat="1" ht="11.25" customHeight="1"/>
    <row r="138" s="58" customFormat="1" ht="11.25" customHeight="1"/>
    <row r="139" s="58" customFormat="1" ht="11.25" customHeight="1"/>
    <row r="140" s="58" customFormat="1" ht="11.25" customHeight="1"/>
    <row r="141" s="58" customFormat="1" ht="11.25" customHeight="1"/>
    <row r="142" s="58" customFormat="1" ht="11.25" customHeight="1"/>
    <row r="143" s="58" customFormat="1" ht="11.25" customHeight="1"/>
    <row r="144" s="58" customFormat="1" ht="11.25" customHeight="1"/>
    <row r="145" s="58" customFormat="1" ht="11.25" customHeight="1"/>
    <row r="146" s="58" customFormat="1" ht="11.25" customHeight="1"/>
    <row r="147" s="58" customFormat="1" ht="11.25" customHeight="1"/>
    <row r="148" s="58" customFormat="1" ht="11.25" customHeight="1"/>
    <row r="149" s="58" customFormat="1" ht="11.25" customHeight="1"/>
    <row r="150" s="58" customFormat="1" ht="11.25" customHeight="1"/>
    <row r="151" s="58" customFormat="1" ht="11.25" customHeight="1"/>
    <row r="152" s="58" customFormat="1" ht="11.25" customHeight="1"/>
    <row r="153" s="58" customFormat="1" ht="11.25" customHeight="1"/>
    <row r="154" s="58" customFormat="1" ht="11.25" customHeight="1"/>
    <row r="155" s="58" customFormat="1" ht="11.25" customHeight="1"/>
    <row r="156" s="58" customFormat="1" ht="11.25" customHeight="1"/>
    <row r="157" s="58" customFormat="1" ht="11.25" customHeight="1"/>
    <row r="158" s="58" customFormat="1" ht="11.25" customHeight="1"/>
    <row r="159" s="58" customFormat="1" ht="11.25" customHeight="1"/>
    <row r="160" s="58" customFormat="1" ht="11.25" customHeight="1"/>
    <row r="161" s="58" customFormat="1" ht="11.25" customHeight="1"/>
    <row r="162" s="58" customFormat="1" ht="11.25" customHeight="1"/>
    <row r="163" s="58" customFormat="1" ht="11.25" customHeight="1"/>
    <row r="164" s="58" customFormat="1" ht="11.25" customHeight="1"/>
    <row r="165" s="58" customFormat="1" ht="11.25" customHeight="1"/>
    <row r="166" s="58" customFormat="1" ht="11.25" customHeight="1"/>
    <row r="167" s="58" customFormat="1" ht="11.25" customHeight="1"/>
    <row r="168" s="58" customFormat="1" ht="11.25" customHeight="1"/>
    <row r="169" s="58" customFormat="1" ht="11.25" customHeight="1"/>
    <row r="170" s="58" customFormat="1" ht="11.25" customHeight="1"/>
    <row r="171" s="58" customFormat="1" ht="11.25" customHeight="1"/>
    <row r="172" s="58" customFormat="1" ht="11.25" customHeight="1"/>
    <row r="173" s="58" customFormat="1" ht="11.25" customHeight="1"/>
    <row r="174" s="58" customFormat="1" ht="11.25" customHeight="1"/>
    <row r="175" s="58" customFormat="1" ht="11.25" customHeight="1"/>
    <row r="176" s="58" customFormat="1" ht="11.25" customHeight="1"/>
    <row r="177" s="58" customFormat="1" ht="11.25" customHeight="1"/>
    <row r="178" s="58" customFormat="1" ht="11.25" customHeight="1"/>
    <row r="179" s="58" customFormat="1" ht="11.25" customHeight="1"/>
    <row r="180" s="58" customFormat="1" ht="11.25" customHeight="1"/>
    <row r="181" s="58" customFormat="1" ht="11.25" customHeight="1"/>
    <row r="182" s="58" customFormat="1" ht="11.25" customHeight="1"/>
    <row r="183" s="58" customFormat="1" ht="11.25" customHeight="1"/>
    <row r="184" s="58" customFormat="1" ht="11.25" customHeight="1"/>
    <row r="185" s="58" customFormat="1" ht="11.25" customHeight="1"/>
    <row r="186" s="58" customFormat="1" ht="11.25" customHeight="1"/>
    <row r="187" s="58" customFormat="1" ht="11.25" customHeight="1"/>
    <row r="188" s="58" customFormat="1" ht="11.25" customHeight="1"/>
    <row r="189" s="58" customFormat="1" ht="11.25" customHeight="1"/>
    <row r="190" s="58" customFormat="1" ht="11.25" customHeight="1"/>
    <row r="191" s="58" customFormat="1" ht="11.25" customHeight="1"/>
    <row r="192" s="58" customFormat="1" ht="11.25" customHeight="1"/>
    <row r="193" s="58" customFormat="1" ht="11.25" customHeight="1"/>
    <row r="194" s="58" customFormat="1" ht="11.25" customHeight="1"/>
    <row r="195" s="58" customFormat="1" ht="11.25" customHeight="1"/>
    <row r="196" s="58" customFormat="1" ht="11.25" customHeight="1"/>
    <row r="197" s="58" customFormat="1" ht="11.25" customHeight="1"/>
    <row r="198" s="58" customFormat="1" ht="11.25" customHeight="1"/>
    <row r="199" s="58" customFormat="1" ht="11.25" customHeight="1"/>
    <row r="200" s="58" customFormat="1" ht="11.25" customHeight="1"/>
    <row r="201" s="58" customFormat="1" ht="11.25" customHeight="1"/>
    <row r="202" s="58" customFormat="1" ht="11.25" customHeight="1"/>
    <row r="203" s="58" customFormat="1" ht="11.25" customHeight="1"/>
    <row r="204" s="58" customFormat="1" ht="11.25" customHeight="1"/>
    <row r="205" s="58" customFormat="1" ht="11.25" customHeight="1"/>
  </sheetData>
  <mergeCells count="15">
    <mergeCell ref="L4:L5"/>
    <mergeCell ref="M4:N4"/>
    <mergeCell ref="F4:G4"/>
    <mergeCell ref="H4:I4"/>
    <mergeCell ref="J4:J5"/>
    <mergeCell ref="K4:K5"/>
    <mergeCell ref="A4:B4"/>
    <mergeCell ref="C4:C5"/>
    <mergeCell ref="D4:D5"/>
    <mergeCell ref="E4:E5"/>
    <mergeCell ref="A2:G2"/>
    <mergeCell ref="H2:N2"/>
    <mergeCell ref="C3:G3"/>
    <mergeCell ref="H3:L3"/>
    <mergeCell ref="M3:N3"/>
  </mergeCells>
  <printOptions horizontalCentered="1"/>
  <pageMargins left="0.5905511811023623" right="0.5905511811023623" top="0.3937007874015748" bottom="0.1968503937007874" header="0.3937007874015748" footer="0.1968503937007874"/>
  <pageSetup horizontalDpi="1200" verticalDpi="1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user</cp:lastModifiedBy>
  <cp:lastPrinted>2008-04-21T10:26:19Z</cp:lastPrinted>
  <dcterms:created xsi:type="dcterms:W3CDTF">2003-05-14T01:28:23Z</dcterms:created>
  <dcterms:modified xsi:type="dcterms:W3CDTF">2008-05-16T06:11:20Z</dcterms:modified>
  <cp:category/>
  <cp:version/>
  <cp:contentType/>
  <cp:contentStatus/>
</cp:coreProperties>
</file>