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  <definedName name="_xlnm.Print_Area" localSheetId="1">'資產負債表'!$A$1:$N$51</definedName>
  </definedNames>
  <calcPr fullCalcOnLoad="1"/>
</workbook>
</file>

<file path=xl/sharedStrings.xml><?xml version="1.0" encoding="utf-8"?>
<sst xmlns="http://schemas.openxmlformats.org/spreadsheetml/2006/main" count="102" uniqueCount="75">
  <si>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</si>
  <si>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</si>
  <si>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</si>
  <si>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</si>
  <si>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</si>
  <si>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</si>
  <si>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</si>
  <si>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</si>
  <si>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</si>
  <si>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</si>
  <si>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</si>
  <si>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</si>
  <si>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</si>
  <si>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</si>
  <si>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</si>
  <si>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</si>
  <si>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</si>
  <si>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</si>
  <si>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</si>
  <si>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</si>
  <si>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</si>
  <si>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</si>
  <si>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</si>
  <si>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</si>
  <si>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</si>
  <si>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</si>
  <si>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</si>
  <si>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   </t>
  </si>
  <si>
    <t>資產負債清理查核表</t>
  </si>
  <si>
    <t>清理收入</t>
  </si>
  <si>
    <t>　預付款項</t>
  </si>
  <si>
    <t>　土地改良物</t>
  </si>
  <si>
    <t>　房屋及建築</t>
  </si>
  <si>
    <t>　機械及設備</t>
  </si>
  <si>
    <t>　什項設備</t>
  </si>
  <si>
    <t xml:space="preserve">    什項資產</t>
  </si>
  <si>
    <t>流動負債</t>
  </si>
  <si>
    <t xml:space="preserve">    預收款項 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</si>
  <si>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</si>
  <si>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</si>
  <si>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</si>
  <si>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</si>
  <si>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</si>
  <si>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</si>
  <si>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</si>
  <si>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</si>
  <si>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</si>
  <si>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臺灣新生報業股份有限公司清理收支查核表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</si>
  <si>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</si>
  <si>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什項費用</t>
    </r>
  </si>
  <si>
    <t>臺灣新生報業股份有限公司</t>
  </si>
  <si>
    <t>清理費用</t>
  </si>
  <si>
    <t>　投資收益</t>
  </si>
  <si>
    <r>
      <t xml:space="preserve">    </t>
    </r>
    <r>
      <rPr>
        <sz val="12"/>
        <rFont val="細明體"/>
        <family val="3"/>
      </rPr>
      <t>利息費用</t>
    </r>
  </si>
  <si>
    <t>原列決算數</t>
  </si>
  <si>
    <t>累積虧損</t>
  </si>
  <si>
    <r>
      <t xml:space="preserve">    </t>
    </r>
    <r>
      <rPr>
        <sz val="12"/>
        <rFont val="細明體"/>
        <family val="3"/>
      </rPr>
      <t>財產交易利益</t>
    </r>
  </si>
  <si>
    <t xml:space="preserve">    單位：新臺幣元                                   （負債及業主權益部分）</t>
  </si>
  <si>
    <t>單位：新臺幣元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</si>
  <si>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</si>
  <si>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</si>
  <si>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庫藏股票</t>
  </si>
  <si>
    <t>　庫藏股票</t>
  </si>
  <si>
    <t xml:space="preserve">    流動金融資產</t>
  </si>
  <si>
    <t>資本公積</t>
  </si>
  <si>
    <t>負     債</t>
  </si>
  <si>
    <t xml:space="preserve">    應付款項</t>
  </si>
  <si>
    <t>基金、投資及長期應收款</t>
  </si>
  <si>
    <r>
      <t>　長期債務</t>
    </r>
    <r>
      <rPr>
        <sz val="10"/>
        <rFont val="Times New Roman"/>
        <family val="1"/>
      </rPr>
      <t xml:space="preserve"> </t>
    </r>
  </si>
  <si>
    <t xml:space="preserve">    長期投資</t>
  </si>
  <si>
    <r>
      <t xml:space="preserve">    </t>
    </r>
    <r>
      <rPr>
        <sz val="10"/>
        <rFont val="新細明體"/>
        <family val="1"/>
      </rPr>
      <t>長期應收款項</t>
    </r>
  </si>
  <si>
    <r>
      <t xml:space="preserve">     </t>
    </r>
    <r>
      <rPr>
        <sz val="10"/>
        <rFont val="新細明體"/>
        <family val="1"/>
      </rPr>
      <t>資本公積</t>
    </r>
  </si>
  <si>
    <r>
      <t>中華民國</t>
    </r>
    <r>
      <rPr>
        <sz val="12"/>
        <rFont val="Times New Roman"/>
        <family val="1"/>
      </rPr>
      <t xml:space="preserve"> 96 </t>
    </r>
    <r>
      <rPr>
        <sz val="12"/>
        <rFont val="新細明體"/>
        <family val="1"/>
      </rPr>
      <t>年</t>
    </r>
  </si>
  <si>
    <t>業主權益其他項目</t>
  </si>
  <si>
    <t>　未實現重估增值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</si>
</sst>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9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left" vertical="center"/>
    </xf>
    <xf numFmtId="180" fontId="21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17" fillId="0" borderId="0" xfId="0" applyNumberFormat="1" applyFont="1" applyAlignment="1">
      <alignment horizontal="left"/>
    </xf>
    <xf numFmtId="180" fontId="16" fillId="0" borderId="0" xfId="0" applyNumberFormat="1" applyFont="1" applyAlignment="1">
      <alignment/>
    </xf>
    <xf numFmtId="180" fontId="18" fillId="0" borderId="4" xfId="0" applyNumberFormat="1" applyFont="1" applyBorder="1" applyAlignment="1">
      <alignment horizontal="distributed"/>
    </xf>
    <xf numFmtId="180" fontId="17" fillId="0" borderId="4" xfId="0" applyNumberFormat="1" applyFont="1" applyBorder="1" applyAlignment="1">
      <alignment/>
    </xf>
    <xf numFmtId="180" fontId="6" fillId="0" borderId="0" xfId="0" applyNumberFormat="1" applyFont="1" applyAlignment="1">
      <alignment horizontal="left" indent="3"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26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7" fillId="0" borderId="0" xfId="0" applyNumberFormat="1" applyFont="1" applyAlignment="1" quotePrefix="1">
      <alignment horizontal="left"/>
    </xf>
    <xf numFmtId="180" fontId="9" fillId="0" borderId="0" xfId="0" applyNumberFormat="1" applyFont="1" applyAlignment="1">
      <alignment horizontal="center"/>
    </xf>
    <xf numFmtId="180" fontId="4" fillId="0" borderId="0" xfId="0" applyNumberFormat="1" applyFont="1" applyAlignment="1" quotePrefix="1">
      <alignment horizontal="left"/>
    </xf>
    <xf numFmtId="180" fontId="4" fillId="0" borderId="0" xfId="0" applyNumberFormat="1" applyFont="1" applyAlignment="1">
      <alignment horizontal="left"/>
    </xf>
    <xf numFmtId="180" fontId="27" fillId="0" borderId="0" xfId="0" applyNumberFormat="1" applyFont="1" applyAlignment="1">
      <alignment/>
    </xf>
    <xf numFmtId="180" fontId="27" fillId="0" borderId="0" xfId="0" applyNumberFormat="1" applyFont="1" applyAlignment="1">
      <alignment horizontal="left"/>
    </xf>
    <xf numFmtId="180" fontId="27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2" fontId="26" fillId="0" borderId="4" xfId="0" applyNumberFormat="1" applyFont="1" applyBorder="1" applyAlignment="1">
      <alignment/>
    </xf>
    <xf numFmtId="180" fontId="28" fillId="0" borderId="4" xfId="0" applyNumberFormat="1" applyFont="1" applyBorder="1" applyAlignment="1">
      <alignment horizontal="distributed"/>
    </xf>
    <xf numFmtId="180" fontId="29" fillId="0" borderId="4" xfId="0" applyNumberFormat="1" applyFont="1" applyBorder="1" applyAlignment="1">
      <alignment horizontal="center"/>
    </xf>
    <xf numFmtId="180" fontId="27" fillId="0" borderId="0" xfId="0" applyNumberFormat="1" applyFont="1" applyAlignment="1" quotePrefix="1">
      <alignment horizontal="center"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2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4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50" sqref="C50"/>
    </sheetView>
  </sheetViews>
  <sheetFormatPr defaultColWidth="9.00390625" defaultRowHeight="16.5"/>
  <cols>
    <col min="1" max="1" width="20.75390625" style="19" customWidth="1"/>
    <col min="2" max="2" width="18.50390625" style="19" customWidth="1"/>
    <col min="3" max="3" width="17.00390625" style="19" customWidth="1"/>
    <col min="4" max="4" width="13.375" style="19" customWidth="1"/>
    <col min="5" max="5" width="16.50390625" style="19" customWidth="1"/>
    <col min="6" max="16384" width="8.875" style="19" customWidth="1"/>
  </cols>
  <sheetData>
    <row r="1" spans="1:5" s="20" customFormat="1" ht="30" customHeight="1">
      <c r="A1" s="53" t="s">
        <v>47</v>
      </c>
      <c r="B1" s="54"/>
      <c r="C1" s="54"/>
      <c r="D1" s="54"/>
      <c r="E1" s="54"/>
    </row>
    <row r="2" spans="1:5" s="20" customFormat="1" ht="24.75" customHeight="1">
      <c r="A2" s="55"/>
      <c r="B2" s="55"/>
      <c r="C2" s="52"/>
      <c r="D2" s="21"/>
      <c r="E2" s="22" t="s">
        <v>58</v>
      </c>
    </row>
    <row r="3" spans="1:5" ht="20.25" customHeight="1">
      <c r="A3" s="56" t="s">
        <v>18</v>
      </c>
      <c r="B3" s="58" t="s">
        <v>19</v>
      </c>
      <c r="C3" s="59"/>
      <c r="D3" s="59"/>
      <c r="E3" s="59"/>
    </row>
    <row r="4" spans="1:5" s="23" customFormat="1" ht="21" customHeight="1">
      <c r="A4" s="57"/>
      <c r="B4" s="32" t="s">
        <v>59</v>
      </c>
      <c r="C4" s="32" t="s">
        <v>20</v>
      </c>
      <c r="D4" s="33" t="s">
        <v>21</v>
      </c>
      <c r="E4" s="34" t="s">
        <v>22</v>
      </c>
    </row>
    <row r="5" s="24" customFormat="1" ht="15.75">
      <c r="C5" s="19" t="s">
        <v>23</v>
      </c>
    </row>
    <row r="6" spans="4:5" ht="15.75">
      <c r="D6" s="24"/>
      <c r="E6" s="24"/>
    </row>
    <row r="7" spans="1:5" ht="16.5">
      <c r="A7" s="25" t="s">
        <v>29</v>
      </c>
      <c r="B7" s="24">
        <f>SUM(B9:B13)</f>
        <v>0</v>
      </c>
      <c r="C7" s="24">
        <f>SUM(C9:C13)</f>
        <v>56150193.41</v>
      </c>
      <c r="D7" s="24"/>
      <c r="E7" s="24">
        <f>SUM(E9:E14)</f>
        <v>56150193.41</v>
      </c>
    </row>
    <row r="8" spans="1:5" ht="15.75">
      <c r="A8" s="19" t="s">
        <v>23</v>
      </c>
      <c r="B8" s="19" t="s">
        <v>23</v>
      </c>
      <c r="C8" s="19" t="s">
        <v>23</v>
      </c>
      <c r="E8" s="19" t="s">
        <v>23</v>
      </c>
    </row>
    <row r="9" spans="1:5" ht="16.5">
      <c r="A9" s="19" t="s">
        <v>24</v>
      </c>
      <c r="B9" s="19">
        <v>0</v>
      </c>
      <c r="C9" s="19">
        <v>41471393</v>
      </c>
      <c r="E9" s="19">
        <f>C9+D9</f>
        <v>41471393</v>
      </c>
    </row>
    <row r="10" spans="1:5" ht="16.5">
      <c r="A10" s="26" t="s">
        <v>52</v>
      </c>
      <c r="B10" s="19">
        <v>0</v>
      </c>
      <c r="E10" s="19">
        <f>C10+D10</f>
        <v>0</v>
      </c>
    </row>
    <row r="11" spans="1:5" ht="16.5">
      <c r="A11" s="19" t="s">
        <v>56</v>
      </c>
      <c r="C11" s="19">
        <v>8146466</v>
      </c>
      <c r="E11" s="19">
        <f>C11+D11</f>
        <v>8146466</v>
      </c>
    </row>
    <row r="12" spans="1:5" ht="16.5">
      <c r="A12" s="19" t="s">
        <v>48</v>
      </c>
      <c r="B12" s="19">
        <v>0</v>
      </c>
      <c r="C12" s="19">
        <v>5418262</v>
      </c>
      <c r="E12" s="19">
        <f>C12+D12</f>
        <v>5418262</v>
      </c>
    </row>
    <row r="13" spans="1:5" ht="16.5">
      <c r="A13" s="19" t="s">
        <v>25</v>
      </c>
      <c r="C13" s="19">
        <v>1114072.41</v>
      </c>
      <c r="E13" s="19">
        <f>C13+D13</f>
        <v>1114072.41</v>
      </c>
    </row>
    <row r="14" spans="1:4" ht="15.75">
      <c r="A14" s="24"/>
      <c r="D14" s="24"/>
    </row>
    <row r="15" spans="1:4" ht="15.75">
      <c r="A15" s="24"/>
      <c r="D15" s="24"/>
    </row>
    <row r="16" spans="1:4" ht="15.75">
      <c r="A16" s="24"/>
      <c r="D16" s="24"/>
    </row>
    <row r="17" spans="1:5" ht="16.5">
      <c r="A17" s="25" t="s">
        <v>51</v>
      </c>
      <c r="B17" s="24">
        <f>SUM(B19:B24)</f>
        <v>0</v>
      </c>
      <c r="C17" s="24">
        <f>SUM(C19:C24)</f>
        <v>73384942</v>
      </c>
      <c r="D17" s="27"/>
      <c r="E17" s="24">
        <f>SUM(E19:E25)</f>
        <v>73384942</v>
      </c>
    </row>
    <row r="19" spans="1:5" ht="16.5">
      <c r="A19" s="19" t="s">
        <v>53</v>
      </c>
      <c r="B19" s="19">
        <v>0</v>
      </c>
      <c r="C19" s="19">
        <v>12295530</v>
      </c>
      <c r="E19" s="19">
        <f aca="true" t="shared" si="0" ref="E19:E24">C19+D19</f>
        <v>12295530</v>
      </c>
    </row>
    <row r="20" spans="1:5" ht="16.5">
      <c r="A20" s="19" t="s">
        <v>49</v>
      </c>
      <c r="B20" s="19">
        <v>0</v>
      </c>
      <c r="C20" s="19">
        <v>61089412</v>
      </c>
      <c r="E20" s="19">
        <f t="shared" si="0"/>
        <v>61089412</v>
      </c>
    </row>
    <row r="21" spans="3:5" ht="15.75">
      <c r="C21" s="19">
        <v>0</v>
      </c>
      <c r="E21" s="19">
        <f t="shared" si="0"/>
        <v>0</v>
      </c>
    </row>
    <row r="22" spans="3:5" ht="15.75">
      <c r="C22" s="19">
        <v>0</v>
      </c>
      <c r="E22" s="19">
        <f t="shared" si="0"/>
        <v>0</v>
      </c>
    </row>
    <row r="23" spans="3:5" ht="15.75">
      <c r="C23" s="19">
        <v>0</v>
      </c>
      <c r="E23" s="19">
        <f t="shared" si="0"/>
        <v>0</v>
      </c>
    </row>
    <row r="24" spans="3:5" ht="15.75">
      <c r="C24" s="19">
        <v>0</v>
      </c>
      <c r="E24" s="19">
        <f t="shared" si="0"/>
        <v>0</v>
      </c>
    </row>
    <row r="26" ht="16.5">
      <c r="A26" s="28"/>
    </row>
    <row r="41" ht="16.5">
      <c r="A41" s="28"/>
    </row>
    <row r="43" spans="1:5" s="24" customFormat="1" ht="18.75" customHeight="1">
      <c r="A43" s="29" t="s">
        <v>26</v>
      </c>
      <c r="B43" s="30">
        <f>B7-B17</f>
        <v>0</v>
      </c>
      <c r="C43" s="30">
        <f>C7-C17</f>
        <v>-17234748.590000004</v>
      </c>
      <c r="D43" s="30"/>
      <c r="E43" s="30">
        <f>E7-E17</f>
        <v>-17234748.590000004</v>
      </c>
    </row>
    <row r="45" spans="1:3" ht="17.25" customHeight="1">
      <c r="A45" s="51"/>
      <c r="B45" s="51"/>
      <c r="C45" s="52"/>
    </row>
    <row r="55" ht="15.75">
      <c r="A55" s="19" t="s">
        <v>27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SheetLayoutView="90" workbookViewId="0" topLeftCell="A1">
      <selection activeCell="C6" sqref="C6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7.875" style="2" customWidth="1"/>
    <col min="10" max="10" width="17.37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50</v>
      </c>
      <c r="H1" s="6" t="s">
        <v>28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62" t="s">
        <v>72</v>
      </c>
      <c r="F2" s="62"/>
      <c r="G2" s="62"/>
      <c r="H2" s="70" t="s">
        <v>60</v>
      </c>
      <c r="I2" s="71"/>
      <c r="J2" s="71"/>
      <c r="M2" s="72" t="s">
        <v>57</v>
      </c>
      <c r="N2" s="72"/>
    </row>
    <row r="3" spans="1:14" s="8" customFormat="1" ht="24.75" customHeight="1">
      <c r="A3" s="61" t="s">
        <v>15</v>
      </c>
      <c r="B3" s="63"/>
      <c r="C3" s="64" t="s">
        <v>2</v>
      </c>
      <c r="D3" s="66" t="s">
        <v>54</v>
      </c>
      <c r="E3" s="68" t="s">
        <v>14</v>
      </c>
      <c r="F3" s="60" t="s">
        <v>16</v>
      </c>
      <c r="G3" s="61"/>
      <c r="H3" s="61" t="s">
        <v>15</v>
      </c>
      <c r="I3" s="63"/>
      <c r="J3" s="64" t="s">
        <v>2</v>
      </c>
      <c r="K3" s="66" t="s">
        <v>54</v>
      </c>
      <c r="L3" s="68" t="s">
        <v>14</v>
      </c>
      <c r="M3" s="60" t="s">
        <v>16</v>
      </c>
      <c r="N3" s="61"/>
    </row>
    <row r="4" spans="1:14" s="8" customFormat="1" ht="22.5" customHeight="1">
      <c r="A4" s="9" t="s">
        <v>17</v>
      </c>
      <c r="B4" s="10" t="s">
        <v>1</v>
      </c>
      <c r="C4" s="65"/>
      <c r="D4" s="67"/>
      <c r="E4" s="69"/>
      <c r="F4" s="11" t="s">
        <v>0</v>
      </c>
      <c r="G4" s="12" t="s">
        <v>1</v>
      </c>
      <c r="H4" s="9" t="s">
        <v>17</v>
      </c>
      <c r="I4" s="10" t="s">
        <v>1</v>
      </c>
      <c r="J4" s="65"/>
      <c r="K4" s="67"/>
      <c r="L4" s="69"/>
      <c r="M4" s="11" t="s">
        <v>0</v>
      </c>
      <c r="N4" s="12" t="s">
        <v>1</v>
      </c>
    </row>
    <row r="5" spans="2:14" s="8" customFormat="1" ht="15.7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4" customFormat="1" ht="15" customHeight="1">
      <c r="A6" s="35">
        <f>A8+A16+A22+A31</f>
        <v>1613504939.2299998</v>
      </c>
      <c r="B6" s="36">
        <v>100</v>
      </c>
      <c r="C6" s="50" t="s">
        <v>4</v>
      </c>
      <c r="D6" s="35">
        <f>D8+D16+D22+D31</f>
        <v>1557385850.6399999</v>
      </c>
      <c r="E6" s="35"/>
      <c r="F6" s="35">
        <f>F8+F16+F22+F31</f>
        <v>1557385850.6399999</v>
      </c>
      <c r="G6" s="36">
        <v>100</v>
      </c>
      <c r="H6" s="35">
        <f>H8+H14+H19</f>
        <v>2531404370.5</v>
      </c>
      <c r="I6" s="35">
        <f>+H6/+H$50*100</f>
        <v>156.888541767219</v>
      </c>
      <c r="J6" s="44" t="s">
        <v>65</v>
      </c>
      <c r="K6" s="35">
        <f>K8+K14+K19</f>
        <v>2494308670.5</v>
      </c>
      <c r="L6" s="35">
        <f>L8+L14+L19</f>
        <v>0</v>
      </c>
      <c r="M6" s="35">
        <f>M8+M14+M19</f>
        <v>2494308670.5</v>
      </c>
      <c r="N6" s="35">
        <f>+M6/+M$50*100</f>
        <v>160.1599673886196</v>
      </c>
      <c r="P6" s="31"/>
    </row>
    <row r="7" spans="1:14" s="8" customFormat="1" ht="15" customHeight="1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" customHeight="1">
      <c r="A8" s="37">
        <f>SUM(A10:A13)</f>
        <v>363132605.57</v>
      </c>
      <c r="B8" s="35">
        <f>+A8/+A$50*100</f>
        <v>22.505825469818202</v>
      </c>
      <c r="C8" s="38" t="s">
        <v>5</v>
      </c>
      <c r="D8" s="37">
        <f>SUM(D10:D13)</f>
        <v>338942801.98</v>
      </c>
      <c r="E8" s="37"/>
      <c r="F8" s="35">
        <f>D8+E8</f>
        <v>338942801.98</v>
      </c>
      <c r="G8" s="35">
        <f>+F8/+F$50*100</f>
        <v>21.763572710045693</v>
      </c>
      <c r="H8" s="37">
        <f>SUM(H10:H11)</f>
        <v>8214908.5</v>
      </c>
      <c r="I8" s="35">
        <f>+H8/+H$50*100</f>
        <v>0.509134388142644</v>
      </c>
      <c r="J8" s="38" t="s">
        <v>36</v>
      </c>
      <c r="K8" s="37">
        <f>SUM(K10:K11)</f>
        <v>9051910.5</v>
      </c>
      <c r="L8" s="37">
        <f>SUM(L10:L11)</f>
        <v>0</v>
      </c>
      <c r="M8" s="37">
        <f>SUM(M10:M11)</f>
        <v>9051910.5</v>
      </c>
      <c r="N8" s="35">
        <f>+M8/+M$50*100</f>
        <v>0.5812246525984658</v>
      </c>
    </row>
    <row r="9" spans="1:14" s="8" customFormat="1" ht="15" customHeight="1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39"/>
    </row>
    <row r="10" spans="1:14" s="8" customFormat="1" ht="15" customHeight="1">
      <c r="A10" s="18">
        <v>25123329.87</v>
      </c>
      <c r="B10" s="18">
        <f>+A10/+A$50*100</f>
        <v>1.5570655694422235</v>
      </c>
      <c r="C10" s="40" t="s">
        <v>6</v>
      </c>
      <c r="D10" s="18">
        <v>20852976.28</v>
      </c>
      <c r="E10" s="18"/>
      <c r="F10" s="18">
        <f>D10+E10</f>
        <v>20852976.28</v>
      </c>
      <c r="G10" s="18">
        <f>+F10/+F$50*100</f>
        <v>1.338973015032246</v>
      </c>
      <c r="H10" s="18">
        <v>7681908.5</v>
      </c>
      <c r="I10" s="18">
        <f>+H10/+H$50*100</f>
        <v>0.47610071176267826</v>
      </c>
      <c r="J10" s="40" t="s">
        <v>66</v>
      </c>
      <c r="K10" s="18">
        <v>8518910.5</v>
      </c>
      <c r="L10" s="18"/>
      <c r="M10" s="18">
        <f>K10+L10</f>
        <v>8518910.5</v>
      </c>
      <c r="N10" s="18">
        <f>+M10/+M$50*100</f>
        <v>0.5470006354879362</v>
      </c>
    </row>
    <row r="11" spans="1:14" s="8" customFormat="1" ht="15" customHeight="1">
      <c r="A11" s="18">
        <v>330000000</v>
      </c>
      <c r="B11" s="18">
        <f>+A11/+A$50*100</f>
        <v>20.452369991348355</v>
      </c>
      <c r="C11" s="41" t="s">
        <v>63</v>
      </c>
      <c r="D11" s="18">
        <v>230000000</v>
      </c>
      <c r="E11" s="18"/>
      <c r="F11" s="18">
        <f>D11+E11</f>
        <v>230000000</v>
      </c>
      <c r="G11" s="18">
        <f>+F11/+F$50*100</f>
        <v>14.768337589909569</v>
      </c>
      <c r="H11" s="18">
        <v>533000</v>
      </c>
      <c r="I11" s="18">
        <f>+H11/+H$50*100</f>
        <v>0.033033676379965675</v>
      </c>
      <c r="J11" s="17" t="s">
        <v>37</v>
      </c>
      <c r="K11" s="18">
        <v>533000</v>
      </c>
      <c r="L11" s="18"/>
      <c r="M11" s="18">
        <f>K11+L11</f>
        <v>533000</v>
      </c>
      <c r="N11" s="18">
        <f>+M11/+M$50*100</f>
        <v>0.03422401711052957</v>
      </c>
    </row>
    <row r="12" spans="1:14" s="8" customFormat="1" ht="15" customHeight="1">
      <c r="A12" s="18">
        <v>1618548.7</v>
      </c>
      <c r="B12" s="18">
        <f>+A12/+A$50*100</f>
        <v>0.10031259654974511</v>
      </c>
      <c r="C12" s="40" t="s">
        <v>7</v>
      </c>
      <c r="D12" s="18">
        <v>1617548.7</v>
      </c>
      <c r="E12" s="18"/>
      <c r="F12" s="18">
        <f>D12+E12</f>
        <v>1617548.7</v>
      </c>
      <c r="G12" s="18">
        <f>+F12/+F$50*100</f>
        <v>0.10386306639008416</v>
      </c>
      <c r="H12" s="17"/>
      <c r="I12" s="17"/>
      <c r="J12" s="17"/>
      <c r="K12" s="17"/>
      <c r="L12" s="17"/>
      <c r="M12" s="17"/>
      <c r="N12" s="17"/>
    </row>
    <row r="13" spans="1:14" s="8" customFormat="1" ht="15" customHeight="1">
      <c r="A13" s="18">
        <v>6390727</v>
      </c>
      <c r="B13" s="18">
        <f>+A13/+A$50*100</f>
        <v>0.3960773124778779</v>
      </c>
      <c r="C13" s="41" t="s">
        <v>30</v>
      </c>
      <c r="D13" s="18">
        <v>86472277</v>
      </c>
      <c r="E13" s="18"/>
      <c r="F13" s="18">
        <f>D13+E13</f>
        <v>86472277</v>
      </c>
      <c r="G13" s="18">
        <f>+F13/+F$50*100</f>
        <v>5.552399038713794</v>
      </c>
      <c r="H13" s="17"/>
      <c r="I13" s="17"/>
      <c r="J13" s="17"/>
      <c r="K13" s="18">
        <v>0</v>
      </c>
      <c r="L13" s="18"/>
      <c r="M13" s="18">
        <f>K13+L13</f>
        <v>0</v>
      </c>
      <c r="N13" s="18"/>
    </row>
    <row r="14" spans="1:14" s="8" customFormat="1" ht="15" customHeight="1">
      <c r="A14" s="17"/>
      <c r="B14" s="17"/>
      <c r="C14" s="17"/>
      <c r="D14" s="17"/>
      <c r="E14" s="17"/>
      <c r="F14" s="17"/>
      <c r="G14" s="17"/>
      <c r="H14" s="35">
        <f>H16</f>
        <v>868518398</v>
      </c>
      <c r="I14" s="35">
        <f>+H14/+H$50*100</f>
        <v>53.82805945511863</v>
      </c>
      <c r="J14" s="42" t="s">
        <v>38</v>
      </c>
      <c r="K14" s="35">
        <f>K16</f>
        <v>834227935</v>
      </c>
      <c r="L14" s="35">
        <f>L16</f>
        <v>0</v>
      </c>
      <c r="M14" s="35">
        <f>M16</f>
        <v>834227935</v>
      </c>
      <c r="N14" s="35">
        <f>+M14/+M$50*100</f>
        <v>53.5659120478832</v>
      </c>
    </row>
    <row r="15" spans="1:14" s="8" customFormat="1" ht="15" customHeight="1">
      <c r="A15" s="18">
        <v>0</v>
      </c>
      <c r="B15" s="18"/>
      <c r="C15" s="17"/>
      <c r="D15" s="18">
        <v>0</v>
      </c>
      <c r="E15" s="18"/>
      <c r="F15" s="18">
        <f>D15-E15</f>
        <v>0</v>
      </c>
      <c r="G15" s="18"/>
      <c r="H15" s="17"/>
      <c r="I15" s="17"/>
      <c r="J15" s="17"/>
      <c r="K15" s="17"/>
      <c r="L15" s="17"/>
      <c r="M15" s="17"/>
      <c r="N15" s="17"/>
    </row>
    <row r="16" spans="1:14" s="16" customFormat="1" ht="15" customHeight="1">
      <c r="A16" s="37">
        <f>SUM(A18:A19)</f>
        <v>7419053</v>
      </c>
      <c r="B16" s="35">
        <f>+A16/+A$50*100</f>
        <v>0.4598097483073424</v>
      </c>
      <c r="C16" s="43" t="s">
        <v>67</v>
      </c>
      <c r="D16" s="37">
        <f>SUM(D18:D19)</f>
        <v>163969</v>
      </c>
      <c r="E16" s="37"/>
      <c r="F16" s="37">
        <f>SUM(F18:F19)</f>
        <v>163969</v>
      </c>
      <c r="G16" s="35">
        <f>+F16/+F$50*100</f>
        <v>0.010528476288173402</v>
      </c>
      <c r="H16" s="18">
        <v>868518398</v>
      </c>
      <c r="I16" s="18">
        <f>+H16/+H$50*100</f>
        <v>53.82805945511863</v>
      </c>
      <c r="J16" s="17" t="s">
        <v>68</v>
      </c>
      <c r="K16" s="18">
        <v>834227935</v>
      </c>
      <c r="L16" s="18"/>
      <c r="M16" s="18">
        <f>K16+L16</f>
        <v>834227935</v>
      </c>
      <c r="N16" s="18">
        <f>+M16/+M$50*100</f>
        <v>53.5659120478832</v>
      </c>
    </row>
    <row r="17" spans="1:14" s="8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8" customFormat="1" ht="15" customHeight="1">
      <c r="A18" s="18">
        <v>7184610</v>
      </c>
      <c r="B18" s="18">
        <f>+A18/+A$50*100</f>
        <v>0.44527970291982216</v>
      </c>
      <c r="C18" s="17" t="s">
        <v>69</v>
      </c>
      <c r="D18" s="18">
        <v>0</v>
      </c>
      <c r="E18" s="18"/>
      <c r="F18" s="18">
        <f>D18+E18</f>
        <v>0</v>
      </c>
      <c r="G18" s="18">
        <f>+F18/+F$50*100</f>
        <v>0</v>
      </c>
      <c r="H18" s="18" t="s">
        <v>8</v>
      </c>
      <c r="I18" s="18"/>
      <c r="J18" s="41" t="s">
        <v>8</v>
      </c>
      <c r="K18" s="18"/>
      <c r="L18" s="18"/>
      <c r="M18" s="18" t="s">
        <v>8</v>
      </c>
      <c r="N18" s="18"/>
    </row>
    <row r="19" spans="1:14" s="8" customFormat="1" ht="15" customHeight="1">
      <c r="A19" s="18">
        <v>234443</v>
      </c>
      <c r="B19" s="18">
        <f>+A19/+A$50*100</f>
        <v>0.01453004538752025</v>
      </c>
      <c r="C19" s="18" t="s">
        <v>70</v>
      </c>
      <c r="D19" s="18">
        <v>163969</v>
      </c>
      <c r="E19" s="18"/>
      <c r="F19" s="18">
        <f>D19+E19</f>
        <v>163969</v>
      </c>
      <c r="G19" s="18">
        <f>+F19/+F$50*100</f>
        <v>0.010528476288173402</v>
      </c>
      <c r="H19" s="37">
        <f>H21+H22</f>
        <v>1654671064</v>
      </c>
      <c r="I19" s="35">
        <f>+H19/+H$50*100</f>
        <v>102.55134792395772</v>
      </c>
      <c r="J19" s="43" t="s">
        <v>39</v>
      </c>
      <c r="K19" s="37">
        <f>K21+K22</f>
        <v>1651028825</v>
      </c>
      <c r="L19" s="37">
        <f>L21+L22</f>
        <v>0</v>
      </c>
      <c r="M19" s="37">
        <f>M21+M22</f>
        <v>1651028825</v>
      </c>
      <c r="N19" s="35">
        <f>+M19/+M$50*100</f>
        <v>106.01283068813794</v>
      </c>
    </row>
    <row r="20" spans="1:14" s="8" customFormat="1" ht="15" customHeight="1">
      <c r="A20" s="17"/>
      <c r="B20" s="17"/>
      <c r="C20" s="17"/>
      <c r="D20" s="17"/>
      <c r="E20" s="17"/>
      <c r="F20" s="17"/>
      <c r="G20" s="17"/>
      <c r="H20" s="37"/>
      <c r="I20" s="35"/>
      <c r="J20" s="43"/>
      <c r="K20" s="37"/>
      <c r="L20" s="37"/>
      <c r="M20" s="35"/>
      <c r="N20" s="35"/>
    </row>
    <row r="21" spans="1:14" s="8" customFormat="1" ht="15" customHeight="1">
      <c r="A21" s="18" t="s">
        <v>12</v>
      </c>
      <c r="B21" s="18"/>
      <c r="C21" s="41" t="s">
        <v>8</v>
      </c>
      <c r="D21" s="18" t="s">
        <v>12</v>
      </c>
      <c r="E21" s="18"/>
      <c r="F21" s="18" t="s">
        <v>8</v>
      </c>
      <c r="G21" s="18"/>
      <c r="H21" s="18">
        <v>1654671064</v>
      </c>
      <c r="I21" s="18">
        <f>+H21/+H$50*100</f>
        <v>102.55134792395772</v>
      </c>
      <c r="J21" s="17" t="s">
        <v>40</v>
      </c>
      <c r="K21" s="18">
        <v>1651028825</v>
      </c>
      <c r="L21" s="18"/>
      <c r="M21" s="18">
        <f>K21+L21</f>
        <v>1651028825</v>
      </c>
      <c r="N21" s="18">
        <f>+M21/+M$50*100</f>
        <v>106.01283068813794</v>
      </c>
    </row>
    <row r="22" spans="1:14" s="8" customFormat="1" ht="15" customHeight="1">
      <c r="A22" s="37">
        <f>SUM(A24:A28)</f>
        <v>1212157938.84</v>
      </c>
      <c r="B22" s="35">
        <f>+A22/+A$50*100</f>
        <v>75.12576561547239</v>
      </c>
      <c r="C22" s="43" t="s">
        <v>9</v>
      </c>
      <c r="D22" s="37">
        <f>SUM(D24:D28)</f>
        <v>1212157937.84</v>
      </c>
      <c r="E22" s="37"/>
      <c r="F22" s="35">
        <f>SUM(F24:F28)</f>
        <v>1212157937.84</v>
      </c>
      <c r="G22" s="35">
        <f>+F22/+F$50*100</f>
        <v>77.83285929699886</v>
      </c>
      <c r="H22" s="18"/>
      <c r="I22" s="18"/>
      <c r="J22" s="18"/>
      <c r="K22" s="18"/>
      <c r="L22" s="18"/>
      <c r="M22" s="18">
        <f>K22-L22</f>
        <v>0</v>
      </c>
      <c r="N22" s="18"/>
    </row>
    <row r="23" spans="1:14" s="8" customFormat="1" ht="15" customHeight="1">
      <c r="A23" s="18"/>
      <c r="B23" s="18"/>
      <c r="C23" s="17"/>
      <c r="D23" s="18"/>
      <c r="E23" s="18"/>
      <c r="F23" s="18" t="s">
        <v>8</v>
      </c>
      <c r="G23" s="18"/>
      <c r="H23" s="18" t="s">
        <v>12</v>
      </c>
      <c r="I23" s="18"/>
      <c r="J23" s="41" t="s">
        <v>8</v>
      </c>
      <c r="K23" s="18" t="s">
        <v>12</v>
      </c>
      <c r="L23" s="18"/>
      <c r="M23" s="18" t="s">
        <v>12</v>
      </c>
      <c r="N23" s="18"/>
    </row>
    <row r="24" spans="1:14" s="8" customFormat="1" ht="15" customHeight="1">
      <c r="A24" s="18">
        <v>1014794541.53</v>
      </c>
      <c r="B24" s="18">
        <f>+A24/+A$50*100</f>
        <v>62.89379826840086</v>
      </c>
      <c r="C24" s="17" t="s">
        <v>10</v>
      </c>
      <c r="D24" s="18">
        <v>1014794541.53</v>
      </c>
      <c r="E24" s="18"/>
      <c r="F24" s="18">
        <f>D24+E24</f>
        <v>1014794541.53</v>
      </c>
      <c r="G24" s="18">
        <f>+F24/+F$50*100</f>
        <v>65.16012336396759</v>
      </c>
      <c r="H24" s="35">
        <f>+H26+H31+H35+H39+H43</f>
        <v>-917899431.27</v>
      </c>
      <c r="I24" s="35">
        <f>+H24/+H$50*100</f>
        <v>-56.88854176721899</v>
      </c>
      <c r="J24" s="44" t="s">
        <v>41</v>
      </c>
      <c r="K24" s="35">
        <f>+K26+K31+K35+K39+K43</f>
        <v>-936922819.8600001</v>
      </c>
      <c r="L24" s="35">
        <f>+L26+L31+L35+L39+L43</f>
        <v>0</v>
      </c>
      <c r="M24" s="35">
        <f>+M26+M31+M35+M39+M43</f>
        <v>-936922819.8600001</v>
      </c>
      <c r="N24" s="35">
        <f>+M24/+M$50*100</f>
        <v>-60.15996738861962</v>
      </c>
    </row>
    <row r="25" spans="1:14" s="8" customFormat="1" ht="15" customHeight="1">
      <c r="A25" s="18">
        <v>1</v>
      </c>
      <c r="B25" s="18"/>
      <c r="C25" s="17" t="s">
        <v>31</v>
      </c>
      <c r="D25" s="18">
        <v>1</v>
      </c>
      <c r="E25" s="18"/>
      <c r="F25" s="18">
        <f>D25+E25</f>
        <v>1</v>
      </c>
      <c r="G25" s="18"/>
      <c r="H25" s="18"/>
      <c r="I25" s="18"/>
      <c r="J25" s="17"/>
      <c r="K25" s="18"/>
      <c r="L25" s="18"/>
      <c r="M25" s="18"/>
      <c r="N25" s="18"/>
    </row>
    <row r="26" spans="1:14" s="8" customFormat="1" ht="15" customHeight="1">
      <c r="A26" s="18">
        <v>197363396.31</v>
      </c>
      <c r="B26" s="18">
        <f>+A26/+A$50*100</f>
        <v>12.231967285094656</v>
      </c>
      <c r="C26" s="17" t="s">
        <v>32</v>
      </c>
      <c r="D26" s="18">
        <v>197363395.31</v>
      </c>
      <c r="E26" s="18"/>
      <c r="F26" s="18">
        <f>D26+E26</f>
        <v>197363395.31</v>
      </c>
      <c r="G26" s="18">
        <f>+F26/+F$50*100</f>
        <v>12.672735868821109</v>
      </c>
      <c r="H26" s="37">
        <f>SUM(H28:H29)</f>
        <v>1547388640</v>
      </c>
      <c r="I26" s="35">
        <f>+H26/+H$50*100</f>
        <v>95.90231813845254</v>
      </c>
      <c r="J26" s="42" t="s">
        <v>42</v>
      </c>
      <c r="K26" s="37">
        <f>SUM(K28:K29)</f>
        <v>1545600000</v>
      </c>
      <c r="L26" s="37">
        <f>SUM(L28:L29)</f>
        <v>0</v>
      </c>
      <c r="M26" s="37">
        <f>SUM(M28:M29)</f>
        <v>1545600000</v>
      </c>
      <c r="N26" s="35">
        <f>+M26/+M$50*100</f>
        <v>99.2432286041923</v>
      </c>
    </row>
    <row r="27" spans="1:14" s="16" customFormat="1" ht="15" customHeight="1">
      <c r="A27" s="18">
        <v>0</v>
      </c>
      <c r="B27" s="18">
        <f>+A27/+A$50*100</f>
        <v>0</v>
      </c>
      <c r="C27" s="41" t="s">
        <v>33</v>
      </c>
      <c r="D27" s="18">
        <v>0</v>
      </c>
      <c r="E27" s="18"/>
      <c r="F27" s="18">
        <f>D27+E27</f>
        <v>0</v>
      </c>
      <c r="G27" s="18">
        <f>+F27/+F$50*100</f>
        <v>0</v>
      </c>
      <c r="H27" s="45"/>
      <c r="I27" s="18"/>
      <c r="J27" s="17"/>
      <c r="K27" s="45"/>
      <c r="L27" s="18"/>
      <c r="M27" s="45"/>
      <c r="N27" s="18"/>
    </row>
    <row r="28" spans="1:14" s="8" customFormat="1" ht="15" customHeight="1">
      <c r="A28" s="18">
        <v>0</v>
      </c>
      <c r="B28" s="18">
        <f>+A28/+A$50*100</f>
        <v>0</v>
      </c>
      <c r="C28" s="41" t="s">
        <v>34</v>
      </c>
      <c r="D28" s="18">
        <v>0</v>
      </c>
      <c r="E28" s="18"/>
      <c r="F28" s="18">
        <f>D28+E28</f>
        <v>0</v>
      </c>
      <c r="G28" s="18">
        <f>+F28/+F$50*100</f>
        <v>0</v>
      </c>
      <c r="H28" s="18">
        <v>1545600000</v>
      </c>
      <c r="I28" s="18">
        <f>+H28/+H$50*100</f>
        <v>95.79146381402428</v>
      </c>
      <c r="J28" s="17" t="s">
        <v>43</v>
      </c>
      <c r="K28" s="18">
        <v>1545600000</v>
      </c>
      <c r="L28" s="18"/>
      <c r="M28" s="18">
        <f>K28+L28</f>
        <v>1545600000</v>
      </c>
      <c r="N28" s="18">
        <f>+M28/+M$50*100</f>
        <v>99.2432286041923</v>
      </c>
    </row>
    <row r="29" spans="1:14" s="8" customFormat="1" ht="15" customHeight="1">
      <c r="A29" s="17"/>
      <c r="B29" s="17"/>
      <c r="C29" s="17"/>
      <c r="D29" s="17"/>
      <c r="E29" s="17"/>
      <c r="F29" s="17"/>
      <c r="G29" s="17"/>
      <c r="H29" s="18">
        <v>1788640</v>
      </c>
      <c r="I29" s="18">
        <f>+H29/+H$50*100</f>
        <v>0.11085432442825853</v>
      </c>
      <c r="J29" s="17" t="s">
        <v>44</v>
      </c>
      <c r="K29" s="18">
        <v>0</v>
      </c>
      <c r="L29" s="18"/>
      <c r="M29" s="18">
        <f>K29+L29</f>
        <v>0</v>
      </c>
      <c r="N29" s="18">
        <f>+M29/+M$50*100</f>
        <v>0</v>
      </c>
    </row>
    <row r="30" spans="1:14" s="8" customFormat="1" ht="15" customHeight="1">
      <c r="A30" s="18">
        <v>0</v>
      </c>
      <c r="B30" s="18"/>
      <c r="C30" s="41"/>
      <c r="D30" s="18">
        <v>0</v>
      </c>
      <c r="E30" s="18"/>
      <c r="F30" s="18">
        <f>D30-E30</f>
        <v>0</v>
      </c>
      <c r="G30" s="18"/>
      <c r="H30" s="18"/>
      <c r="I30" s="18"/>
      <c r="J30" s="17"/>
      <c r="K30" s="18"/>
      <c r="L30" s="18"/>
      <c r="M30" s="18"/>
      <c r="N30" s="18"/>
    </row>
    <row r="31" spans="1:14" s="8" customFormat="1" ht="15" customHeight="1">
      <c r="A31" s="37">
        <f>SUM(A33)</f>
        <v>30795341.82</v>
      </c>
      <c r="B31" s="35">
        <f>+A31/+A$50*100</f>
        <v>1.90859916640207</v>
      </c>
      <c r="C31" s="38" t="s">
        <v>11</v>
      </c>
      <c r="D31" s="37">
        <f>SUM(D33)</f>
        <v>6121141.82</v>
      </c>
      <c r="E31" s="37"/>
      <c r="F31" s="35">
        <f>F33</f>
        <v>6121141.82</v>
      </c>
      <c r="G31" s="35">
        <f>+F31/+F$50*100</f>
        <v>0.39303951666727593</v>
      </c>
      <c r="H31" s="18">
        <f>H33</f>
        <v>0</v>
      </c>
      <c r="I31" s="35">
        <f>+H31/+H$50*100</f>
        <v>0</v>
      </c>
      <c r="J31" s="42" t="s">
        <v>64</v>
      </c>
      <c r="K31" s="35">
        <f>K33</f>
        <v>0</v>
      </c>
      <c r="L31" s="35">
        <f>L33</f>
        <v>0</v>
      </c>
      <c r="M31" s="35">
        <f>M33</f>
        <v>0</v>
      </c>
      <c r="N31" s="35">
        <f>+M31/+M$50*100</f>
        <v>0</v>
      </c>
    </row>
    <row r="32" spans="1:14" s="8" customFormat="1" ht="15" customHeight="1">
      <c r="A32" s="18" t="s">
        <v>8</v>
      </c>
      <c r="B32" s="18"/>
      <c r="C32" s="17" t="s">
        <v>8</v>
      </c>
      <c r="D32" s="18" t="s">
        <v>8</v>
      </c>
      <c r="E32" s="18"/>
      <c r="F32" s="18"/>
      <c r="G32" s="18"/>
      <c r="H32" s="17"/>
      <c r="I32" s="18"/>
      <c r="J32" s="17"/>
      <c r="K32" s="17"/>
      <c r="L32" s="17"/>
      <c r="M32" s="17"/>
      <c r="N32" s="17"/>
    </row>
    <row r="33" spans="1:14" s="8" customFormat="1" ht="15" customHeight="1">
      <c r="A33" s="18">
        <v>30795341.82</v>
      </c>
      <c r="B33" s="18">
        <f>+A33/+A$50*100</f>
        <v>1.90859916640207</v>
      </c>
      <c r="C33" s="40" t="s">
        <v>35</v>
      </c>
      <c r="D33" s="18">
        <v>6121141.82</v>
      </c>
      <c r="E33" s="18"/>
      <c r="F33" s="18">
        <f>D33+E33</f>
        <v>6121141.82</v>
      </c>
      <c r="G33" s="18">
        <f>+F33/+F$50*100</f>
        <v>0.39303951666727593</v>
      </c>
      <c r="H33" s="18">
        <v>0</v>
      </c>
      <c r="I33" s="18">
        <f>+H33/+H$50*100</f>
        <v>0</v>
      </c>
      <c r="J33" s="18" t="s">
        <v>71</v>
      </c>
      <c r="K33" s="18">
        <v>0</v>
      </c>
      <c r="L33" s="18"/>
      <c r="M33" s="18">
        <f>K33+L33</f>
        <v>0</v>
      </c>
      <c r="N33" s="18">
        <f>+M33/+M$50*100</f>
        <v>0</v>
      </c>
    </row>
    <row r="34" spans="1:14" s="8" customFormat="1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8" customFormat="1" ht="15" customHeight="1">
      <c r="A35" s="18">
        <v>0</v>
      </c>
      <c r="B35" s="18">
        <f>+A35/+A$50*100</f>
        <v>0</v>
      </c>
      <c r="C35" s="17"/>
      <c r="D35" s="18"/>
      <c r="E35" s="18"/>
      <c r="F35" s="18">
        <f>D35-E35</f>
        <v>0</v>
      </c>
      <c r="G35" s="18">
        <f>+F35/+F$50*100</f>
        <v>0</v>
      </c>
      <c r="H35" s="35">
        <f>H37</f>
        <v>-2749335823.29</v>
      </c>
      <c r="I35" s="35">
        <f>+H35/+H$50*100</f>
        <v>-170.39525299513764</v>
      </c>
      <c r="J35" s="43" t="s">
        <v>55</v>
      </c>
      <c r="K35" s="35">
        <f>K37</f>
        <v>-2766570571.88</v>
      </c>
      <c r="L35" s="35">
        <f>L37</f>
        <v>0</v>
      </c>
      <c r="M35" s="35">
        <f>M37</f>
        <v>-2766570571.88</v>
      </c>
      <c r="N35" s="35">
        <f>+M35/+M$50*100</f>
        <v>-177.64194857318705</v>
      </c>
    </row>
    <row r="36" spans="1:14" s="8" customFormat="1" ht="15" customHeight="1">
      <c r="A36" s="18"/>
      <c r="B36" s="18"/>
      <c r="C36" s="41"/>
      <c r="D36" s="18"/>
      <c r="E36" s="18"/>
      <c r="F36" s="18"/>
      <c r="G36" s="18"/>
      <c r="H36" s="18"/>
      <c r="I36" s="18"/>
      <c r="J36" s="41"/>
      <c r="K36" s="18"/>
      <c r="L36" s="18"/>
      <c r="M36" s="18"/>
      <c r="N36" s="18"/>
    </row>
    <row r="37" spans="1:14" s="8" customFormat="1" ht="15" customHeight="1">
      <c r="A37" s="17"/>
      <c r="B37" s="17"/>
      <c r="C37" s="17"/>
      <c r="D37" s="17"/>
      <c r="E37" s="17"/>
      <c r="F37" s="17"/>
      <c r="G37" s="17"/>
      <c r="H37" s="18">
        <v>-2749335823.29</v>
      </c>
      <c r="I37" s="18">
        <f>+H37/+H$50*100</f>
        <v>-170.39525299513764</v>
      </c>
      <c r="J37" s="41" t="s">
        <v>45</v>
      </c>
      <c r="K37" s="18">
        <v>-2766570571.88</v>
      </c>
      <c r="L37" s="18"/>
      <c r="M37" s="18">
        <f>K37+L37</f>
        <v>-2766570571.88</v>
      </c>
      <c r="N37" s="18">
        <f>+M37/+M$50*100</f>
        <v>-177.64194857318705</v>
      </c>
    </row>
    <row r="38" spans="1:14" s="8" customFormat="1" ht="15" customHeight="1">
      <c r="A38" s="17"/>
      <c r="B38" s="17"/>
      <c r="C38" s="17"/>
      <c r="D38" s="17"/>
      <c r="E38" s="17"/>
      <c r="F38" s="17"/>
      <c r="G38" s="17"/>
      <c r="H38" s="18"/>
      <c r="I38" s="18"/>
      <c r="J38" s="41"/>
      <c r="K38" s="18"/>
      <c r="L38" s="18"/>
      <c r="M38" s="18"/>
      <c r="N38" s="18"/>
    </row>
    <row r="39" spans="1:14" s="8" customFormat="1" ht="15" customHeight="1">
      <c r="A39" s="17"/>
      <c r="B39" s="17"/>
      <c r="C39" s="17"/>
      <c r="D39" s="17"/>
      <c r="E39" s="17"/>
      <c r="F39" s="17"/>
      <c r="G39" s="17"/>
      <c r="H39" s="35">
        <f>H41</f>
        <v>298326479.02</v>
      </c>
      <c r="I39" s="35">
        <f>+H39/+H$50*100</f>
        <v>18.489344021615945</v>
      </c>
      <c r="J39" s="43" t="s">
        <v>73</v>
      </c>
      <c r="K39" s="35">
        <f>K41</f>
        <v>298326479.02</v>
      </c>
      <c r="L39" s="35">
        <f>L41</f>
        <v>0</v>
      </c>
      <c r="M39" s="35">
        <f>M41</f>
        <v>298326479.02</v>
      </c>
      <c r="N39" s="35">
        <f>+M39/+M$50*100</f>
        <v>19.155591974680146</v>
      </c>
    </row>
    <row r="40" spans="1:14" s="8" customFormat="1" ht="15" customHeight="1">
      <c r="A40" s="17"/>
      <c r="B40" s="17"/>
      <c r="C40" s="17"/>
      <c r="D40" s="17"/>
      <c r="E40" s="17"/>
      <c r="F40" s="17"/>
      <c r="G40" s="17"/>
      <c r="H40" s="18"/>
      <c r="I40" s="18"/>
      <c r="J40" s="41"/>
      <c r="K40" s="18"/>
      <c r="L40" s="18"/>
      <c r="M40" s="18"/>
      <c r="N40" s="18"/>
    </row>
    <row r="41" spans="1:14" s="8" customFormat="1" ht="15" customHeight="1">
      <c r="A41" s="17"/>
      <c r="B41" s="17"/>
      <c r="C41" s="17"/>
      <c r="D41" s="17"/>
      <c r="E41" s="17"/>
      <c r="F41" s="17"/>
      <c r="G41" s="17"/>
      <c r="H41" s="18">
        <v>298326479.02</v>
      </c>
      <c r="I41" s="18">
        <f>+H41/+H$50*100</f>
        <v>18.489344021615945</v>
      </c>
      <c r="J41" s="41" t="s">
        <v>74</v>
      </c>
      <c r="K41" s="18">
        <v>298326479.02</v>
      </c>
      <c r="L41" s="18"/>
      <c r="M41" s="18">
        <f>K41+L41</f>
        <v>298326479.02</v>
      </c>
      <c r="N41" s="18">
        <f>+M41/+M$50*100</f>
        <v>19.155591974680146</v>
      </c>
    </row>
    <row r="42" spans="1:14" s="8" customFormat="1" ht="15" customHeight="1">
      <c r="A42" s="17"/>
      <c r="B42" s="17"/>
      <c r="C42" s="17"/>
      <c r="D42" s="17"/>
      <c r="E42" s="17"/>
      <c r="F42" s="17"/>
      <c r="G42" s="17"/>
      <c r="H42" s="18"/>
      <c r="I42" s="18"/>
      <c r="J42" s="41"/>
      <c r="K42" s="18"/>
      <c r="L42" s="18"/>
      <c r="M42" s="18"/>
      <c r="N42" s="18"/>
    </row>
    <row r="43" spans="1:14" s="8" customFormat="1" ht="15" customHeight="1">
      <c r="A43" s="17"/>
      <c r="B43" s="17"/>
      <c r="C43" s="17"/>
      <c r="D43" s="17"/>
      <c r="E43" s="17"/>
      <c r="F43" s="17"/>
      <c r="G43" s="17"/>
      <c r="H43" s="42">
        <f>H45</f>
        <v>-14278727</v>
      </c>
      <c r="I43" s="35">
        <f>+H43/+H$50*100</f>
        <v>-0.8849509321498651</v>
      </c>
      <c r="J43" s="42" t="s">
        <v>61</v>
      </c>
      <c r="K43" s="42">
        <f>K45</f>
        <v>-14278727</v>
      </c>
      <c r="L43" s="42">
        <f>L45</f>
        <v>0</v>
      </c>
      <c r="M43" s="42">
        <f>M45</f>
        <v>-14278727</v>
      </c>
      <c r="N43" s="35">
        <f>+M43/+M$50*100</f>
        <v>-0.9168393943050291</v>
      </c>
    </row>
    <row r="44" spans="1:14" s="8" customFormat="1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8" customFormat="1" ht="15" customHeight="1">
      <c r="A45" s="18"/>
      <c r="B45" s="18"/>
      <c r="C45" s="17"/>
      <c r="D45" s="18"/>
      <c r="E45" s="18"/>
      <c r="F45" s="18"/>
      <c r="G45" s="18"/>
      <c r="H45" s="18">
        <v>-14278727</v>
      </c>
      <c r="I45" s="18">
        <f>+H45/+H$50*100</f>
        <v>-0.8849509321498651</v>
      </c>
      <c r="J45" s="17" t="s">
        <v>62</v>
      </c>
      <c r="K45" s="18">
        <v>-14278727</v>
      </c>
      <c r="L45" s="18"/>
      <c r="M45" s="18">
        <f>K45+L45</f>
        <v>-14278727</v>
      </c>
      <c r="N45" s="18">
        <f>+M45/+M$50*100</f>
        <v>-0.9168393943050291</v>
      </c>
    </row>
    <row r="46" spans="1:14" s="8" customFormat="1" ht="15" customHeight="1">
      <c r="A46" s="18"/>
      <c r="B46" s="18"/>
      <c r="C46" s="17"/>
      <c r="D46" s="18"/>
      <c r="E46" s="18"/>
      <c r="F46" s="18"/>
      <c r="G46" s="18"/>
      <c r="H46" s="18"/>
      <c r="I46" s="18"/>
      <c r="J46" s="17"/>
      <c r="K46" s="18"/>
      <c r="L46" s="18"/>
      <c r="M46" s="18"/>
      <c r="N46" s="18"/>
    </row>
    <row r="47" spans="1:14" s="8" customFormat="1" ht="15" customHeight="1">
      <c r="A47" s="18"/>
      <c r="B47" s="18"/>
      <c r="C47" s="17"/>
      <c r="D47" s="18"/>
      <c r="E47" s="18"/>
      <c r="F47" s="18"/>
      <c r="G47" s="18"/>
      <c r="H47" s="18"/>
      <c r="I47" s="18"/>
      <c r="J47" s="17"/>
      <c r="K47" s="18"/>
      <c r="L47" s="18"/>
      <c r="M47" s="18"/>
      <c r="N47" s="18"/>
    </row>
    <row r="48" spans="1:14" s="8" customFormat="1" ht="15" customHeight="1">
      <c r="A48" s="18"/>
      <c r="B48" s="18"/>
      <c r="C48" s="17"/>
      <c r="D48" s="18"/>
      <c r="E48" s="18"/>
      <c r="F48" s="18"/>
      <c r="G48" s="18"/>
      <c r="H48" s="18"/>
      <c r="I48" s="18"/>
      <c r="J48" s="17"/>
      <c r="K48" s="18"/>
      <c r="L48" s="18"/>
      <c r="M48" s="18"/>
      <c r="N48" s="18"/>
    </row>
    <row r="49" spans="1:14" s="8" customFormat="1" ht="15" customHeight="1">
      <c r="A49" s="18"/>
      <c r="B49" s="18"/>
      <c r="C49" s="17"/>
      <c r="D49" s="18"/>
      <c r="E49" s="18"/>
      <c r="F49" s="18"/>
      <c r="G49" s="18"/>
      <c r="H49" s="18"/>
      <c r="I49" s="18"/>
      <c r="J49" s="17"/>
      <c r="K49" s="18"/>
      <c r="L49" s="18"/>
      <c r="M49" s="18"/>
      <c r="N49" s="18"/>
    </row>
    <row r="50" spans="1:14" s="8" customFormat="1" ht="15" customHeight="1">
      <c r="A50" s="46">
        <f>A6</f>
        <v>1613504939.2299998</v>
      </c>
      <c r="B50" s="47">
        <v>100</v>
      </c>
      <c r="C50" s="48" t="s">
        <v>3</v>
      </c>
      <c r="D50" s="46">
        <f>D6</f>
        <v>1557385850.6399999</v>
      </c>
      <c r="E50" s="46"/>
      <c r="F50" s="46">
        <f>D50-E50</f>
        <v>1557385850.6399999</v>
      </c>
      <c r="G50" s="47">
        <v>100</v>
      </c>
      <c r="H50" s="46">
        <f>H6+H24</f>
        <v>1613504939.23</v>
      </c>
      <c r="I50" s="47">
        <v>100</v>
      </c>
      <c r="J50" s="49" t="s">
        <v>46</v>
      </c>
      <c r="K50" s="46">
        <f>K6+K24</f>
        <v>1557385850.6399999</v>
      </c>
      <c r="L50" s="46">
        <f>L6+L24</f>
        <v>0</v>
      </c>
      <c r="M50" s="46">
        <f>M6+M24</f>
        <v>1557385850.6399999</v>
      </c>
      <c r="N50" s="47">
        <v>100</v>
      </c>
    </row>
    <row r="51" spans="1:14" s="8" customFormat="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s="8" customFormat="1" ht="15.75">
      <c r="B53" s="15"/>
      <c r="C53" s="15"/>
      <c r="D53" s="15"/>
      <c r="E53" s="15"/>
      <c r="F53" s="15"/>
      <c r="G53" s="15"/>
      <c r="H53" s="19"/>
      <c r="I53" s="19"/>
      <c r="J53" s="19"/>
      <c r="K53" s="19"/>
      <c r="L53" s="19"/>
      <c r="M53" s="19"/>
      <c r="N53" s="19"/>
    </row>
    <row r="54" spans="1:14" s="18" customFormat="1" ht="16.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8" customFormat="1" ht="16.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9" customFormat="1" ht="16.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2008-04-10T09:26:51Z</cp:lastPrinted>
  <dcterms:created xsi:type="dcterms:W3CDTF">1997-10-15T09:26:55Z</dcterms:created>
  <dcterms:modified xsi:type="dcterms:W3CDTF">2008-05-16T06:12:06Z</dcterms:modified>
  <cp:category/>
  <cp:version/>
  <cp:contentType/>
  <cp:contentStatus/>
</cp:coreProperties>
</file>