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385" windowHeight="3975" activeTab="0"/>
  </bookViews>
  <sheets>
    <sheet name="97資金轉投資" sheetId="1" r:id="rId1"/>
  </sheets>
  <definedNames>
    <definedName name="_xlnm.Print_Area" localSheetId="0">'97資金轉投資'!$A$1:$K$154</definedName>
    <definedName name="_xlnm.Print_Titles" localSheetId="0">'97資金轉投資'!$2:$6</definedName>
  </definedNames>
  <calcPr fullCalcOnLoad="1"/>
</workbook>
</file>

<file path=xl/sharedStrings.xml><?xml version="1.0" encoding="utf-8"?>
<sst xmlns="http://schemas.openxmlformats.org/spreadsheetml/2006/main" count="195" uniqueCount="169">
  <si>
    <t>　</t>
  </si>
  <si>
    <t>單位：新臺幣元</t>
  </si>
  <si>
    <t>年終實收</t>
  </si>
  <si>
    <t>以前年度</t>
  </si>
  <si>
    <t>截至本年度</t>
  </si>
  <si>
    <t>資本總額</t>
  </si>
  <si>
    <t>投資額</t>
  </si>
  <si>
    <t>決算數</t>
  </si>
  <si>
    <t>預算數</t>
  </si>
  <si>
    <t>投資淨額</t>
  </si>
  <si>
    <t>行政院主管</t>
  </si>
  <si>
    <t>中央銀行</t>
  </si>
  <si>
    <t>經濟部主管</t>
  </si>
  <si>
    <t xml:space="preserve"> </t>
  </si>
  <si>
    <t>財政部主管</t>
  </si>
  <si>
    <t>中國輸出入銀行</t>
  </si>
  <si>
    <t xml:space="preserve">交通部主管 </t>
  </si>
  <si>
    <t>總      計</t>
  </si>
  <si>
    <t>轉投資事業</t>
  </si>
  <si>
    <t>持股比例</t>
  </si>
  <si>
    <t>機關名稱</t>
  </si>
  <si>
    <t>名稱</t>
  </si>
  <si>
    <t>發行股數</t>
  </si>
  <si>
    <t>年終持有</t>
  </si>
  <si>
    <t>占發行</t>
  </si>
  <si>
    <t>比較增減</t>
  </si>
  <si>
    <t>股數</t>
  </si>
  <si>
    <t>股數％</t>
  </si>
  <si>
    <t>利翔航太電子公司</t>
  </si>
  <si>
    <t>聯合大地公司</t>
  </si>
  <si>
    <t>泛亞工程公司</t>
  </si>
  <si>
    <t>大馬榮工公司</t>
  </si>
  <si>
    <t>輔榮園公司</t>
  </si>
  <si>
    <t>榮昇公司</t>
  </si>
  <si>
    <t>胡達馬榮工公司</t>
  </si>
  <si>
    <t>星能電力股份有限公司</t>
  </si>
  <si>
    <t>達榮環保股份有限公司</t>
  </si>
  <si>
    <t>中殼潤滑油股份有限公司</t>
  </si>
  <si>
    <t>海外投資開發股份有限公司</t>
  </si>
  <si>
    <t>班卡拉銷售股份有限公司</t>
  </si>
  <si>
    <t>班卡拉農業股份有限公司</t>
  </si>
  <si>
    <t>國際渦輪引擎公司(LLC)</t>
  </si>
  <si>
    <t>IBIS航太公司</t>
  </si>
  <si>
    <t>資</t>
  </si>
  <si>
    <r>
      <t>金轉投資</t>
    </r>
    <r>
      <rPr>
        <sz val="11"/>
        <rFont val="Times New Roman"/>
        <family val="1"/>
      </rPr>
      <t xml:space="preserve">         </t>
    </r>
  </si>
  <si>
    <t>本年度投資或收回（－）額</t>
  </si>
  <si>
    <t>中央存款保險股份有限公司</t>
  </si>
  <si>
    <t>台灣糖業股份有限公司</t>
  </si>
  <si>
    <t>台灣電力股份有限公司</t>
  </si>
  <si>
    <t>漢翔航空工業股份有限公司</t>
  </si>
  <si>
    <t>臺灣證券交易所股份有限公司</t>
  </si>
  <si>
    <t>第一金融控股股份有限公司</t>
  </si>
  <si>
    <t>華南金融控股股份有限公司</t>
  </si>
  <si>
    <t>臺灣中小企業銀行股份有限公司</t>
  </si>
  <si>
    <r>
      <t>國泰金融控股股份有限公司</t>
    </r>
  </si>
  <si>
    <r>
      <t>兆豐金融控股股份有限公司</t>
    </r>
  </si>
  <si>
    <t>臺灣人壽保險股份有限公司</t>
  </si>
  <si>
    <t>臺灣產物保險股份有限公司</t>
  </si>
  <si>
    <t>唐榮鐵工廠股份有限公司</t>
  </si>
  <si>
    <t>中華開發金融控股股份有限公司</t>
  </si>
  <si>
    <t>高雄硫酸錏股份有限公司</t>
  </si>
  <si>
    <t>中華貿易開發股份有限公司</t>
  </si>
  <si>
    <t>中央電影事業股份有限公司</t>
  </si>
  <si>
    <t>元大金融控股股份有限公司</t>
  </si>
  <si>
    <t>兆豐國際證券投資信託股份有限公司</t>
  </si>
  <si>
    <t>臺億建築經理股份有限公司</t>
  </si>
  <si>
    <t>臺灣聯合銀行</t>
  </si>
  <si>
    <t>臺北外匯經紀股份有限公司</t>
  </si>
  <si>
    <t>臺灣期貨交易所股份有限公司</t>
  </si>
  <si>
    <t>臺灣金聯資產管理股份有限公司</t>
  </si>
  <si>
    <t>金財通商務科技服務股份有限公司</t>
  </si>
  <si>
    <t>臺灣金融資產服務股份有限公司</t>
  </si>
  <si>
    <t>財金資訊股份有限公司</t>
  </si>
  <si>
    <t>財宏科技股份有限公司</t>
  </si>
  <si>
    <t>臺灣總合股務資料處理股份有限公司</t>
  </si>
  <si>
    <t>陽光資產管理股份有限公司</t>
  </si>
  <si>
    <t>國際建築經理股份有限公司</t>
  </si>
  <si>
    <t>臺灣高速鐵路股份有限公司</t>
  </si>
  <si>
    <t>臺灣土地銀行股份有限公司</t>
  </si>
  <si>
    <t>台灣糖業股份有限公司</t>
  </si>
  <si>
    <t>台灣電力股份有限公司</t>
  </si>
  <si>
    <t>臺灣證券交易所股份有限公司</t>
  </si>
  <si>
    <r>
      <t>兆豐金融控股股份有限公司</t>
    </r>
  </si>
  <si>
    <t>中國建築經理股份有限公司</t>
  </si>
  <si>
    <t>臺灣集中保管結算所股份有限公司</t>
  </si>
  <si>
    <t>臺灣聯合銀行</t>
  </si>
  <si>
    <t>保德信證券投信股份有限公司</t>
  </si>
  <si>
    <t>臺灣中小企業銀行股份有限公司</t>
  </si>
  <si>
    <t>台北外匯經紀股份有限公司</t>
  </si>
  <si>
    <t>台灣期貨交易所股份有限公司</t>
  </si>
  <si>
    <t>台灣金聯資產管理股份有限公司</t>
  </si>
  <si>
    <t>台灣金融資產服務股份有限公司</t>
  </si>
  <si>
    <t>台灣總合股務資料處理股份有限公司</t>
  </si>
  <si>
    <t>台灣高速鐵路股份有限公司</t>
  </si>
  <si>
    <t>交通部臺灣鐵路管理局</t>
  </si>
  <si>
    <t xml:space="preserve">行政院國軍退除役官兵輔導委員會主管 </t>
  </si>
  <si>
    <t>榮民工程股份有限公司</t>
  </si>
  <si>
    <t>台灣糖業股份有限公司</t>
  </si>
  <si>
    <t>台灣電力股份有限公司</t>
  </si>
  <si>
    <t>台北外匯經紀股份有限公司</t>
  </si>
  <si>
    <t>財金資訊股份有限公司</t>
  </si>
  <si>
    <t>台灣金聯資產管理股份有限公司</t>
  </si>
  <si>
    <t>台灣惠氏公司</t>
  </si>
  <si>
    <t>中美嘉吉公司</t>
  </si>
  <si>
    <t>台澳肉牛股份有限公司</t>
  </si>
  <si>
    <t>科學城物流股份有限公司</t>
  </si>
  <si>
    <t>台灣花卉生物技術股份有限公司</t>
  </si>
  <si>
    <t>亞洲農牧股份有限公司</t>
  </si>
  <si>
    <t>亞洲航空股份有限公司</t>
  </si>
  <si>
    <t>森霸電力股份有限公司</t>
  </si>
  <si>
    <t>中宇環保工程公司</t>
  </si>
  <si>
    <t>越台糖業有限責任公司</t>
  </si>
  <si>
    <t>台灣神隆股份有限公司</t>
  </si>
  <si>
    <t>月眉國際開發股份有限公司</t>
  </si>
  <si>
    <t>聯亞生技開發股份有限公司</t>
  </si>
  <si>
    <t>台灣高速鐵路股份有限公司</t>
  </si>
  <si>
    <t>義典科技股份有限公司</t>
  </si>
  <si>
    <t>第四期生物技術發展基金</t>
  </si>
  <si>
    <t>第五期生物技術發展基金</t>
  </si>
  <si>
    <t>中美和石油化學股份有限公司</t>
  </si>
  <si>
    <t>台灣國際造船股份有限公司</t>
  </si>
  <si>
    <t>台灣證券交易所股份有限公司</t>
  </si>
  <si>
    <t>國光電力股份有限公司</t>
  </si>
  <si>
    <t>淳品實業股份有限公司</t>
  </si>
  <si>
    <t>國光石化科技股份有限公司</t>
  </si>
  <si>
    <t>卡達燃油添加劑股份有限公司</t>
  </si>
  <si>
    <t>台海石油公司</t>
  </si>
  <si>
    <t>-</t>
  </si>
  <si>
    <t>華威天然氣航運公司</t>
  </si>
  <si>
    <t>尼米克船東控股公司</t>
  </si>
  <si>
    <t>尼米克船舶管理公司</t>
  </si>
  <si>
    <t>台灣中丹能源股份有限公司</t>
  </si>
  <si>
    <t>台灣證券交易所股份有限公司</t>
  </si>
  <si>
    <t>聯亞電機製造股份有限公司</t>
  </si>
  <si>
    <t>臺灣汽電共生股份有限公司</t>
  </si>
  <si>
    <t>班卡拉礦業股份有限公司</t>
  </si>
  <si>
    <t>捷邦管理顧問股份有公司</t>
  </si>
  <si>
    <t>台灣期貨交易所股份有限公司</t>
  </si>
  <si>
    <t>中華快遞股份有限公司</t>
  </si>
  <si>
    <t>台灣糖業股份有限公司</t>
  </si>
  <si>
    <t>亞太電信股份有限公司</t>
  </si>
  <si>
    <t>歐榮環保公司</t>
  </si>
  <si>
    <t>榮工實業股份有限公司</t>
  </si>
  <si>
    <r>
      <t xml:space="preserve">               137    </t>
    </r>
    <r>
      <rPr>
        <b/>
        <sz val="24"/>
        <rFont val="華康特粗明體"/>
        <family val="1"/>
      </rPr>
      <t>資</t>
    </r>
    <r>
      <rPr>
        <b/>
        <sz val="24"/>
        <rFont val="Times New Roman"/>
        <family val="1"/>
      </rPr>
      <t xml:space="preserve">  </t>
    </r>
    <r>
      <rPr>
        <b/>
        <sz val="24"/>
        <rFont val="華康特粗明體"/>
        <family val="1"/>
      </rPr>
      <t>金</t>
    </r>
    <r>
      <rPr>
        <b/>
        <sz val="24"/>
        <rFont val="Times New Roman"/>
        <family val="1"/>
      </rPr>
      <t xml:space="preserve">  </t>
    </r>
    <r>
      <rPr>
        <b/>
        <sz val="24"/>
        <rFont val="華康特粗明體"/>
        <family val="1"/>
      </rPr>
      <t>轉</t>
    </r>
    <r>
      <rPr>
        <b/>
        <sz val="24"/>
        <rFont val="Times New Roman"/>
        <family val="1"/>
      </rPr>
      <t xml:space="preserve">  </t>
    </r>
    <r>
      <rPr>
        <b/>
        <sz val="24"/>
        <rFont val="華康特粗明體"/>
        <family val="1"/>
      </rPr>
      <t>投</t>
    </r>
    <r>
      <rPr>
        <b/>
        <sz val="24"/>
        <rFont val="Times New Roman"/>
        <family val="1"/>
      </rPr>
      <t xml:space="preserve">  </t>
    </r>
    <r>
      <rPr>
        <b/>
        <sz val="24"/>
        <rFont val="華康特粗明體"/>
        <family val="1"/>
      </rPr>
      <t>資</t>
    </r>
    <r>
      <rPr>
        <b/>
        <sz val="24"/>
        <rFont val="Times New Roman"/>
        <family val="1"/>
      </rPr>
      <t xml:space="preserve">  </t>
    </r>
  </si>
  <si>
    <r>
      <t xml:space="preserve">  </t>
    </r>
    <r>
      <rPr>
        <b/>
        <sz val="24"/>
        <rFont val="華康特粗明體"/>
        <family val="1"/>
      </rPr>
      <t>及</t>
    </r>
    <r>
      <rPr>
        <b/>
        <sz val="24"/>
        <rFont val="Times New Roman"/>
        <family val="1"/>
      </rPr>
      <t xml:space="preserve">  </t>
    </r>
    <r>
      <rPr>
        <b/>
        <sz val="24"/>
        <rFont val="華康特粗明體"/>
        <family val="1"/>
      </rPr>
      <t>收</t>
    </r>
    <r>
      <rPr>
        <b/>
        <sz val="24"/>
        <rFont val="Times New Roman"/>
        <family val="1"/>
      </rPr>
      <t xml:space="preserve">  </t>
    </r>
    <r>
      <rPr>
        <b/>
        <sz val="24"/>
        <rFont val="華康特粗明體"/>
        <family val="1"/>
      </rPr>
      <t>回</t>
    </r>
    <r>
      <rPr>
        <b/>
        <sz val="24"/>
        <rFont val="Times New Roman"/>
        <family val="1"/>
      </rPr>
      <t xml:space="preserve">  </t>
    </r>
    <r>
      <rPr>
        <b/>
        <sz val="24"/>
        <rFont val="華康特粗明體"/>
        <family val="1"/>
      </rPr>
      <t>綜</t>
    </r>
    <r>
      <rPr>
        <b/>
        <sz val="24"/>
        <rFont val="Times New Roman"/>
        <family val="1"/>
      </rPr>
      <t xml:space="preserve">  </t>
    </r>
    <r>
      <rPr>
        <b/>
        <sz val="24"/>
        <rFont val="華康特粗明體"/>
        <family val="1"/>
      </rPr>
      <t>計</t>
    </r>
    <r>
      <rPr>
        <b/>
        <sz val="24"/>
        <rFont val="Times New Roman"/>
        <family val="1"/>
      </rPr>
      <t xml:space="preserve">  </t>
    </r>
    <r>
      <rPr>
        <b/>
        <sz val="24"/>
        <rFont val="華康特粗明體"/>
        <family val="1"/>
      </rPr>
      <t>表</t>
    </r>
    <r>
      <rPr>
        <b/>
        <sz val="24"/>
        <rFont val="Times New Roman"/>
        <family val="1"/>
      </rPr>
      <t xml:space="preserve"> </t>
    </r>
    <r>
      <rPr>
        <b/>
        <sz val="24"/>
        <rFont val="華康特粗明體"/>
        <family val="1"/>
      </rPr>
      <t>（續）</t>
    </r>
  </si>
  <si>
    <r>
      <t>(</t>
    </r>
    <r>
      <rPr>
        <sz val="11"/>
        <rFont val="標楷體"/>
        <family val="4"/>
      </rPr>
      <t>未發行股票</t>
    </r>
    <r>
      <rPr>
        <sz val="11"/>
        <rFont val="Times New Roman"/>
        <family val="1"/>
      </rPr>
      <t>)</t>
    </r>
  </si>
  <si>
    <t>臺灣機械股份有限公司</t>
  </si>
  <si>
    <t>臺灣中興紙業股份有限公司</t>
  </si>
  <si>
    <t>臺灣新生報業股份有限公司</t>
  </si>
  <si>
    <t>台灣國際造船股份有限公司</t>
  </si>
  <si>
    <t>臺灣中興紙業股份有限公司</t>
  </si>
  <si>
    <t>臺灣新生報業股份有限公司</t>
  </si>
  <si>
    <t>台灣中油股份有限公司</t>
  </si>
  <si>
    <t>臺灣金融控股股份有限公司</t>
  </si>
  <si>
    <t>臺灣郵政股份有限公司
（中華郵政股份有限公司）</t>
  </si>
  <si>
    <t xml:space="preserve">     </t>
  </si>
  <si>
    <t>註：本表預算數係指可用預算數。</t>
  </si>
  <si>
    <t>臺灣土地開發股份有限公司</t>
  </si>
  <si>
    <t>臺灣中華日報社股份有限公司</t>
  </si>
  <si>
    <t>生物科技發展基金</t>
  </si>
  <si>
    <t>台灣證券交易所股份有限公司</t>
  </si>
  <si>
    <r>
      <t>（美元）</t>
    </r>
    <r>
      <rPr>
        <sz val="11"/>
        <color indexed="8"/>
        <rFont val="Times New Roman"/>
        <family val="1"/>
      </rPr>
      <t>11,028,000</t>
    </r>
  </si>
  <si>
    <r>
      <t>（美元）</t>
    </r>
    <r>
      <rPr>
        <sz val="11"/>
        <color indexed="8"/>
        <rFont val="Times New Roman"/>
        <family val="1"/>
      </rPr>
      <t>380,000,000</t>
    </r>
  </si>
  <si>
    <r>
      <t>（美元）</t>
    </r>
    <r>
      <rPr>
        <sz val="11"/>
        <color indexed="8"/>
        <rFont val="Times New Roman"/>
        <family val="1"/>
      </rPr>
      <t>71,001,000</t>
    </r>
  </si>
  <si>
    <r>
      <t>（美元）</t>
    </r>
    <r>
      <rPr>
        <sz val="11"/>
        <color indexed="8"/>
        <rFont val="Times New Roman"/>
        <family val="1"/>
      </rPr>
      <t>101,000</t>
    </r>
  </si>
  <si>
    <r>
      <t>（美元）</t>
    </r>
    <r>
      <rPr>
        <sz val="11"/>
        <color indexed="8"/>
        <rFont val="Times New Roman"/>
        <family val="1"/>
      </rPr>
      <t>56,430,000</t>
    </r>
  </si>
  <si>
    <r>
      <t>（澳幣）</t>
    </r>
    <r>
      <rPr>
        <sz val="11"/>
        <color indexed="8"/>
        <rFont val="Times New Roman"/>
        <family val="1"/>
      </rPr>
      <t xml:space="preserve">  1000</t>
    </r>
  </si>
  <si>
    <t>土銀保險經紀人股份有限公司</t>
  </si>
  <si>
    <t>陽光資產管理股份有限公司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</si>
</sst>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.00_ "/>
    <numFmt numFmtId="186" formatCode="#,##0_ "/>
    <numFmt numFmtId="187" formatCode="#,##0.00_ ;[Red]\-#,##0.00\ "/>
    <numFmt numFmtId="188" formatCode="0.00_);[Red]\(0.00\)"/>
    <numFmt numFmtId="189" formatCode="#,##0.00_);[Red]\(#,##0.00\)"/>
    <numFmt numFmtId="190" formatCode="#,##0_);[Red]\(#,##0\)"/>
    <numFmt numFmtId="191" formatCode="#,##0_ ;[Red]\-#,##0\ "/>
    <numFmt numFmtId="192" formatCode="0.0000_ "/>
    <numFmt numFmtId="193" formatCode="0.000_ "/>
    <numFmt numFmtId="194" formatCode="#,##0;\-#,##0;&quot;-&quot;"/>
    <numFmt numFmtId="195" formatCode="#,##0.00;\-#,##0.00;&quot;-&quot;"/>
    <numFmt numFmtId="196" formatCode="#,##0.0000_ ;[Red]\-#,##0.0000\ "/>
    <numFmt numFmtId="197" formatCode="_-* #,##0_-;\-* #,##0_-;_-* &quot;-&quot;??_-;_-@_-"/>
    <numFmt numFmtId="198" formatCode="#,###_ ;[Red]\-#,###"/>
    <numFmt numFmtId="199" formatCode="#,###"/>
    <numFmt numFmtId="200" formatCode="#,###.00_ ;[Red]\-#,###.00\ 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1"/>
      <name val="華康中黑體"/>
      <family val="3"/>
    </font>
    <font>
      <b/>
      <sz val="11"/>
      <name val="Times New Roman"/>
      <family val="1"/>
    </font>
    <font>
      <b/>
      <sz val="11"/>
      <name val="細明體"/>
      <family val="3"/>
    </font>
    <font>
      <sz val="11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b/>
      <sz val="24"/>
      <name val="華康特粗明體"/>
      <family val="1"/>
    </font>
    <font>
      <sz val="10"/>
      <name val="華康中黑體"/>
      <family val="3"/>
    </font>
    <font>
      <sz val="10"/>
      <name val="細明體"/>
      <family val="3"/>
    </font>
    <font>
      <sz val="10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1"/>
      <name val="標楷體"/>
      <family val="4"/>
    </font>
    <font>
      <b/>
      <sz val="2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 quotePrefix="1">
      <alignment horizontal="distributed" vertical="center"/>
    </xf>
    <xf numFmtId="185" fontId="9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9" fontId="8" fillId="0" borderId="0" xfId="0" applyNumberFormat="1" applyFont="1" applyAlignment="1" applyProtection="1" quotePrefix="1">
      <alignment horizontal="center" vertical="center"/>
      <protection/>
    </xf>
    <xf numFmtId="39" fontId="7" fillId="0" borderId="0" xfId="0" applyNumberFormat="1" applyFont="1" applyAlignment="1" applyProtection="1">
      <alignment horizontal="distributed" vertical="center"/>
      <protection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9" fontId="8" fillId="0" borderId="0" xfId="0" applyNumberFormat="1" applyFont="1" applyAlignment="1" applyProtection="1">
      <alignment horizontal="distributed" vertical="center"/>
      <protection/>
    </xf>
    <xf numFmtId="39" fontId="8" fillId="0" borderId="0" xfId="0" applyNumberFormat="1" applyFont="1" applyAlignment="1" applyProtection="1" quotePrefix="1">
      <alignment horizontal="distributed" vertical="center"/>
      <protection/>
    </xf>
    <xf numFmtId="39" fontId="5" fillId="0" borderId="0" xfId="0" applyNumberFormat="1" applyFont="1" applyAlignment="1" applyProtection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39" fontId="5" fillId="0" borderId="0" xfId="0" applyNumberFormat="1" applyFont="1" applyFill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39" fontId="8" fillId="0" borderId="0" xfId="0" applyNumberFormat="1" applyFont="1" applyFill="1" applyBorder="1" applyAlignment="1" applyProtection="1" quotePrefix="1">
      <alignment horizontal="distributed" vertical="center"/>
      <protection/>
    </xf>
    <xf numFmtId="39" fontId="5" fillId="0" borderId="0" xfId="0" applyNumberFormat="1" applyFont="1" applyBorder="1" applyAlignment="1" applyProtection="1">
      <alignment horizontal="distributed" vertical="center"/>
      <protection/>
    </xf>
    <xf numFmtId="37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39" fontId="5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vertical="center"/>
    </xf>
    <xf numFmtId="39" fontId="5" fillId="0" borderId="1" xfId="0" applyNumberFormat="1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/>
    </xf>
    <xf numFmtId="39" fontId="6" fillId="0" borderId="0" xfId="0" applyNumberFormat="1" applyFont="1" applyAlignment="1" applyProtection="1" quotePrefix="1">
      <alignment horizontal="center" vertical="center"/>
      <protection/>
    </xf>
    <xf numFmtId="39" fontId="5" fillId="0" borderId="0" xfId="0" applyNumberFormat="1" applyFont="1" applyBorder="1" applyAlignment="1" applyProtection="1" quotePrefix="1">
      <alignment horizontal="distributed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Border="1" applyAlignment="1" applyProtection="1">
      <alignment vertical="center"/>
      <protection/>
    </xf>
    <xf numFmtId="39" fontId="5" fillId="0" borderId="0" xfId="0" applyNumberFormat="1" applyFont="1" applyBorder="1" applyAlignment="1" applyProtection="1">
      <alignment horizontal="distributed" vertical="center" wrapText="1"/>
      <protection/>
    </xf>
    <xf numFmtId="39" fontId="5" fillId="0" borderId="0" xfId="0" applyNumberFormat="1" applyFont="1" applyFill="1" applyBorder="1" applyAlignment="1" applyProtection="1" quotePrefix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87" fontId="4" fillId="0" borderId="0" xfId="0" applyNumberFormat="1" applyFont="1" applyFill="1" applyBorder="1" applyAlignment="1" applyProtection="1">
      <alignment vertical="center"/>
      <protection/>
    </xf>
    <xf numFmtId="39" fontId="8" fillId="0" borderId="0" xfId="0" applyNumberFormat="1" applyFont="1" applyBorder="1" applyAlignment="1" applyProtection="1" quotePrefix="1">
      <alignment horizontal="distributed"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Border="1" applyAlignment="1">
      <alignment horizontal="distributed" vertical="center"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39" fontId="6" fillId="0" borderId="0" xfId="0" applyNumberFormat="1" applyFont="1" applyBorder="1" applyAlignment="1" applyProtection="1" quotePrefix="1">
      <alignment horizontal="center" vertical="center"/>
      <protection/>
    </xf>
    <xf numFmtId="39" fontId="8" fillId="0" borderId="0" xfId="0" applyNumberFormat="1" applyFont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9" fontId="8" fillId="0" borderId="0" xfId="0" applyNumberFormat="1" applyFont="1" applyAlignment="1" applyProtection="1" quotePrefix="1">
      <alignment horizontal="distributed" vertical="center" wrapText="1"/>
      <protection/>
    </xf>
    <xf numFmtId="37" fontId="4" fillId="0" borderId="0" xfId="0" applyNumberFormat="1" applyFont="1" applyAlignment="1" applyProtection="1">
      <alignment vertical="center"/>
      <protection/>
    </xf>
    <xf numFmtId="187" fontId="4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9" fontId="5" fillId="0" borderId="0" xfId="0" applyNumberFormat="1" applyFont="1" applyAlignment="1" applyProtection="1" quotePrefix="1">
      <alignment horizontal="distributed" vertical="center"/>
      <protection/>
    </xf>
    <xf numFmtId="190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7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 applyProtection="1">
      <alignment vertical="center"/>
      <protection/>
    </xf>
    <xf numFmtId="187" fontId="4" fillId="0" borderId="1" xfId="0" applyNumberFormat="1" applyFont="1" applyBorder="1" applyAlignment="1" applyProtection="1">
      <alignment vertical="center"/>
      <protection/>
    </xf>
    <xf numFmtId="199" fontId="4" fillId="0" borderId="0" xfId="0" applyNumberFormat="1" applyFont="1" applyFill="1" applyBorder="1" applyAlignment="1" applyProtection="1">
      <alignment vertical="center"/>
      <protection/>
    </xf>
    <xf numFmtId="39" fontId="5" fillId="0" borderId="1" xfId="0" applyNumberFormat="1" applyFont="1" applyBorder="1" applyAlignment="1" applyProtection="1" quotePrefix="1">
      <alignment horizontal="distributed" vertical="center"/>
      <protection/>
    </xf>
    <xf numFmtId="37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39" fontId="5" fillId="0" borderId="1" xfId="0" applyNumberFormat="1" applyFont="1" applyFill="1" applyBorder="1" applyAlignment="1" applyProtection="1" quotePrefix="1">
      <alignment horizontal="distributed" vertical="center"/>
      <protection/>
    </xf>
    <xf numFmtId="37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9" fontId="8" fillId="0" borderId="0" xfId="0" applyNumberFormat="1" applyFont="1" applyFill="1" applyBorder="1" applyAlignment="1" applyProtection="1">
      <alignment horizontal="distributed" vertical="center"/>
      <protection/>
    </xf>
    <xf numFmtId="39" fontId="5" fillId="0" borderId="1" xfId="0" applyNumberFormat="1" applyFont="1" applyFill="1" applyBorder="1" applyAlignment="1" applyProtection="1">
      <alignment horizontal="distributed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7" fontId="18" fillId="0" borderId="0" xfId="16" applyNumberFormat="1" applyFont="1" applyAlignment="1" applyProtection="1">
      <alignment vertical="center"/>
      <protection locked="0"/>
    </xf>
    <xf numFmtId="3" fontId="18" fillId="0" borderId="0" xfId="16" applyNumberFormat="1" applyFont="1" applyAlignment="1" applyProtection="1">
      <alignment vertical="center"/>
      <protection locked="0"/>
    </xf>
    <xf numFmtId="3" fontId="18" fillId="0" borderId="0" xfId="16" applyNumberFormat="1" applyFont="1" applyAlignment="1" applyProtection="1">
      <alignment vertical="center"/>
      <protection/>
    </xf>
    <xf numFmtId="37" fontId="18" fillId="0" borderId="0" xfId="16" applyNumberFormat="1" applyFont="1" applyAlignment="1" applyProtection="1">
      <alignment vertical="center"/>
      <protection/>
    </xf>
    <xf numFmtId="187" fontId="18" fillId="0" borderId="0" xfId="16" applyNumberFormat="1" applyFont="1" applyAlignment="1" applyProtection="1">
      <alignment vertical="center"/>
      <protection/>
    </xf>
    <xf numFmtId="39" fontId="19" fillId="0" borderId="0" xfId="16" applyNumberFormat="1" applyFont="1" applyBorder="1" applyAlignment="1" applyProtection="1" quotePrefix="1">
      <alignment horizontal="distributed" vertical="center"/>
      <protection/>
    </xf>
    <xf numFmtId="37" fontId="18" fillId="0" borderId="0" xfId="16" applyNumberFormat="1" applyFont="1" applyBorder="1" applyAlignment="1" applyProtection="1">
      <alignment vertical="center"/>
      <protection locked="0"/>
    </xf>
    <xf numFmtId="3" fontId="18" fillId="0" borderId="0" xfId="16" applyNumberFormat="1" applyFont="1" applyBorder="1" applyAlignment="1" applyProtection="1">
      <alignment vertical="center"/>
      <protection locked="0"/>
    </xf>
    <xf numFmtId="3" fontId="18" fillId="0" borderId="0" xfId="16" applyNumberFormat="1" applyFont="1" applyBorder="1" applyAlignment="1" applyProtection="1">
      <alignment vertical="center"/>
      <protection/>
    </xf>
    <xf numFmtId="37" fontId="18" fillId="0" borderId="0" xfId="16" applyNumberFormat="1" applyFont="1" applyBorder="1" applyAlignment="1" applyProtection="1">
      <alignment vertical="center"/>
      <protection/>
    </xf>
    <xf numFmtId="187" fontId="18" fillId="0" borderId="0" xfId="16" applyNumberFormat="1" applyFont="1" applyBorder="1" applyAlignment="1" applyProtection="1">
      <alignment vertical="center"/>
      <protection/>
    </xf>
    <xf numFmtId="39" fontId="19" fillId="0" borderId="0" xfId="16" applyNumberFormat="1" applyFont="1" applyBorder="1" applyAlignment="1" applyProtection="1">
      <alignment horizontal="distributed" vertical="center"/>
      <protection locked="0"/>
    </xf>
    <xf numFmtId="39" fontId="19" fillId="0" borderId="0" xfId="16" applyNumberFormat="1" applyFont="1" applyFill="1" applyBorder="1" applyAlignment="1" applyProtection="1" quotePrefix="1">
      <alignment horizontal="distributed" vertical="center"/>
      <protection locked="0"/>
    </xf>
    <xf numFmtId="39" fontId="19" fillId="0" borderId="0" xfId="16" applyNumberFormat="1" applyFont="1" applyFill="1" applyBorder="1" applyAlignment="1" applyProtection="1">
      <alignment horizontal="distributed" vertical="center"/>
      <protection locked="0"/>
    </xf>
    <xf numFmtId="3" fontId="18" fillId="0" borderId="0" xfId="16" applyNumberFormat="1" applyFont="1" applyFill="1" applyBorder="1" applyAlignment="1" applyProtection="1">
      <alignment vertical="center"/>
      <protection locked="0"/>
    </xf>
    <xf numFmtId="37" fontId="4" fillId="0" borderId="0" xfId="16" applyNumberFormat="1" applyFont="1" applyBorder="1" applyAlignment="1" applyProtection="1">
      <alignment vertical="center"/>
      <protection locked="0"/>
    </xf>
    <xf numFmtId="37" fontId="4" fillId="0" borderId="1" xfId="16" applyNumberFormat="1" applyFont="1" applyBorder="1" applyAlignment="1" applyProtection="1">
      <alignment vertical="center"/>
      <protection locked="0"/>
    </xf>
    <xf numFmtId="39" fontId="19" fillId="0" borderId="0" xfId="16" applyNumberFormat="1" applyFont="1" applyBorder="1" applyAlignment="1" applyProtection="1">
      <alignment horizontal="distributed" vertical="center"/>
      <protection/>
    </xf>
    <xf numFmtId="37" fontId="18" fillId="0" borderId="0" xfId="16" applyNumberFormat="1" applyFont="1" applyBorder="1" applyAlignment="1" applyProtection="1">
      <alignment horizontal="right" vertical="center"/>
      <protection locked="0"/>
    </xf>
    <xf numFmtId="39" fontId="19" fillId="0" borderId="0" xfId="16" applyNumberFormat="1" applyFont="1" applyFill="1" applyAlignment="1" applyProtection="1">
      <alignment horizontal="distributed" vertical="center"/>
      <protection locked="0"/>
    </xf>
    <xf numFmtId="37" fontId="18" fillId="0" borderId="0" xfId="16" applyNumberFormat="1" applyFont="1" applyFill="1" applyAlignment="1" applyProtection="1">
      <alignment vertical="center"/>
      <protection locked="0"/>
    </xf>
    <xf numFmtId="3" fontId="18" fillId="0" borderId="0" xfId="16" applyNumberFormat="1" applyFont="1" applyFill="1" applyAlignment="1" applyProtection="1">
      <alignment vertical="center"/>
      <protection locked="0"/>
    </xf>
    <xf numFmtId="3" fontId="18" fillId="0" borderId="0" xfId="16" applyNumberFormat="1" applyFont="1" applyFill="1" applyAlignment="1" applyProtection="1">
      <alignment vertical="center"/>
      <protection/>
    </xf>
    <xf numFmtId="37" fontId="18" fillId="0" borderId="0" xfId="16" applyNumberFormat="1" applyFont="1" applyFill="1" applyAlignment="1" applyProtection="1">
      <alignment vertical="center"/>
      <protection/>
    </xf>
    <xf numFmtId="187" fontId="18" fillId="0" borderId="0" xfId="16" applyNumberFormat="1" applyFont="1" applyFill="1" applyAlignment="1" applyProtection="1">
      <alignment vertical="center"/>
      <protection/>
    </xf>
    <xf numFmtId="39" fontId="19" fillId="0" borderId="0" xfId="17" applyNumberFormat="1" applyFont="1" applyAlignment="1" applyProtection="1">
      <alignment horizontal="distributed" vertical="center"/>
      <protection locked="0"/>
    </xf>
    <xf numFmtId="37" fontId="18" fillId="0" borderId="0" xfId="17" applyNumberFormat="1" applyFont="1" applyAlignment="1" applyProtection="1">
      <alignment vertical="center"/>
      <protection locked="0"/>
    </xf>
    <xf numFmtId="3" fontId="18" fillId="0" borderId="0" xfId="17" applyNumberFormat="1" applyFont="1" applyAlignment="1" applyProtection="1">
      <alignment vertical="center"/>
      <protection locked="0"/>
    </xf>
    <xf numFmtId="3" fontId="18" fillId="0" borderId="0" xfId="17" applyNumberFormat="1" applyFont="1" applyAlignment="1" applyProtection="1">
      <alignment vertical="center"/>
      <protection/>
    </xf>
    <xf numFmtId="37" fontId="18" fillId="0" borderId="0" xfId="17" applyNumberFormat="1" applyFont="1" applyAlignment="1" applyProtection="1">
      <alignment vertical="center"/>
      <protection/>
    </xf>
    <xf numFmtId="187" fontId="18" fillId="0" borderId="0" xfId="17" applyNumberFormat="1" applyFont="1" applyAlignment="1" applyProtection="1">
      <alignment vertical="center"/>
      <protection/>
    </xf>
    <xf numFmtId="39" fontId="5" fillId="0" borderId="0" xfId="16" applyNumberFormat="1" applyFont="1" applyBorder="1" applyAlignment="1" applyProtection="1" quotePrefix="1">
      <alignment horizontal="distributed" vertical="center"/>
      <protection/>
    </xf>
    <xf numFmtId="37" fontId="4" fillId="0" borderId="0" xfId="16" applyNumberFormat="1" applyFont="1" applyFill="1" applyBorder="1" applyAlignment="1" applyProtection="1">
      <alignment vertical="center"/>
      <protection locked="0"/>
    </xf>
    <xf numFmtId="3" fontId="4" fillId="0" borderId="0" xfId="16" applyNumberFormat="1" applyFont="1" applyFill="1" applyBorder="1" applyAlignment="1" applyProtection="1">
      <alignment vertical="center"/>
      <protection/>
    </xf>
    <xf numFmtId="3" fontId="4" fillId="0" borderId="0" xfId="16" applyNumberFormat="1" applyFont="1" applyFill="1" applyBorder="1" applyAlignment="1" applyProtection="1">
      <alignment vertical="center"/>
      <protection locked="0"/>
    </xf>
    <xf numFmtId="187" fontId="4" fillId="0" borderId="0" xfId="16" applyNumberFormat="1" applyFont="1" applyFill="1" applyBorder="1" applyAlignment="1" applyProtection="1">
      <alignment vertical="center"/>
      <protection/>
    </xf>
    <xf numFmtId="39" fontId="5" fillId="0" borderId="0" xfId="16" applyNumberFormat="1" applyFont="1" applyFill="1" applyBorder="1" applyAlignment="1" applyProtection="1" quotePrefix="1">
      <alignment horizontal="distributed" vertical="center"/>
      <protection/>
    </xf>
    <xf numFmtId="37" fontId="4" fillId="0" borderId="0" xfId="16" applyNumberFormat="1" applyFont="1" applyBorder="1" applyAlignment="1" applyProtection="1">
      <alignment vertical="center"/>
      <protection/>
    </xf>
    <xf numFmtId="187" fontId="4" fillId="0" borderId="0" xfId="16" applyNumberFormat="1" applyFont="1" applyAlignment="1" applyProtection="1">
      <alignment vertical="center"/>
      <protection/>
    </xf>
    <xf numFmtId="38" fontId="4" fillId="0" borderId="0" xfId="16" applyNumberFormat="1" applyFont="1" applyBorder="1" applyAlignment="1" applyProtection="1">
      <alignment vertical="center"/>
      <protection locked="0"/>
    </xf>
    <xf numFmtId="3" fontId="4" fillId="0" borderId="0" xfId="16" applyNumberFormat="1" applyFont="1" applyBorder="1" applyAlignment="1" applyProtection="1">
      <alignment vertical="center"/>
      <protection/>
    </xf>
    <xf numFmtId="187" fontId="4" fillId="0" borderId="0" xfId="16" applyNumberFormat="1" applyFont="1" applyBorder="1" applyAlignment="1" applyProtection="1">
      <alignment vertical="center"/>
      <protection/>
    </xf>
    <xf numFmtId="37" fontId="4" fillId="0" borderId="0" xfId="16" applyNumberFormat="1" applyFont="1" applyAlignment="1" applyProtection="1">
      <alignment vertical="center"/>
      <protection locked="0"/>
    </xf>
    <xf numFmtId="38" fontId="4" fillId="0" borderId="0" xfId="16" applyNumberFormat="1" applyFont="1" applyAlignment="1" applyProtection="1">
      <alignment vertical="center"/>
      <protection locked="0"/>
    </xf>
    <xf numFmtId="39" fontId="5" fillId="0" borderId="0" xfId="16" applyNumberFormat="1" applyFont="1" applyAlignment="1" applyProtection="1" quotePrefix="1">
      <alignment horizontal="distributed" vertical="center"/>
      <protection/>
    </xf>
    <xf numFmtId="39" fontId="5" fillId="0" borderId="0" xfId="16" applyNumberFormat="1" applyFont="1" applyBorder="1" applyAlignment="1" applyProtection="1">
      <alignment horizontal="distributed" vertical="center"/>
      <protection/>
    </xf>
    <xf numFmtId="39" fontId="5" fillId="0" borderId="0" xfId="16" applyNumberFormat="1" applyFont="1" applyFill="1" applyAlignment="1" applyProtection="1">
      <alignment horizontal="distributed" vertical="center"/>
      <protection/>
    </xf>
    <xf numFmtId="37" fontId="4" fillId="0" borderId="0" xfId="16" applyNumberFormat="1" applyFont="1" applyFill="1" applyAlignment="1" applyProtection="1">
      <alignment vertical="center"/>
      <protection locked="0"/>
    </xf>
    <xf numFmtId="37" fontId="4" fillId="0" borderId="0" xfId="16" applyNumberFormat="1" applyFont="1" applyFill="1" applyBorder="1" applyAlignment="1" applyProtection="1">
      <alignment vertical="center"/>
      <protection/>
    </xf>
    <xf numFmtId="39" fontId="5" fillId="0" borderId="0" xfId="16" applyNumberFormat="1" applyFont="1" applyFill="1" applyBorder="1" applyAlignment="1" applyProtection="1">
      <alignment horizontal="distributed" vertical="center"/>
      <protection/>
    </xf>
    <xf numFmtId="0" fontId="21" fillId="0" borderId="0" xfId="0" applyFont="1" applyBorder="1" applyAlignment="1" quotePrefix="1">
      <alignment horizontal="right"/>
    </xf>
    <xf numFmtId="0" fontId="21" fillId="0" borderId="0" xfId="0" applyFont="1" applyBorder="1" applyAlignment="1" quotePrefix="1">
      <alignment horizontal="left"/>
    </xf>
    <xf numFmtId="37" fontId="7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4" fillId="0" borderId="0" xfId="15" applyNumberFormat="1" applyFont="1" applyFill="1" applyBorder="1" applyAlignment="1" applyProtection="1">
      <alignment horizontal="right" vertical="center"/>
      <protection locked="0"/>
    </xf>
    <xf numFmtId="3" fontId="4" fillId="0" borderId="0" xfId="15" applyNumberFormat="1" applyFont="1" applyFill="1" applyBorder="1" applyAlignment="1" applyProtection="1">
      <alignment vertical="center"/>
      <protection locked="0"/>
    </xf>
    <xf numFmtId="3" fontId="4" fillId="0" borderId="0" xfId="15" applyNumberFormat="1" applyFont="1" applyFill="1" applyBorder="1" applyAlignment="1" applyProtection="1">
      <alignment horizontal="center" vertical="center"/>
      <protection locked="0"/>
    </xf>
    <xf numFmtId="37" fontId="7" fillId="0" borderId="0" xfId="0" applyNumberFormat="1" applyFont="1" applyFill="1" applyBorder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200" fontId="18" fillId="0" borderId="0" xfId="16" applyNumberFormat="1" applyFont="1" applyAlignment="1" applyProtection="1">
      <alignment vertical="center"/>
      <protection/>
    </xf>
    <xf numFmtId="3" fontId="22" fillId="0" borderId="0" xfId="16" applyNumberFormat="1" applyFont="1" applyAlignment="1" applyProtection="1">
      <alignment vertical="center"/>
      <protection/>
    </xf>
    <xf numFmtId="39" fontId="19" fillId="0" borderId="1" xfId="16" applyNumberFormat="1" applyFont="1" applyBorder="1" applyAlignment="1" applyProtection="1" quotePrefix="1">
      <alignment horizontal="distributed" vertical="center"/>
      <protection/>
    </xf>
    <xf numFmtId="37" fontId="18" fillId="0" borderId="1" xfId="16" applyNumberFormat="1" applyFont="1" applyBorder="1" applyAlignment="1" applyProtection="1">
      <alignment vertical="center"/>
      <protection locked="0"/>
    </xf>
    <xf numFmtId="3" fontId="18" fillId="0" borderId="1" xfId="16" applyNumberFormat="1" applyFont="1" applyBorder="1" applyAlignment="1" applyProtection="1">
      <alignment vertical="center"/>
      <protection/>
    </xf>
    <xf numFmtId="37" fontId="18" fillId="0" borderId="1" xfId="16" applyNumberFormat="1" applyFont="1" applyBorder="1" applyAlignment="1" applyProtection="1">
      <alignment vertical="center"/>
      <protection/>
    </xf>
    <xf numFmtId="187" fontId="18" fillId="0" borderId="1" xfId="16" applyNumberFormat="1" applyFont="1" applyBorder="1" applyAlignment="1" applyProtection="1">
      <alignment vertical="center"/>
      <protection/>
    </xf>
    <xf numFmtId="37" fontId="23" fillId="0" borderId="1" xfId="16" applyNumberFormat="1" applyFont="1" applyBorder="1" applyAlignment="1" applyProtection="1">
      <alignment horizontal="right" vertical="center"/>
      <protection locked="0"/>
    </xf>
    <xf numFmtId="37" fontId="23" fillId="0" borderId="0" xfId="16" applyNumberFormat="1" applyFont="1" applyBorder="1" applyAlignment="1" applyProtection="1">
      <alignment horizontal="right" vertical="center"/>
      <protection locked="0"/>
    </xf>
    <xf numFmtId="37" fontId="19" fillId="0" borderId="0" xfId="16" applyNumberFormat="1" applyFont="1" applyFill="1" applyAlignment="1" applyProtection="1">
      <alignment horizontal="right" vertical="center"/>
      <protection locked="0"/>
    </xf>
    <xf numFmtId="0" fontId="5" fillId="0" borderId="4" xfId="0" applyFont="1" applyBorder="1" applyAlignment="1" quotePrefix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 quotePrefix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1" xfId="0" applyFont="1" applyBorder="1" applyAlignment="1" quotePrefix="1">
      <alignment horizontal="distributed" vertical="center"/>
    </xf>
    <xf numFmtId="0" fontId="4" fillId="0" borderId="12" xfId="0" applyFont="1" applyBorder="1" applyAlignment="1" quotePrefix="1">
      <alignment horizontal="distributed" vertical="center"/>
    </xf>
    <xf numFmtId="0" fontId="4" fillId="0" borderId="13" xfId="0" applyFont="1" applyBorder="1" applyAlignment="1" quotePrefix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9">
    <cellStyle name="Normal" xfId="0"/>
    <cellStyle name="一般_92轉投資自編決算數" xfId="15"/>
    <cellStyle name="一般_b137" xfId="16"/>
    <cellStyle name="一般_乙137資金轉投資及其盈虧綜計表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56"/>
  <sheetViews>
    <sheetView showGridLines="0" showZeros="0" tabSelected="1" zoomScale="75" zoomScaleNormal="75" zoomScaleSheetLayoutView="100" workbookViewId="0" topLeftCell="A1">
      <selection activeCell="A151" sqref="A151"/>
    </sheetView>
  </sheetViews>
  <sheetFormatPr defaultColWidth="9.00390625" defaultRowHeight="15.75"/>
  <cols>
    <col min="1" max="1" width="28.875" style="2" customWidth="1"/>
    <col min="2" max="2" width="33.375" style="2" customWidth="1"/>
    <col min="3" max="3" width="16.25390625" style="2" customWidth="1"/>
    <col min="4" max="4" width="14.875" style="2" customWidth="1"/>
    <col min="5" max="5" width="17.125" style="2" customWidth="1"/>
    <col min="6" max="6" width="17.875" style="2" customWidth="1"/>
    <col min="7" max="7" width="16.50390625" style="2" customWidth="1"/>
    <col min="8" max="8" width="18.625" style="2" customWidth="1"/>
    <col min="9" max="9" width="22.25390625" style="2" customWidth="1"/>
    <col min="10" max="10" width="18.25390625" style="2" customWidth="1"/>
    <col min="11" max="11" width="11.375" style="2" customWidth="1"/>
    <col min="12" max="16384" width="9.00390625" style="2" customWidth="1"/>
  </cols>
  <sheetData>
    <row r="1" ht="0.75" customHeight="1"/>
    <row r="2" spans="5:6" s="1" customFormat="1" ht="41.25" customHeight="1">
      <c r="E2" s="137" t="s">
        <v>143</v>
      </c>
      <c r="F2" s="138" t="s">
        <v>144</v>
      </c>
    </row>
    <row r="3" spans="1:11" s="1" customFormat="1" ht="24.75" customHeight="1" thickBot="1">
      <c r="A3" s="4"/>
      <c r="B3" s="4"/>
      <c r="C3" s="4"/>
      <c r="D3" s="4"/>
      <c r="E3" s="4"/>
      <c r="F3" s="4"/>
      <c r="G3" s="4"/>
      <c r="H3" s="8" t="s">
        <v>0</v>
      </c>
      <c r="I3" s="4"/>
      <c r="J3" s="4"/>
      <c r="K3" s="13" t="s">
        <v>1</v>
      </c>
    </row>
    <row r="4" spans="1:11" s="6" customFormat="1" ht="24.75" customHeight="1" thickBot="1">
      <c r="A4" s="9"/>
      <c r="B4" s="162" t="s">
        <v>18</v>
      </c>
      <c r="C4" s="163"/>
      <c r="D4" s="164"/>
      <c r="E4" s="77" t="s">
        <v>43</v>
      </c>
      <c r="F4" s="169" t="s">
        <v>44</v>
      </c>
      <c r="G4" s="170"/>
      <c r="H4" s="170"/>
      <c r="I4" s="171"/>
      <c r="J4" s="165" t="s">
        <v>19</v>
      </c>
      <c r="K4" s="163"/>
    </row>
    <row r="5" spans="1:11" s="6" customFormat="1" ht="24.75" customHeight="1">
      <c r="A5" s="9" t="s">
        <v>20</v>
      </c>
      <c r="B5" s="159" t="s">
        <v>21</v>
      </c>
      <c r="C5" s="9" t="s">
        <v>2</v>
      </c>
      <c r="D5" s="161" t="s">
        <v>22</v>
      </c>
      <c r="E5" s="9" t="s">
        <v>3</v>
      </c>
      <c r="F5" s="166" t="s">
        <v>45</v>
      </c>
      <c r="G5" s="167"/>
      <c r="H5" s="168"/>
      <c r="I5" s="9" t="s">
        <v>4</v>
      </c>
      <c r="J5" s="11" t="s">
        <v>23</v>
      </c>
      <c r="K5" s="14" t="s">
        <v>24</v>
      </c>
    </row>
    <row r="6" spans="1:11" s="6" customFormat="1" ht="24.75" customHeight="1" thickBot="1">
      <c r="A6" s="10"/>
      <c r="B6" s="160"/>
      <c r="C6" s="12" t="s">
        <v>5</v>
      </c>
      <c r="D6" s="160"/>
      <c r="E6" s="10" t="s">
        <v>6</v>
      </c>
      <c r="F6" s="10" t="s">
        <v>7</v>
      </c>
      <c r="G6" s="10" t="s">
        <v>8</v>
      </c>
      <c r="H6" s="10" t="s">
        <v>25</v>
      </c>
      <c r="I6" s="10" t="s">
        <v>9</v>
      </c>
      <c r="J6" s="10" t="s">
        <v>26</v>
      </c>
      <c r="K6" s="15" t="s">
        <v>27</v>
      </c>
    </row>
    <row r="7" spans="2:11" s="1" customFormat="1" ht="12.75" customHeight="1">
      <c r="B7" s="5"/>
      <c r="C7" s="2"/>
      <c r="D7" s="2"/>
      <c r="E7" s="2"/>
      <c r="F7" s="3"/>
      <c r="G7" s="3"/>
      <c r="H7" s="3"/>
      <c r="I7" s="2"/>
      <c r="J7" s="2"/>
      <c r="K7" s="2"/>
    </row>
    <row r="8" spans="1:11" s="18" customFormat="1" ht="22.5" customHeight="1">
      <c r="A8" s="16" t="s">
        <v>10</v>
      </c>
      <c r="B8" s="17"/>
      <c r="C8" s="139"/>
      <c r="D8" s="139"/>
      <c r="E8" s="139">
        <f>E9</f>
        <v>4904731000</v>
      </c>
      <c r="F8" s="140">
        <f>F9</f>
        <v>0</v>
      </c>
      <c r="G8" s="140">
        <f>G9</f>
        <v>0</v>
      </c>
      <c r="H8" s="140">
        <f>H9</f>
        <v>0</v>
      </c>
      <c r="I8" s="139">
        <f>I9</f>
        <v>4904731000</v>
      </c>
      <c r="J8" s="139"/>
      <c r="K8" s="139"/>
    </row>
    <row r="9" spans="1:11" s="18" customFormat="1" ht="30" customHeight="1">
      <c r="A9" s="21" t="s">
        <v>11</v>
      </c>
      <c r="B9" s="20"/>
      <c r="C9" s="139"/>
      <c r="D9" s="139"/>
      <c r="E9" s="139">
        <f>SUM(E10:E10)</f>
        <v>4904731000</v>
      </c>
      <c r="F9" s="139">
        <f>SUM(F10:F10)</f>
        <v>0</v>
      </c>
      <c r="G9" s="139">
        <f>SUM(G10:G10)</f>
        <v>0</v>
      </c>
      <c r="H9" s="140">
        <f>SUM(H10:H10)</f>
        <v>0</v>
      </c>
      <c r="I9" s="139">
        <f>SUM(I10:I10)</f>
        <v>4904731000</v>
      </c>
      <c r="J9" s="139"/>
      <c r="K9" s="139"/>
    </row>
    <row r="10" spans="1:11" s="19" customFormat="1" ht="22.5" customHeight="1">
      <c r="A10" s="22"/>
      <c r="B10" s="58" t="s">
        <v>46</v>
      </c>
      <c r="C10" s="87">
        <v>10000000000</v>
      </c>
      <c r="D10" s="87">
        <v>1000000000</v>
      </c>
      <c r="E10" s="87">
        <v>4904731000</v>
      </c>
      <c r="F10" s="88"/>
      <c r="G10" s="88"/>
      <c r="H10" s="89">
        <f>F10-G10</f>
        <v>0</v>
      </c>
      <c r="I10" s="90">
        <f>E10+F10</f>
        <v>4904731000</v>
      </c>
      <c r="J10" s="87">
        <v>490473100</v>
      </c>
      <c r="K10" s="91">
        <f>IF(D10="","",(J10/D10)*100)</f>
        <v>49.047309999999996</v>
      </c>
    </row>
    <row r="11" spans="1:11" s="19" customFormat="1" ht="18.75" customHeight="1">
      <c r="A11" s="22"/>
      <c r="B11" s="22"/>
      <c r="C11" s="55"/>
      <c r="D11" s="55"/>
      <c r="E11" s="55"/>
      <c r="F11" s="60"/>
      <c r="G11" s="60"/>
      <c r="H11" s="60"/>
      <c r="I11" s="55"/>
      <c r="J11" s="55"/>
      <c r="K11" s="55"/>
    </row>
    <row r="12" spans="1:11" s="18" customFormat="1" ht="30" customHeight="1">
      <c r="A12" s="16" t="s">
        <v>12</v>
      </c>
      <c r="B12" s="20"/>
      <c r="C12" s="139"/>
      <c r="D12" s="139"/>
      <c r="E12" s="139">
        <f>E13+E34+E49+E56</f>
        <v>23180506130</v>
      </c>
      <c r="F12" s="139">
        <f>F13+F34+F49+F56</f>
        <v>-517401792</v>
      </c>
      <c r="G12" s="139">
        <f>G13+G34+G49+G56</f>
        <v>6460105181</v>
      </c>
      <c r="H12" s="139">
        <f>H13+H34+H49+H56</f>
        <v>-6977506973</v>
      </c>
      <c r="I12" s="139">
        <f>I13+I34+I49+I56</f>
        <v>22663104338</v>
      </c>
      <c r="J12" s="139"/>
      <c r="K12" s="139"/>
    </row>
    <row r="13" spans="1:11" s="18" customFormat="1" ht="30.75" customHeight="1">
      <c r="A13" s="21" t="s">
        <v>47</v>
      </c>
      <c r="B13" s="20"/>
      <c r="C13" s="139"/>
      <c r="D13" s="139"/>
      <c r="E13" s="139">
        <f>SUM(E14:E33)</f>
        <v>11037972454</v>
      </c>
      <c r="F13" s="139">
        <f>SUM(F14:F33)</f>
        <v>-901170258</v>
      </c>
      <c r="G13" s="139">
        <f>SUM(G14:G33)</f>
        <v>-901170258</v>
      </c>
      <c r="H13" s="139">
        <f>SUM(H14:H33)</f>
        <v>0</v>
      </c>
      <c r="I13" s="139">
        <f>SUM(I14:I33)</f>
        <v>10136802196</v>
      </c>
      <c r="J13" s="139"/>
      <c r="K13" s="139"/>
    </row>
    <row r="14" spans="1:11" s="19" customFormat="1" ht="22.5" customHeight="1">
      <c r="A14" s="22"/>
      <c r="B14" s="98" t="s">
        <v>102</v>
      </c>
      <c r="C14" s="141">
        <v>620000000</v>
      </c>
      <c r="D14" s="141">
        <v>620000</v>
      </c>
      <c r="E14" s="141">
        <v>18141000</v>
      </c>
      <c r="F14" s="141"/>
      <c r="G14" s="94"/>
      <c r="H14" s="89">
        <f aca="true" t="shared" si="0" ref="H14:H33">F14-G14</f>
        <v>0</v>
      </c>
      <c r="I14" s="96">
        <f aca="true" t="shared" si="1" ref="I14:I33">E14+F14</f>
        <v>18141000</v>
      </c>
      <c r="J14" s="142">
        <v>279000</v>
      </c>
      <c r="K14" s="91">
        <f aca="true" t="shared" si="2" ref="K14:K33">IF(D14="","",(J14/D14)*100)</f>
        <v>45</v>
      </c>
    </row>
    <row r="15" spans="1:11" s="19" customFormat="1" ht="22.5" customHeight="1">
      <c r="A15" s="23"/>
      <c r="B15" s="98" t="s">
        <v>103</v>
      </c>
      <c r="C15" s="141">
        <v>140000000</v>
      </c>
      <c r="D15" s="141">
        <v>140000</v>
      </c>
      <c r="E15" s="141">
        <v>56000000</v>
      </c>
      <c r="F15" s="141"/>
      <c r="G15" s="94"/>
      <c r="H15" s="89">
        <f t="shared" si="0"/>
        <v>0</v>
      </c>
      <c r="I15" s="96">
        <f t="shared" si="1"/>
        <v>56000000</v>
      </c>
      <c r="J15" s="142">
        <v>56000</v>
      </c>
      <c r="K15" s="91">
        <f t="shared" si="2"/>
        <v>40</v>
      </c>
    </row>
    <row r="16" spans="1:11" s="19" customFormat="1" ht="22.5" customHeight="1">
      <c r="A16" s="22"/>
      <c r="B16" s="98" t="s">
        <v>104</v>
      </c>
      <c r="C16" s="141">
        <v>228312003</v>
      </c>
      <c r="D16" s="141">
        <v>11400000</v>
      </c>
      <c r="E16" s="141">
        <v>106745875</v>
      </c>
      <c r="F16" s="141"/>
      <c r="G16" s="94"/>
      <c r="H16" s="89">
        <f t="shared" si="0"/>
        <v>0</v>
      </c>
      <c r="I16" s="96">
        <f t="shared" si="1"/>
        <v>106745875</v>
      </c>
      <c r="J16" s="141">
        <v>5330000</v>
      </c>
      <c r="K16" s="91">
        <f t="shared" si="2"/>
        <v>46.75438596491228</v>
      </c>
    </row>
    <row r="17" spans="1:11" s="19" customFormat="1" ht="22.5" customHeight="1">
      <c r="A17" s="22"/>
      <c r="B17" s="98" t="s">
        <v>159</v>
      </c>
      <c r="C17" s="141">
        <v>1732386961</v>
      </c>
      <c r="D17" s="143"/>
      <c r="E17" s="141">
        <v>676203030</v>
      </c>
      <c r="F17" s="141"/>
      <c r="G17" s="94"/>
      <c r="H17" s="89">
        <f t="shared" si="0"/>
        <v>0</v>
      </c>
      <c r="I17" s="96">
        <f t="shared" si="1"/>
        <v>676203030</v>
      </c>
      <c r="J17" s="141" t="s">
        <v>145</v>
      </c>
      <c r="K17" s="91">
        <f t="shared" si="2"/>
      </c>
    </row>
    <row r="18" spans="1:11" s="19" customFormat="1" ht="22.5" customHeight="1">
      <c r="A18" s="22"/>
      <c r="B18" s="98" t="s">
        <v>105</v>
      </c>
      <c r="C18" s="141">
        <v>466666670</v>
      </c>
      <c r="D18" s="141">
        <v>46666667</v>
      </c>
      <c r="E18" s="141">
        <v>132930000</v>
      </c>
      <c r="F18" s="141"/>
      <c r="G18" s="94"/>
      <c r="H18" s="89">
        <f t="shared" si="0"/>
        <v>0</v>
      </c>
      <c r="I18" s="96">
        <f t="shared" si="1"/>
        <v>132930000</v>
      </c>
      <c r="J18" s="141">
        <v>13293000</v>
      </c>
      <c r="K18" s="91">
        <f t="shared" si="2"/>
        <v>28.484999796535714</v>
      </c>
    </row>
    <row r="19" spans="1:11" s="19" customFormat="1" ht="22.5" customHeight="1">
      <c r="A19" s="22"/>
      <c r="B19" s="98" t="s">
        <v>106</v>
      </c>
      <c r="C19" s="141">
        <v>1000000000</v>
      </c>
      <c r="D19" s="141">
        <v>100000000</v>
      </c>
      <c r="E19" s="141">
        <v>270000000</v>
      </c>
      <c r="F19" s="141"/>
      <c r="G19" s="94"/>
      <c r="H19" s="89">
        <f t="shared" si="0"/>
        <v>0</v>
      </c>
      <c r="I19" s="96">
        <f t="shared" si="1"/>
        <v>270000000</v>
      </c>
      <c r="J19" s="141">
        <v>27000000</v>
      </c>
      <c r="K19" s="91">
        <f t="shared" si="2"/>
        <v>27</v>
      </c>
    </row>
    <row r="20" spans="1:11" s="19" customFormat="1" ht="22.5" customHeight="1">
      <c r="A20" s="22"/>
      <c r="B20" s="98" t="s">
        <v>107</v>
      </c>
      <c r="C20" s="141">
        <v>519330000</v>
      </c>
      <c r="D20" s="141">
        <v>27000000</v>
      </c>
      <c r="E20" s="141">
        <v>232042490</v>
      </c>
      <c r="F20" s="141">
        <v>-232042490</v>
      </c>
      <c r="G20" s="94">
        <v>-232042490</v>
      </c>
      <c r="H20" s="89">
        <f t="shared" si="0"/>
        <v>0</v>
      </c>
      <c r="I20" s="96">
        <f t="shared" si="1"/>
        <v>0</v>
      </c>
      <c r="J20" s="142"/>
      <c r="K20" s="91">
        <f t="shared" si="2"/>
        <v>0</v>
      </c>
    </row>
    <row r="21" spans="1:11" s="19" customFormat="1" ht="22.5" customHeight="1">
      <c r="A21" s="22"/>
      <c r="B21" s="98" t="s">
        <v>108</v>
      </c>
      <c r="C21" s="141">
        <v>832408340</v>
      </c>
      <c r="D21" s="141">
        <v>83240834</v>
      </c>
      <c r="E21" s="141">
        <v>215667660</v>
      </c>
      <c r="F21" s="141"/>
      <c r="G21" s="94"/>
      <c r="H21" s="89">
        <f t="shared" si="0"/>
        <v>0</v>
      </c>
      <c r="I21" s="96">
        <f t="shared" si="1"/>
        <v>215667660</v>
      </c>
      <c r="J21" s="142">
        <v>12886142</v>
      </c>
      <c r="K21" s="91">
        <f t="shared" si="2"/>
        <v>15.480553690752306</v>
      </c>
    </row>
    <row r="22" spans="1:11" s="19" customFormat="1" ht="22.5" customHeight="1">
      <c r="A22" s="22"/>
      <c r="B22" s="98" t="s">
        <v>109</v>
      </c>
      <c r="C22" s="141">
        <v>6000000000</v>
      </c>
      <c r="D22" s="141">
        <v>600000000</v>
      </c>
      <c r="E22" s="141">
        <v>1216800356</v>
      </c>
      <c r="F22" s="141"/>
      <c r="G22" s="94"/>
      <c r="H22" s="89">
        <f t="shared" si="0"/>
        <v>0</v>
      </c>
      <c r="I22" s="96">
        <f t="shared" si="1"/>
        <v>1216800356</v>
      </c>
      <c r="J22" s="142">
        <v>120000000</v>
      </c>
      <c r="K22" s="91">
        <f t="shared" si="2"/>
        <v>20</v>
      </c>
    </row>
    <row r="23" spans="1:11" s="19" customFormat="1" ht="22.5" customHeight="1">
      <c r="A23" s="22"/>
      <c r="B23" s="99" t="s">
        <v>35</v>
      </c>
      <c r="C23" s="141">
        <v>3000000000</v>
      </c>
      <c r="D23" s="141">
        <v>300000000</v>
      </c>
      <c r="E23" s="141">
        <v>611275178</v>
      </c>
      <c r="F23" s="141"/>
      <c r="G23" s="94"/>
      <c r="H23" s="89">
        <f t="shared" si="0"/>
        <v>0</v>
      </c>
      <c r="I23" s="96">
        <f t="shared" si="1"/>
        <v>611275178</v>
      </c>
      <c r="J23" s="142">
        <v>60000000</v>
      </c>
      <c r="K23" s="91">
        <f t="shared" si="2"/>
        <v>20</v>
      </c>
    </row>
    <row r="24" spans="1:11" s="25" customFormat="1" ht="22.5" customHeight="1">
      <c r="A24" s="24"/>
      <c r="B24" s="100" t="s">
        <v>110</v>
      </c>
      <c r="C24" s="141">
        <v>1130474180</v>
      </c>
      <c r="D24" s="141">
        <v>113047418</v>
      </c>
      <c r="E24" s="141">
        <v>19444400</v>
      </c>
      <c r="F24" s="141"/>
      <c r="G24" s="101"/>
      <c r="H24" s="89">
        <f t="shared" si="0"/>
        <v>0</v>
      </c>
      <c r="I24" s="96">
        <f t="shared" si="1"/>
        <v>19444400</v>
      </c>
      <c r="J24" s="142">
        <v>2888844</v>
      </c>
      <c r="K24" s="91">
        <f t="shared" si="2"/>
        <v>2.5554267855989425</v>
      </c>
    </row>
    <row r="25" spans="1:11" s="19" customFormat="1" ht="22.5" customHeight="1">
      <c r="A25" s="22"/>
      <c r="B25" s="98" t="s">
        <v>111</v>
      </c>
      <c r="C25" s="141">
        <v>706939200</v>
      </c>
      <c r="D25" s="141"/>
      <c r="E25" s="141">
        <v>282775680</v>
      </c>
      <c r="F25" s="141"/>
      <c r="G25" s="94"/>
      <c r="H25" s="89">
        <f t="shared" si="0"/>
        <v>0</v>
      </c>
      <c r="I25" s="96">
        <f t="shared" si="1"/>
        <v>282775680</v>
      </c>
      <c r="J25" s="141" t="s">
        <v>145</v>
      </c>
      <c r="K25" s="91">
        <f t="shared" si="2"/>
      </c>
    </row>
    <row r="26" spans="1:11" s="19" customFormat="1" ht="22.5" customHeight="1">
      <c r="A26" s="22"/>
      <c r="B26" s="98" t="s">
        <v>160</v>
      </c>
      <c r="C26" s="141">
        <v>5556007940</v>
      </c>
      <c r="D26" s="141">
        <v>555600794</v>
      </c>
      <c r="E26" s="141">
        <v>79200000</v>
      </c>
      <c r="F26" s="141"/>
      <c r="G26" s="94"/>
      <c r="H26" s="89">
        <f t="shared" si="0"/>
        <v>0</v>
      </c>
      <c r="I26" s="96">
        <f t="shared" si="1"/>
        <v>79200000</v>
      </c>
      <c r="J26" s="142">
        <v>16665309</v>
      </c>
      <c r="K26" s="91">
        <f t="shared" si="2"/>
        <v>2.999511372188572</v>
      </c>
    </row>
    <row r="27" spans="1:11" s="19" customFormat="1" ht="22.5" customHeight="1">
      <c r="A27" s="22"/>
      <c r="B27" s="98" t="s">
        <v>112</v>
      </c>
      <c r="C27" s="141">
        <v>5513733920</v>
      </c>
      <c r="D27" s="141">
        <v>551373392</v>
      </c>
      <c r="E27" s="141">
        <v>260000000</v>
      </c>
      <c r="F27" s="141"/>
      <c r="G27" s="94"/>
      <c r="H27" s="89">
        <f t="shared" si="0"/>
        <v>0</v>
      </c>
      <c r="I27" s="96">
        <f t="shared" si="1"/>
        <v>260000000</v>
      </c>
      <c r="J27" s="142">
        <v>26000000</v>
      </c>
      <c r="K27" s="91">
        <f t="shared" si="2"/>
        <v>4.715497769250352</v>
      </c>
    </row>
    <row r="28" spans="1:11" s="19" customFormat="1" ht="22.5" customHeight="1">
      <c r="A28" s="22"/>
      <c r="B28" s="98" t="s">
        <v>113</v>
      </c>
      <c r="C28" s="141">
        <v>2651000000</v>
      </c>
      <c r="D28" s="141">
        <v>265100000</v>
      </c>
      <c r="E28" s="141">
        <v>600000000</v>
      </c>
      <c r="F28" s="141">
        <v>-599890910</v>
      </c>
      <c r="G28" s="94">
        <v>-599890910</v>
      </c>
      <c r="H28" s="89">
        <f t="shared" si="0"/>
        <v>0</v>
      </c>
      <c r="I28" s="96">
        <f t="shared" si="1"/>
        <v>109090</v>
      </c>
      <c r="J28" s="142">
        <v>10909</v>
      </c>
      <c r="K28" s="149"/>
    </row>
    <row r="29" spans="1:11" s="19" customFormat="1" ht="22.5" customHeight="1">
      <c r="A29" s="22"/>
      <c r="B29" s="98" t="s">
        <v>114</v>
      </c>
      <c r="C29" s="141">
        <v>848000000</v>
      </c>
      <c r="D29" s="141">
        <v>84800000</v>
      </c>
      <c r="E29" s="141">
        <v>373802877</v>
      </c>
      <c r="F29" s="141"/>
      <c r="G29" s="94"/>
      <c r="H29" s="89">
        <f t="shared" si="0"/>
        <v>0</v>
      </c>
      <c r="I29" s="96">
        <f t="shared" si="1"/>
        <v>373802877</v>
      </c>
      <c r="J29" s="142">
        <v>8470000</v>
      </c>
      <c r="K29" s="91">
        <f t="shared" si="2"/>
        <v>9.98820754716981</v>
      </c>
    </row>
    <row r="30" spans="1:11" s="19" customFormat="1" ht="22.5" customHeight="1">
      <c r="A30" s="22"/>
      <c r="B30" s="98" t="s">
        <v>115</v>
      </c>
      <c r="C30" s="141">
        <v>105322243070</v>
      </c>
      <c r="D30" s="141">
        <v>10532224307</v>
      </c>
      <c r="E30" s="141">
        <v>5000000000</v>
      </c>
      <c r="F30" s="141"/>
      <c r="G30" s="94"/>
      <c r="H30" s="89">
        <f t="shared" si="0"/>
        <v>0</v>
      </c>
      <c r="I30" s="96">
        <f t="shared" si="1"/>
        <v>5000000000</v>
      </c>
      <c r="J30" s="142">
        <v>500000000</v>
      </c>
      <c r="K30" s="91">
        <f t="shared" si="2"/>
        <v>4.74733527719958</v>
      </c>
    </row>
    <row r="31" spans="1:11" s="19" customFormat="1" ht="22.5" customHeight="1">
      <c r="A31" s="22"/>
      <c r="B31" s="98" t="s">
        <v>116</v>
      </c>
      <c r="C31" s="141">
        <v>470060000</v>
      </c>
      <c r="D31" s="141">
        <v>47006000</v>
      </c>
      <c r="E31" s="141">
        <v>65458908</v>
      </c>
      <c r="F31" s="141"/>
      <c r="G31" s="94"/>
      <c r="H31" s="89">
        <f t="shared" si="0"/>
        <v>0</v>
      </c>
      <c r="I31" s="96">
        <f t="shared" si="1"/>
        <v>65458908</v>
      </c>
      <c r="J31" s="142">
        <v>6000000</v>
      </c>
      <c r="K31" s="91">
        <f t="shared" si="2"/>
        <v>12.764327958133004</v>
      </c>
    </row>
    <row r="32" spans="1:11" s="19" customFormat="1" ht="22.5" customHeight="1">
      <c r="A32" s="22"/>
      <c r="B32" s="98" t="s">
        <v>117</v>
      </c>
      <c r="C32" s="141">
        <v>2198493000</v>
      </c>
      <c r="D32" s="141"/>
      <c r="E32" s="141">
        <v>334840000</v>
      </c>
      <c r="F32" s="141">
        <v>-45524009</v>
      </c>
      <c r="G32" s="94">
        <v>-45524009</v>
      </c>
      <c r="H32" s="89">
        <f t="shared" si="0"/>
        <v>0</v>
      </c>
      <c r="I32" s="96">
        <f t="shared" si="1"/>
        <v>289315991</v>
      </c>
      <c r="J32" s="141" t="s">
        <v>145</v>
      </c>
      <c r="K32" s="91">
        <f t="shared" si="2"/>
      </c>
    </row>
    <row r="33" spans="1:11" s="19" customFormat="1" ht="22.5" customHeight="1">
      <c r="A33" s="22"/>
      <c r="B33" s="98" t="s">
        <v>118</v>
      </c>
      <c r="C33" s="141">
        <v>5559750000</v>
      </c>
      <c r="D33" s="141"/>
      <c r="E33" s="141">
        <v>486645000</v>
      </c>
      <c r="F33" s="141">
        <v>-23712849</v>
      </c>
      <c r="G33" s="94">
        <v>-23712849</v>
      </c>
      <c r="H33" s="89">
        <f t="shared" si="0"/>
        <v>0</v>
      </c>
      <c r="I33" s="96">
        <f t="shared" si="1"/>
        <v>462932151</v>
      </c>
      <c r="J33" s="141" t="s">
        <v>145</v>
      </c>
      <c r="K33" s="91">
        <f t="shared" si="2"/>
      </c>
    </row>
    <row r="34" spans="1:11" s="78" customFormat="1" ht="30.75" customHeight="1">
      <c r="A34" s="21" t="s">
        <v>152</v>
      </c>
      <c r="B34" s="21"/>
      <c r="C34" s="144" t="s">
        <v>13</v>
      </c>
      <c r="D34" s="144" t="s">
        <v>13</v>
      </c>
      <c r="E34" s="145">
        <f>SUM(E35:E48)</f>
        <v>10057321698</v>
      </c>
      <c r="F34" s="145">
        <f>SUM(F35:F48)</f>
        <v>1129106322</v>
      </c>
      <c r="G34" s="145">
        <f>SUM(G35:G48)</f>
        <v>8011173212</v>
      </c>
      <c r="H34" s="150">
        <f aca="true" t="shared" si="3" ref="H34:H48">F34-G34</f>
        <v>-6882066890</v>
      </c>
      <c r="I34" s="145">
        <f>SUM(I35:I48)</f>
        <v>11186428020</v>
      </c>
      <c r="J34" s="144" t="s">
        <v>13</v>
      </c>
      <c r="K34" s="56"/>
    </row>
    <row r="35" spans="1:11" s="29" customFormat="1" ht="22.5" customHeight="1">
      <c r="A35" s="27"/>
      <c r="B35" s="92" t="s">
        <v>119</v>
      </c>
      <c r="C35" s="93">
        <v>6883970048</v>
      </c>
      <c r="D35" s="93">
        <v>9010432</v>
      </c>
      <c r="E35" s="93">
        <v>2686181356</v>
      </c>
      <c r="F35" s="93">
        <v>0</v>
      </c>
      <c r="G35" s="102">
        <v>0</v>
      </c>
      <c r="H35" s="89">
        <f t="shared" si="3"/>
        <v>0</v>
      </c>
      <c r="I35" s="96">
        <f aca="true" t="shared" si="4" ref="I35:I47">E35+F35</f>
        <v>2686181356</v>
      </c>
      <c r="J35" s="93">
        <v>3475337</v>
      </c>
      <c r="K35" s="91">
        <f>IF(D35="","",(J35/D35)*100)</f>
        <v>38.5701484679092</v>
      </c>
    </row>
    <row r="36" spans="1:11" s="29" customFormat="1" ht="22.5" customHeight="1">
      <c r="A36" s="27"/>
      <c r="B36" s="92" t="s">
        <v>121</v>
      </c>
      <c r="C36" s="93">
        <v>5556007940</v>
      </c>
      <c r="D36" s="93">
        <v>555600794</v>
      </c>
      <c r="E36" s="93">
        <v>79200000</v>
      </c>
      <c r="F36" s="93">
        <v>0</v>
      </c>
      <c r="G36" s="102">
        <v>0</v>
      </c>
      <c r="H36" s="89">
        <f t="shared" si="3"/>
        <v>0</v>
      </c>
      <c r="I36" s="96">
        <f t="shared" si="4"/>
        <v>79200000</v>
      </c>
      <c r="J36" s="93">
        <v>16665309</v>
      </c>
      <c r="K36" s="91">
        <f>IF(D36="","",(J36/D36)*100)</f>
        <v>2.999511372188572</v>
      </c>
    </row>
    <row r="37" spans="1:11" s="29" customFormat="1" ht="22.5" customHeight="1">
      <c r="A37" s="27"/>
      <c r="B37" s="92" t="s">
        <v>120</v>
      </c>
      <c r="C37" s="93">
        <v>6661326530</v>
      </c>
      <c r="D37" s="93">
        <v>666132653</v>
      </c>
      <c r="E37" s="93">
        <v>704544442</v>
      </c>
      <c r="F37" s="93">
        <v>0</v>
      </c>
      <c r="G37" s="102">
        <v>0</v>
      </c>
      <c r="H37" s="89">
        <f t="shared" si="3"/>
        <v>0</v>
      </c>
      <c r="I37" s="96">
        <f t="shared" si="4"/>
        <v>704544442</v>
      </c>
      <c r="J37" s="93">
        <v>42133062</v>
      </c>
      <c r="K37" s="91">
        <f>IF(D37="","",(J37/D37)*100)</f>
        <v>6.325025775309051</v>
      </c>
    </row>
    <row r="38" spans="1:11" s="31" customFormat="1" ht="22.5" customHeight="1">
      <c r="A38" s="30"/>
      <c r="B38" s="92" t="s">
        <v>38</v>
      </c>
      <c r="C38" s="93">
        <v>900000000</v>
      </c>
      <c r="D38" s="93">
        <v>90000000</v>
      </c>
      <c r="E38" s="93">
        <v>52000000</v>
      </c>
      <c r="F38" s="93">
        <v>0</v>
      </c>
      <c r="G38" s="102">
        <v>0</v>
      </c>
      <c r="H38" s="89">
        <f t="shared" si="3"/>
        <v>0</v>
      </c>
      <c r="I38" s="96">
        <f t="shared" si="4"/>
        <v>52000000</v>
      </c>
      <c r="J38" s="93">
        <v>5200000</v>
      </c>
      <c r="K38" s="91">
        <f>IF(D38="","",(J38/D38)*100)</f>
        <v>5.777777777777778</v>
      </c>
    </row>
    <row r="39" spans="1:11" s="29" customFormat="1" ht="22.5" customHeight="1">
      <c r="A39" s="27"/>
      <c r="B39" s="92" t="s">
        <v>126</v>
      </c>
      <c r="C39" s="157" t="s">
        <v>161</v>
      </c>
      <c r="D39" s="105" t="s">
        <v>127</v>
      </c>
      <c r="E39" s="93">
        <v>105276724</v>
      </c>
      <c r="F39" s="93"/>
      <c r="G39" s="102"/>
      <c r="H39" s="89">
        <f t="shared" si="3"/>
        <v>0</v>
      </c>
      <c r="I39" s="96">
        <f t="shared" si="4"/>
        <v>105276724</v>
      </c>
      <c r="J39" s="93"/>
      <c r="K39" s="91"/>
    </row>
    <row r="40" spans="1:11" s="29" customFormat="1" ht="22.5" customHeight="1">
      <c r="A40" s="27"/>
      <c r="B40" s="92" t="s">
        <v>37</v>
      </c>
      <c r="C40" s="93">
        <v>690408000</v>
      </c>
      <c r="D40" s="93">
        <v>172602</v>
      </c>
      <c r="E40" s="93">
        <v>1084860000</v>
      </c>
      <c r="F40" s="93">
        <v>0</v>
      </c>
      <c r="G40" s="102">
        <v>0</v>
      </c>
      <c r="H40" s="95">
        <f t="shared" si="3"/>
        <v>0</v>
      </c>
      <c r="I40" s="96">
        <f t="shared" si="4"/>
        <v>1084860000</v>
      </c>
      <c r="J40" s="93">
        <v>84574</v>
      </c>
      <c r="K40" s="97">
        <f aca="true" t="shared" si="5" ref="K40:K47">IF(D40="","",(J40/D40)*100)</f>
        <v>48.99943221978888</v>
      </c>
    </row>
    <row r="41" spans="1:11" s="31" customFormat="1" ht="22.5" customHeight="1">
      <c r="A41" s="30"/>
      <c r="B41" s="92" t="s">
        <v>125</v>
      </c>
      <c r="C41" s="157" t="s">
        <v>162</v>
      </c>
      <c r="D41" s="93">
        <v>380000</v>
      </c>
      <c r="E41" s="93">
        <v>2643849419</v>
      </c>
      <c r="F41" s="93"/>
      <c r="G41" s="102">
        <v>1537999630</v>
      </c>
      <c r="H41" s="95">
        <f t="shared" si="3"/>
        <v>-1537999630</v>
      </c>
      <c r="I41" s="96">
        <f t="shared" si="4"/>
        <v>2643849419</v>
      </c>
      <c r="J41" s="93">
        <v>76000</v>
      </c>
      <c r="K41" s="97">
        <f t="shared" si="5"/>
        <v>20</v>
      </c>
    </row>
    <row r="42" spans="1:11" s="31" customFormat="1" ht="22.5" customHeight="1" thickBot="1">
      <c r="A42" s="80"/>
      <c r="B42" s="151" t="s">
        <v>128</v>
      </c>
      <c r="C42" s="156" t="s">
        <v>165</v>
      </c>
      <c r="D42" s="152">
        <v>1000</v>
      </c>
      <c r="E42" s="152">
        <v>681493967</v>
      </c>
      <c r="F42" s="152"/>
      <c r="G42" s="103"/>
      <c r="H42" s="153">
        <f t="shared" si="3"/>
        <v>0</v>
      </c>
      <c r="I42" s="154">
        <f t="shared" si="4"/>
        <v>681493967</v>
      </c>
      <c r="J42" s="152">
        <v>400</v>
      </c>
      <c r="K42" s="155">
        <f t="shared" si="5"/>
        <v>40</v>
      </c>
    </row>
    <row r="43" spans="1:11" s="29" customFormat="1" ht="25.5" customHeight="1">
      <c r="A43" s="27"/>
      <c r="B43" s="92" t="s">
        <v>123</v>
      </c>
      <c r="C43" s="93">
        <v>650000000</v>
      </c>
      <c r="D43" s="93">
        <v>65000000</v>
      </c>
      <c r="E43" s="93">
        <v>318500000</v>
      </c>
      <c r="F43" s="93"/>
      <c r="G43" s="102"/>
      <c r="H43" s="95">
        <f t="shared" si="3"/>
        <v>0</v>
      </c>
      <c r="I43" s="96">
        <f t="shared" si="4"/>
        <v>318500000</v>
      </c>
      <c r="J43" s="93">
        <v>31850000</v>
      </c>
      <c r="K43" s="97">
        <f t="shared" si="5"/>
        <v>49</v>
      </c>
    </row>
    <row r="44" spans="1:11" s="19" customFormat="1" ht="22.5" customHeight="1">
      <c r="A44" s="23"/>
      <c r="B44" s="92" t="s">
        <v>122</v>
      </c>
      <c r="C44" s="93">
        <v>3278000000</v>
      </c>
      <c r="D44" s="93">
        <v>327800000</v>
      </c>
      <c r="E44" s="93">
        <v>1475100000</v>
      </c>
      <c r="F44" s="93"/>
      <c r="G44" s="102"/>
      <c r="H44" s="89">
        <f t="shared" si="3"/>
        <v>0</v>
      </c>
      <c r="I44" s="96">
        <f t="shared" si="4"/>
        <v>1475100000</v>
      </c>
      <c r="J44" s="93">
        <v>147510000</v>
      </c>
      <c r="K44" s="91">
        <f t="shared" si="5"/>
        <v>45</v>
      </c>
    </row>
    <row r="45" spans="1:11" s="31" customFormat="1" ht="23.25" customHeight="1">
      <c r="A45" s="30"/>
      <c r="B45" s="104" t="s">
        <v>124</v>
      </c>
      <c r="C45" s="93">
        <v>526315790</v>
      </c>
      <c r="D45" s="93">
        <v>52631579</v>
      </c>
      <c r="E45" s="93">
        <v>226315790</v>
      </c>
      <c r="F45" s="93"/>
      <c r="G45" s="102">
        <v>5064825000</v>
      </c>
      <c r="H45" s="95">
        <f t="shared" si="3"/>
        <v>-5064825000</v>
      </c>
      <c r="I45" s="96">
        <f t="shared" si="4"/>
        <v>226315790</v>
      </c>
      <c r="J45" s="93">
        <v>22631579</v>
      </c>
      <c r="K45" s="97">
        <f t="shared" si="5"/>
        <v>43.000000057</v>
      </c>
    </row>
    <row r="46" spans="1:11" s="31" customFormat="1" ht="22.5" customHeight="1">
      <c r="A46" s="30"/>
      <c r="B46" s="92" t="s">
        <v>129</v>
      </c>
      <c r="C46" s="157" t="s">
        <v>163</v>
      </c>
      <c r="D46" s="93">
        <v>71001000</v>
      </c>
      <c r="E46" s="93">
        <v>0</v>
      </c>
      <c r="F46" s="93">
        <v>1127459582</v>
      </c>
      <c r="G46" s="102">
        <f>933010000+194449582</f>
        <v>1127459582</v>
      </c>
      <c r="H46" s="89">
        <f t="shared" si="3"/>
        <v>0</v>
      </c>
      <c r="I46" s="96">
        <f t="shared" si="4"/>
        <v>1127459582</v>
      </c>
      <c r="J46" s="93">
        <v>31950450</v>
      </c>
      <c r="K46" s="91">
        <f t="shared" si="5"/>
        <v>45</v>
      </c>
    </row>
    <row r="47" spans="1:11" s="31" customFormat="1" ht="22.5" customHeight="1">
      <c r="A47" s="30"/>
      <c r="B47" s="92" t="s">
        <v>130</v>
      </c>
      <c r="C47" s="157" t="s">
        <v>164</v>
      </c>
      <c r="D47" s="93">
        <v>101000</v>
      </c>
      <c r="E47" s="93">
        <v>0</v>
      </c>
      <c r="F47" s="93">
        <v>1646740</v>
      </c>
      <c r="G47" s="102">
        <v>7443000</v>
      </c>
      <c r="H47" s="89">
        <f t="shared" si="3"/>
        <v>-5796260</v>
      </c>
      <c r="I47" s="96">
        <f t="shared" si="4"/>
        <v>1646740</v>
      </c>
      <c r="J47" s="93">
        <v>45450</v>
      </c>
      <c r="K47" s="91">
        <f t="shared" si="5"/>
        <v>45</v>
      </c>
    </row>
    <row r="48" spans="1:11" s="31" customFormat="1" ht="22.5" customHeight="1">
      <c r="A48" s="30"/>
      <c r="B48" s="104" t="s">
        <v>131</v>
      </c>
      <c r="C48" s="93">
        <v>0</v>
      </c>
      <c r="D48" s="93">
        <v>0</v>
      </c>
      <c r="E48" s="93"/>
      <c r="F48" s="93">
        <v>0</v>
      </c>
      <c r="G48" s="102">
        <v>273446000</v>
      </c>
      <c r="H48" s="89">
        <f t="shared" si="3"/>
        <v>-273446000</v>
      </c>
      <c r="I48" s="96">
        <v>0</v>
      </c>
      <c r="J48" s="93"/>
      <c r="K48" s="91"/>
    </row>
    <row r="49" spans="1:11" s="18" customFormat="1" ht="24.75" customHeight="1">
      <c r="A49" s="21" t="s">
        <v>48</v>
      </c>
      <c r="B49" s="20"/>
      <c r="C49" s="139"/>
      <c r="D49" s="139"/>
      <c r="E49" s="139">
        <f>SUM(E50:E55)</f>
        <v>1059578380</v>
      </c>
      <c r="F49" s="139">
        <f>SUM(F50:F55)</f>
        <v>233368135</v>
      </c>
      <c r="G49" s="139">
        <f>SUM(G50:G55)</f>
        <v>328808218</v>
      </c>
      <c r="H49" s="140">
        <f>SUM(H50:H55)</f>
        <v>-95440083</v>
      </c>
      <c r="I49" s="139">
        <f>SUM(I50:I55)</f>
        <v>1292946515</v>
      </c>
      <c r="J49" s="139"/>
      <c r="K49" s="139"/>
    </row>
    <row r="50" spans="1:11" s="29" customFormat="1" ht="22.5" customHeight="1">
      <c r="A50" s="49"/>
      <c r="B50" s="106" t="s">
        <v>132</v>
      </c>
      <c r="C50" s="107">
        <v>5556007940</v>
      </c>
      <c r="D50" s="107">
        <v>555600794</v>
      </c>
      <c r="E50" s="107">
        <v>79200000</v>
      </c>
      <c r="F50" s="108"/>
      <c r="G50" s="108"/>
      <c r="H50" s="109">
        <f aca="true" t="shared" si="6" ref="H50:H55">F50-G50</f>
        <v>0</v>
      </c>
      <c r="I50" s="110">
        <f aca="true" t="shared" si="7" ref="I50:I55">E50+F50</f>
        <v>79200000</v>
      </c>
      <c r="J50" s="107">
        <v>16665309</v>
      </c>
      <c r="K50" s="111">
        <f aca="true" t="shared" si="8" ref="K50:K55">IF(D50="","",(J50/D50)*100)</f>
        <v>2.999511372188572</v>
      </c>
    </row>
    <row r="51" spans="1:11" s="19" customFormat="1" ht="22.5" customHeight="1">
      <c r="A51" s="23"/>
      <c r="B51" s="106" t="s">
        <v>133</v>
      </c>
      <c r="C51" s="107">
        <v>60000000</v>
      </c>
      <c r="D51" s="107">
        <v>60000000</v>
      </c>
      <c r="E51" s="107">
        <v>27353218</v>
      </c>
      <c r="F51" s="108"/>
      <c r="G51" s="108">
        <v>27353218</v>
      </c>
      <c r="H51" s="109">
        <f t="shared" si="6"/>
        <v>-27353218</v>
      </c>
      <c r="I51" s="110">
        <f t="shared" si="7"/>
        <v>27353218</v>
      </c>
      <c r="J51" s="107">
        <v>27353218</v>
      </c>
      <c r="K51" s="111">
        <f t="shared" si="8"/>
        <v>45.588696666666664</v>
      </c>
    </row>
    <row r="52" spans="1:11" s="19" customFormat="1" ht="22.5" customHeight="1">
      <c r="A52" s="23"/>
      <c r="B52" s="106" t="s">
        <v>134</v>
      </c>
      <c r="C52" s="107">
        <v>5293391400</v>
      </c>
      <c r="D52" s="107">
        <v>529339140</v>
      </c>
      <c r="E52" s="107">
        <v>953019682</v>
      </c>
      <c r="F52" s="108">
        <v>233368135</v>
      </c>
      <c r="G52" s="108">
        <v>301455000</v>
      </c>
      <c r="H52" s="109">
        <f t="shared" si="6"/>
        <v>-68086865</v>
      </c>
      <c r="I52" s="110">
        <f t="shared" si="7"/>
        <v>1186387817</v>
      </c>
      <c r="J52" s="107">
        <v>145986951</v>
      </c>
      <c r="K52" s="111">
        <f t="shared" si="8"/>
        <v>27.579096267092584</v>
      </c>
    </row>
    <row r="53" spans="1:11" s="19" customFormat="1" ht="22.5" customHeight="1">
      <c r="A53" s="22"/>
      <c r="B53" s="106" t="s">
        <v>135</v>
      </c>
      <c r="C53" s="158" t="s">
        <v>166</v>
      </c>
      <c r="D53" s="107">
        <v>10000</v>
      </c>
      <c r="E53" s="107">
        <v>1827</v>
      </c>
      <c r="F53" s="108"/>
      <c r="G53" s="108"/>
      <c r="H53" s="109">
        <f t="shared" si="6"/>
        <v>0</v>
      </c>
      <c r="I53" s="110">
        <f t="shared" si="7"/>
        <v>1827</v>
      </c>
      <c r="J53" s="107">
        <v>1000</v>
      </c>
      <c r="K53" s="111">
        <f t="shared" si="8"/>
        <v>10</v>
      </c>
    </row>
    <row r="54" spans="1:11" s="19" customFormat="1" ht="22.5" customHeight="1">
      <c r="A54" s="27"/>
      <c r="B54" s="106" t="s">
        <v>39</v>
      </c>
      <c r="C54" s="158" t="s">
        <v>166</v>
      </c>
      <c r="D54" s="107">
        <v>10000</v>
      </c>
      <c r="E54" s="107">
        <v>1827</v>
      </c>
      <c r="F54" s="108"/>
      <c r="G54" s="108"/>
      <c r="H54" s="109">
        <f t="shared" si="6"/>
        <v>0</v>
      </c>
      <c r="I54" s="110">
        <f t="shared" si="7"/>
        <v>1827</v>
      </c>
      <c r="J54" s="107">
        <v>1000</v>
      </c>
      <c r="K54" s="111">
        <f t="shared" si="8"/>
        <v>10</v>
      </c>
    </row>
    <row r="55" spans="1:11" s="19" customFormat="1" ht="22.5" customHeight="1">
      <c r="A55" s="27"/>
      <c r="B55" s="106" t="s">
        <v>40</v>
      </c>
      <c r="C55" s="158" t="s">
        <v>166</v>
      </c>
      <c r="D55" s="107">
        <v>10000</v>
      </c>
      <c r="E55" s="107">
        <v>1826</v>
      </c>
      <c r="F55" s="108"/>
      <c r="G55" s="108"/>
      <c r="H55" s="109">
        <f t="shared" si="6"/>
        <v>0</v>
      </c>
      <c r="I55" s="110">
        <f t="shared" si="7"/>
        <v>1826</v>
      </c>
      <c r="J55" s="107">
        <v>1000</v>
      </c>
      <c r="K55" s="111">
        <f t="shared" si="8"/>
        <v>10</v>
      </c>
    </row>
    <row r="56" spans="1:12" s="18" customFormat="1" ht="29.25" customHeight="1">
      <c r="A56" s="21" t="s">
        <v>49</v>
      </c>
      <c r="B56" s="46"/>
      <c r="C56" s="146"/>
      <c r="D56" s="146"/>
      <c r="E56" s="147">
        <f>SUM(E57:E60)</f>
        <v>1025633598</v>
      </c>
      <c r="F56" s="147">
        <f>SUM(F57:F60)</f>
        <v>-978705991</v>
      </c>
      <c r="G56" s="147">
        <f>SUM(G57:G60)</f>
        <v>-978705991</v>
      </c>
      <c r="H56" s="147">
        <f>SUM(H57:H60)</f>
        <v>0</v>
      </c>
      <c r="I56" s="147">
        <f>SUM(I57:I60)</f>
        <v>46927607</v>
      </c>
      <c r="J56" s="146"/>
      <c r="K56" s="146"/>
      <c r="L56" s="33"/>
    </row>
    <row r="57" spans="1:11" s="19" customFormat="1" ht="22.5" customHeight="1">
      <c r="A57" s="27"/>
      <c r="B57" s="112" t="s">
        <v>41</v>
      </c>
      <c r="C57" s="113">
        <v>230628485</v>
      </c>
      <c r="D57" s="113"/>
      <c r="E57" s="113">
        <v>727607</v>
      </c>
      <c r="F57" s="114">
        <v>0</v>
      </c>
      <c r="G57" s="114">
        <v>0</v>
      </c>
      <c r="H57" s="115">
        <f>F57-G57</f>
        <v>0</v>
      </c>
      <c r="I57" s="116">
        <f>E57+F57</f>
        <v>727607</v>
      </c>
      <c r="J57" s="113"/>
      <c r="K57" s="117">
        <f>IF(D57="","",(J57/D57)*100)</f>
      </c>
    </row>
    <row r="58" spans="1:11" s="19" customFormat="1" ht="22.5" customHeight="1">
      <c r="A58" s="27"/>
      <c r="B58" s="112" t="s">
        <v>28</v>
      </c>
      <c r="C58" s="113">
        <v>379405000</v>
      </c>
      <c r="D58" s="113">
        <v>37940500</v>
      </c>
      <c r="E58" s="113">
        <v>43200000</v>
      </c>
      <c r="F58" s="114">
        <v>0</v>
      </c>
      <c r="G58" s="114">
        <v>0</v>
      </c>
      <c r="H58" s="115">
        <f>F58-G58</f>
        <v>0</v>
      </c>
      <c r="I58" s="116">
        <f>E58+F58</f>
        <v>43200000</v>
      </c>
      <c r="J58" s="113">
        <v>4968000</v>
      </c>
      <c r="K58" s="117">
        <f>IF(D58="","",(J58/D58)*100)</f>
        <v>13.094186950620049</v>
      </c>
    </row>
    <row r="59" spans="1:11" s="19" customFormat="1" ht="22.5" customHeight="1">
      <c r="A59" s="27"/>
      <c r="B59" s="112" t="s">
        <v>42</v>
      </c>
      <c r="C59" s="113">
        <v>0</v>
      </c>
      <c r="D59" s="113"/>
      <c r="E59" s="113">
        <v>978705991</v>
      </c>
      <c r="F59" s="114">
        <v>-978705991</v>
      </c>
      <c r="G59" s="114">
        <v>-978705991</v>
      </c>
      <c r="H59" s="115">
        <f>F59-G59</f>
        <v>0</v>
      </c>
      <c r="I59" s="116">
        <f>E59+F59</f>
        <v>0</v>
      </c>
      <c r="J59" s="113"/>
      <c r="K59" s="117">
        <f>IF(D59="","",(J59/D59)*100)</f>
      </c>
    </row>
    <row r="60" spans="1:11" s="19" customFormat="1" ht="22.5" customHeight="1">
      <c r="A60" s="27"/>
      <c r="B60" s="112" t="s">
        <v>136</v>
      </c>
      <c r="C60" s="113">
        <v>50000000</v>
      </c>
      <c r="D60" s="113">
        <v>5000000</v>
      </c>
      <c r="E60" s="113">
        <v>3000000</v>
      </c>
      <c r="F60" s="114">
        <v>0</v>
      </c>
      <c r="G60" s="114">
        <v>0</v>
      </c>
      <c r="H60" s="115">
        <f>F60-G60</f>
        <v>0</v>
      </c>
      <c r="I60" s="116">
        <f>E60+F60</f>
        <v>3000000</v>
      </c>
      <c r="J60" s="113">
        <v>300000</v>
      </c>
      <c r="K60" s="117">
        <f>IF(D60="","",(J60/D60)*100)</f>
        <v>6</v>
      </c>
    </row>
    <row r="61" spans="1:11" s="18" customFormat="1" ht="36.75" customHeight="1">
      <c r="A61" s="34" t="s">
        <v>14</v>
      </c>
      <c r="B61" s="20"/>
      <c r="C61" s="139"/>
      <c r="D61" s="139"/>
      <c r="E61" s="139">
        <f>E62+E66+E104</f>
        <v>41858473937.92</v>
      </c>
      <c r="F61" s="139">
        <f>F62+F66+F104</f>
        <v>-13640211</v>
      </c>
      <c r="G61" s="139">
        <f>G62+G66+G104</f>
        <v>-2803194406</v>
      </c>
      <c r="H61" s="139">
        <f>H62+H66+H104</f>
        <v>2789554195</v>
      </c>
      <c r="I61" s="139">
        <f>I62+I66+I104</f>
        <v>41844833726.92</v>
      </c>
      <c r="J61" s="139"/>
      <c r="K61" s="139"/>
    </row>
    <row r="62" spans="1:11" s="33" customFormat="1" ht="26.25" customHeight="1">
      <c r="A62" s="79" t="s">
        <v>15</v>
      </c>
      <c r="B62" s="52"/>
      <c r="C62" s="147"/>
      <c r="D62" s="147"/>
      <c r="E62" s="147">
        <f>SUM(E63:E65)</f>
        <v>102500000</v>
      </c>
      <c r="F62" s="147">
        <f>F63+F64+F65</f>
        <v>0</v>
      </c>
      <c r="G62" s="147">
        <f>G63+G64+G65</f>
        <v>0</v>
      </c>
      <c r="H62" s="147">
        <f>H63+H64+H65</f>
        <v>0</v>
      </c>
      <c r="I62" s="147">
        <f>SUM(I63:I65)</f>
        <v>102500000</v>
      </c>
      <c r="J62" s="147"/>
      <c r="K62" s="147"/>
    </row>
    <row r="63" spans="1:11" s="29" customFormat="1" ht="22.5" customHeight="1">
      <c r="A63" s="27"/>
      <c r="B63" s="92" t="s">
        <v>99</v>
      </c>
      <c r="C63" s="87">
        <v>198200000</v>
      </c>
      <c r="D63" s="87">
        <v>19820000</v>
      </c>
      <c r="E63" s="87">
        <v>7000000</v>
      </c>
      <c r="F63" s="88"/>
      <c r="G63" s="88"/>
      <c r="H63" s="89">
        <f>F63-G63</f>
        <v>0</v>
      </c>
      <c r="I63" s="90">
        <f>E63+F63</f>
        <v>7000000</v>
      </c>
      <c r="J63" s="87">
        <v>700000</v>
      </c>
      <c r="K63" s="91">
        <f>IF(D63="","",(J63/D63)*100)</f>
        <v>3.5317860746720484</v>
      </c>
    </row>
    <row r="64" spans="1:11" s="29" customFormat="1" ht="22.5" customHeight="1">
      <c r="A64" s="27"/>
      <c r="B64" s="92" t="s">
        <v>100</v>
      </c>
      <c r="C64" s="93">
        <v>4000000000</v>
      </c>
      <c r="D64" s="93">
        <v>400000000</v>
      </c>
      <c r="E64" s="93">
        <v>45500000</v>
      </c>
      <c r="F64" s="94"/>
      <c r="G64" s="94"/>
      <c r="H64" s="95">
        <f>F64-G64</f>
        <v>0</v>
      </c>
      <c r="I64" s="96">
        <f>E64+F64</f>
        <v>45500000</v>
      </c>
      <c r="J64" s="93">
        <v>4550000</v>
      </c>
      <c r="K64" s="97">
        <f>IF(D64="","",(J64/D64)*100)</f>
        <v>1.1375</v>
      </c>
    </row>
    <row r="65" spans="1:11" s="29" customFormat="1" ht="22.5" customHeight="1">
      <c r="A65" s="27"/>
      <c r="B65" s="92" t="s">
        <v>101</v>
      </c>
      <c r="C65" s="93">
        <v>17620000000</v>
      </c>
      <c r="D65" s="93">
        <v>1762000000</v>
      </c>
      <c r="E65" s="93">
        <v>50000000</v>
      </c>
      <c r="F65" s="94"/>
      <c r="G65" s="94"/>
      <c r="H65" s="95">
        <f>F65-G65</f>
        <v>0</v>
      </c>
      <c r="I65" s="96">
        <f>E65+F65</f>
        <v>50000000</v>
      </c>
      <c r="J65" s="93">
        <v>5000000</v>
      </c>
      <c r="K65" s="97">
        <f>IF(D65="","",(J65/D65)*100)</f>
        <v>0.28376844494892167</v>
      </c>
    </row>
    <row r="66" spans="1:11" s="33" customFormat="1" ht="24.75" customHeight="1">
      <c r="A66" s="21" t="s">
        <v>153</v>
      </c>
      <c r="B66" s="21"/>
      <c r="C66" s="146"/>
      <c r="D66" s="146"/>
      <c r="E66" s="147">
        <f>SUM(E67:E103)</f>
        <v>36167268687.19</v>
      </c>
      <c r="F66" s="147">
        <f>SUM(F67:F103)</f>
        <v>-5902568</v>
      </c>
      <c r="G66" s="147">
        <f>SUM(G67:G103)</f>
        <v>-2008847803</v>
      </c>
      <c r="H66" s="147">
        <f>SUM(H67:H103)</f>
        <v>2002945235</v>
      </c>
      <c r="I66" s="147">
        <f>SUM(I67:I103)</f>
        <v>36161366119.19</v>
      </c>
      <c r="J66" s="146"/>
      <c r="K66" s="146"/>
    </row>
    <row r="67" spans="1:11" s="29" customFormat="1" ht="22.5" customHeight="1">
      <c r="A67" s="27"/>
      <c r="B67" s="27" t="s">
        <v>97</v>
      </c>
      <c r="C67" s="36">
        <v>78288192570</v>
      </c>
      <c r="D67" s="36">
        <v>7828819257</v>
      </c>
      <c r="E67" s="36">
        <v>50673380</v>
      </c>
      <c r="F67" s="36"/>
      <c r="G67" s="36"/>
      <c r="H67" s="37">
        <f aca="true" t="shared" si="9" ref="H67:H103">F67-G67</f>
        <v>0</v>
      </c>
      <c r="I67" s="37">
        <f aca="true" t="shared" si="10" ref="I67:I103">E67+F67</f>
        <v>50673380</v>
      </c>
      <c r="J67" s="38">
        <v>23137489</v>
      </c>
      <c r="K67" s="39">
        <f aca="true" t="shared" si="11" ref="K67:K103">IF(D67="","",(J67/D67)*100)</f>
        <v>0.2955425108238643</v>
      </c>
    </row>
    <row r="68" spans="1:11" s="19" customFormat="1" ht="22.5" customHeight="1">
      <c r="A68" s="27"/>
      <c r="B68" s="27" t="s">
        <v>98</v>
      </c>
      <c r="C68" s="36">
        <v>330000000000</v>
      </c>
      <c r="D68" s="36">
        <v>33000000000</v>
      </c>
      <c r="E68" s="36">
        <v>6805779571.19</v>
      </c>
      <c r="F68" s="36"/>
      <c r="G68" s="36"/>
      <c r="H68" s="37">
        <f t="shared" si="9"/>
        <v>0</v>
      </c>
      <c r="I68" s="37">
        <f t="shared" si="10"/>
        <v>6805779571.19</v>
      </c>
      <c r="J68" s="38">
        <v>865191972</v>
      </c>
      <c r="K68" s="39">
        <f t="shared" si="11"/>
        <v>2.6217938545454547</v>
      </c>
    </row>
    <row r="69" spans="1:11" s="19" customFormat="1" ht="22.5" customHeight="1">
      <c r="A69" s="27"/>
      <c r="B69" s="27" t="s">
        <v>146</v>
      </c>
      <c r="C69" s="36">
        <v>6417561270</v>
      </c>
      <c r="D69" s="36">
        <v>641756127</v>
      </c>
      <c r="E69" s="36"/>
      <c r="F69" s="36"/>
      <c r="G69" s="36"/>
      <c r="H69" s="37"/>
      <c r="I69" s="37"/>
      <c r="J69" s="38">
        <v>10253459</v>
      </c>
      <c r="K69" s="39">
        <f t="shared" si="11"/>
        <v>1.5977189104421279</v>
      </c>
    </row>
    <row r="70" spans="1:15" s="19" customFormat="1" ht="22.5" customHeight="1">
      <c r="A70" s="27"/>
      <c r="B70" s="35" t="s">
        <v>50</v>
      </c>
      <c r="C70" s="36">
        <v>5556007940</v>
      </c>
      <c r="D70" s="36">
        <v>555600794</v>
      </c>
      <c r="E70" s="36">
        <v>252277000</v>
      </c>
      <c r="F70" s="36"/>
      <c r="G70" s="36"/>
      <c r="H70" s="37">
        <f t="shared" si="9"/>
        <v>0</v>
      </c>
      <c r="I70" s="37">
        <f t="shared" si="10"/>
        <v>252277000</v>
      </c>
      <c r="J70" s="38">
        <v>55615941</v>
      </c>
      <c r="K70" s="39">
        <f t="shared" si="11"/>
        <v>10.010054269288895</v>
      </c>
      <c r="L70" s="29"/>
      <c r="M70" s="29"/>
      <c r="N70" s="29"/>
      <c r="O70" s="29"/>
    </row>
    <row r="71" spans="1:11" s="19" customFormat="1" ht="22.5" customHeight="1">
      <c r="A71" s="22" t="s">
        <v>13</v>
      </c>
      <c r="B71" s="35" t="s">
        <v>51</v>
      </c>
      <c r="C71" s="36">
        <v>61647354140</v>
      </c>
      <c r="D71" s="36">
        <v>6164735414</v>
      </c>
      <c r="E71" s="36">
        <v>3241543035</v>
      </c>
      <c r="F71" s="36"/>
      <c r="G71" s="36"/>
      <c r="H71" s="37">
        <f t="shared" si="9"/>
        <v>0</v>
      </c>
      <c r="I71" s="37">
        <f t="shared" si="10"/>
        <v>3241543035</v>
      </c>
      <c r="J71" s="38">
        <v>488947248</v>
      </c>
      <c r="K71" s="39">
        <f t="shared" si="11"/>
        <v>7.931358203786165</v>
      </c>
    </row>
    <row r="72" spans="1:11" s="31" customFormat="1" ht="22.5" customHeight="1">
      <c r="A72" s="30" t="s">
        <v>13</v>
      </c>
      <c r="B72" s="35" t="s">
        <v>52</v>
      </c>
      <c r="C72" s="36">
        <v>60896128080</v>
      </c>
      <c r="D72" s="36">
        <v>6089612808</v>
      </c>
      <c r="E72" s="36">
        <v>8105278982</v>
      </c>
      <c r="F72" s="36"/>
      <c r="G72" s="36"/>
      <c r="H72" s="37">
        <f t="shared" si="9"/>
        <v>0</v>
      </c>
      <c r="I72" s="37">
        <f t="shared" si="10"/>
        <v>8105278982</v>
      </c>
      <c r="J72" s="38">
        <v>1788121032</v>
      </c>
      <c r="K72" s="39">
        <f t="shared" si="11"/>
        <v>29.363460180110685</v>
      </c>
    </row>
    <row r="73" spans="1:11" s="31" customFormat="1" ht="22.5" customHeight="1">
      <c r="A73" s="30" t="s">
        <v>13</v>
      </c>
      <c r="B73" s="35" t="s">
        <v>53</v>
      </c>
      <c r="C73" s="36">
        <v>38735980000</v>
      </c>
      <c r="D73" s="36">
        <v>3873598000</v>
      </c>
      <c r="E73" s="36">
        <v>6165961407</v>
      </c>
      <c r="F73" s="36"/>
      <c r="G73" s="36"/>
      <c r="H73" s="37">
        <f t="shared" si="9"/>
        <v>0</v>
      </c>
      <c r="I73" s="37">
        <f t="shared" si="10"/>
        <v>6165961407</v>
      </c>
      <c r="J73" s="38">
        <v>595414552</v>
      </c>
      <c r="K73" s="39">
        <f t="shared" si="11"/>
        <v>15.371098188299353</v>
      </c>
    </row>
    <row r="74" spans="1:11" s="29" customFormat="1" ht="22.5" customHeight="1">
      <c r="A74" s="27"/>
      <c r="B74" s="40" t="s">
        <v>54</v>
      </c>
      <c r="C74" s="36">
        <v>97375371200</v>
      </c>
      <c r="D74" s="36">
        <v>9737537120</v>
      </c>
      <c r="E74" s="36">
        <v>222494332</v>
      </c>
      <c r="F74" s="36"/>
      <c r="G74" s="36">
        <v>-222494000</v>
      </c>
      <c r="H74" s="37">
        <f t="shared" si="9"/>
        <v>222494000</v>
      </c>
      <c r="I74" s="37">
        <f t="shared" si="10"/>
        <v>222494332</v>
      </c>
      <c r="J74" s="38">
        <v>89083257</v>
      </c>
      <c r="K74" s="39">
        <f t="shared" si="11"/>
        <v>0.9148438244926557</v>
      </c>
    </row>
    <row r="75" spans="1:11" s="25" customFormat="1" ht="22.5" customHeight="1">
      <c r="A75" s="24" t="s">
        <v>13</v>
      </c>
      <c r="B75" s="35" t="s">
        <v>55</v>
      </c>
      <c r="C75" s="36">
        <v>110594262380</v>
      </c>
      <c r="D75" s="36">
        <v>11059426238</v>
      </c>
      <c r="E75" s="36">
        <v>1099080389</v>
      </c>
      <c r="F75" s="36"/>
      <c r="G75" s="36"/>
      <c r="H75" s="43">
        <f t="shared" si="9"/>
        <v>0</v>
      </c>
      <c r="I75" s="67">
        <f>E75+F75</f>
        <v>1099080389</v>
      </c>
      <c r="J75" s="38">
        <v>277170670</v>
      </c>
      <c r="K75" s="45">
        <f t="shared" si="11"/>
        <v>2.5061939384128835</v>
      </c>
    </row>
    <row r="76" spans="1:11" s="29" customFormat="1" ht="22.5" customHeight="1">
      <c r="A76" s="27" t="s">
        <v>13</v>
      </c>
      <c r="B76" s="35" t="s">
        <v>56</v>
      </c>
      <c r="C76" s="36">
        <v>5392491010</v>
      </c>
      <c r="D76" s="36">
        <v>539249101</v>
      </c>
      <c r="E76" s="36">
        <v>812324914</v>
      </c>
      <c r="F76" s="36"/>
      <c r="G76" s="36"/>
      <c r="H76" s="37">
        <f t="shared" si="9"/>
        <v>0</v>
      </c>
      <c r="I76" s="37">
        <f t="shared" si="10"/>
        <v>812324914</v>
      </c>
      <c r="J76" s="38">
        <v>153445472</v>
      </c>
      <c r="K76" s="39">
        <f t="shared" si="11"/>
        <v>28.455396905705737</v>
      </c>
    </row>
    <row r="77" spans="1:11" s="19" customFormat="1" ht="22.5" customHeight="1">
      <c r="A77" s="27" t="s">
        <v>13</v>
      </c>
      <c r="B77" s="35" t="s">
        <v>57</v>
      </c>
      <c r="C77" s="36">
        <v>3168570000</v>
      </c>
      <c r="D77" s="36">
        <v>316857000</v>
      </c>
      <c r="E77" s="36">
        <v>510681174</v>
      </c>
      <c r="F77" s="36"/>
      <c r="G77" s="36"/>
      <c r="H77" s="37">
        <f t="shared" si="9"/>
        <v>0</v>
      </c>
      <c r="I77" s="37">
        <f t="shared" si="10"/>
        <v>510681174</v>
      </c>
      <c r="J77" s="38">
        <v>55696792</v>
      </c>
      <c r="K77" s="39">
        <f t="shared" si="11"/>
        <v>17.577895391296387</v>
      </c>
    </row>
    <row r="78" spans="1:11" s="25" customFormat="1" ht="22.5" customHeight="1" thickBot="1">
      <c r="A78" s="80" t="s">
        <v>13</v>
      </c>
      <c r="B78" s="68" t="s">
        <v>58</v>
      </c>
      <c r="C78" s="69">
        <v>3500000000</v>
      </c>
      <c r="D78" s="69">
        <v>350000000</v>
      </c>
      <c r="E78" s="69">
        <v>1451461845</v>
      </c>
      <c r="F78" s="69"/>
      <c r="G78" s="69"/>
      <c r="H78" s="65">
        <f t="shared" si="9"/>
        <v>0</v>
      </c>
      <c r="I78" s="65">
        <f t="shared" si="10"/>
        <v>1451461845</v>
      </c>
      <c r="J78" s="70">
        <v>74822414</v>
      </c>
      <c r="K78" s="66">
        <f t="shared" si="11"/>
        <v>21.37783257142857</v>
      </c>
    </row>
    <row r="79" spans="1:11" s="25" customFormat="1" ht="22.5" customHeight="1">
      <c r="A79" s="24" t="s">
        <v>13</v>
      </c>
      <c r="B79" s="35" t="s">
        <v>157</v>
      </c>
      <c r="C79" s="36">
        <v>3000000000</v>
      </c>
      <c r="D79" s="36">
        <v>300000000</v>
      </c>
      <c r="E79" s="36">
        <v>362190000</v>
      </c>
      <c r="F79" s="36"/>
      <c r="G79" s="36">
        <v>-362190000</v>
      </c>
      <c r="H79" s="37">
        <f t="shared" si="9"/>
        <v>362190000</v>
      </c>
      <c r="I79" s="37">
        <f t="shared" si="10"/>
        <v>362190000</v>
      </c>
      <c r="J79" s="38">
        <v>36219000</v>
      </c>
      <c r="K79" s="39">
        <f t="shared" si="11"/>
        <v>12.073</v>
      </c>
    </row>
    <row r="80" spans="1:11" s="25" customFormat="1" ht="24" customHeight="1">
      <c r="A80" s="30"/>
      <c r="B80" s="35" t="s">
        <v>59</v>
      </c>
      <c r="C80" s="36">
        <v>112309169960</v>
      </c>
      <c r="D80" s="36">
        <v>11230916996</v>
      </c>
      <c r="E80" s="36">
        <v>886742514</v>
      </c>
      <c r="F80" s="36"/>
      <c r="G80" s="36"/>
      <c r="H80" s="37">
        <f t="shared" si="9"/>
        <v>0</v>
      </c>
      <c r="I80" s="37">
        <f t="shared" si="10"/>
        <v>886742514</v>
      </c>
      <c r="J80" s="38">
        <v>234057193</v>
      </c>
      <c r="K80" s="39">
        <f t="shared" si="11"/>
        <v>2.084043476444192</v>
      </c>
    </row>
    <row r="81" spans="1:11" s="19" customFormat="1" ht="22.5" customHeight="1">
      <c r="A81" s="27"/>
      <c r="B81" s="35" t="s">
        <v>60</v>
      </c>
      <c r="C81" s="36">
        <v>3300000000</v>
      </c>
      <c r="D81" s="36">
        <v>330000000</v>
      </c>
      <c r="E81" s="36">
        <v>1377872240</v>
      </c>
      <c r="F81" s="36"/>
      <c r="G81" s="36">
        <v>-1377869600</v>
      </c>
      <c r="H81" s="37">
        <f t="shared" si="9"/>
        <v>1377869600</v>
      </c>
      <c r="I81" s="37">
        <f t="shared" si="10"/>
        <v>1377872240</v>
      </c>
      <c r="J81" s="38">
        <v>303131576</v>
      </c>
      <c r="K81" s="39">
        <f t="shared" si="11"/>
        <v>91.85805333333333</v>
      </c>
    </row>
    <row r="82" spans="1:11" s="19" customFormat="1" ht="22.5" customHeight="1">
      <c r="A82" s="27"/>
      <c r="B82" s="27" t="s">
        <v>150</v>
      </c>
      <c r="C82" s="36">
        <v>2624000000</v>
      </c>
      <c r="D82" s="36">
        <v>262400000</v>
      </c>
      <c r="E82" s="36"/>
      <c r="F82" s="36"/>
      <c r="G82" s="36"/>
      <c r="H82" s="37"/>
      <c r="I82" s="37"/>
      <c r="J82" s="38">
        <v>25035822</v>
      </c>
      <c r="K82" s="39">
        <f t="shared" si="11"/>
        <v>9.541090701219513</v>
      </c>
    </row>
    <row r="83" spans="1:11" s="19" customFormat="1" ht="22.5" customHeight="1">
      <c r="A83" s="27"/>
      <c r="B83" s="27" t="s">
        <v>151</v>
      </c>
      <c r="C83" s="36">
        <v>1545600000</v>
      </c>
      <c r="D83" s="36">
        <v>154560000</v>
      </c>
      <c r="E83" s="36"/>
      <c r="F83" s="36"/>
      <c r="G83" s="36"/>
      <c r="H83" s="37"/>
      <c r="I83" s="37"/>
      <c r="J83" s="38">
        <v>355005</v>
      </c>
      <c r="K83" s="39">
        <f t="shared" si="11"/>
        <v>0.2296875</v>
      </c>
    </row>
    <row r="84" spans="1:11" s="19" customFormat="1" ht="22.5" customHeight="1">
      <c r="A84" s="27"/>
      <c r="B84" s="35" t="s">
        <v>61</v>
      </c>
      <c r="C84" s="36">
        <v>655200000</v>
      </c>
      <c r="D84" s="36">
        <v>65520000</v>
      </c>
      <c r="E84" s="36">
        <v>12501100</v>
      </c>
      <c r="F84" s="36"/>
      <c r="G84" s="36">
        <v>-12501100</v>
      </c>
      <c r="H84" s="37">
        <f t="shared" si="9"/>
        <v>12501100</v>
      </c>
      <c r="I84" s="37">
        <f t="shared" si="10"/>
        <v>12501100</v>
      </c>
      <c r="J84" s="38">
        <v>1250110</v>
      </c>
      <c r="K84" s="39">
        <f t="shared" si="11"/>
        <v>1.9079822954822954</v>
      </c>
    </row>
    <row r="85" spans="1:11" s="25" customFormat="1" ht="22.5" customHeight="1">
      <c r="A85" s="24" t="s">
        <v>13</v>
      </c>
      <c r="B85" s="41" t="s">
        <v>158</v>
      </c>
      <c r="C85" s="42">
        <v>458295360</v>
      </c>
      <c r="D85" s="42">
        <v>45829536</v>
      </c>
      <c r="E85" s="42"/>
      <c r="F85" s="42"/>
      <c r="G85" s="42"/>
      <c r="H85" s="43">
        <f t="shared" si="9"/>
        <v>0</v>
      </c>
      <c r="I85" s="43">
        <f t="shared" si="10"/>
        <v>0</v>
      </c>
      <c r="J85" s="44">
        <v>62882</v>
      </c>
      <c r="K85" s="45">
        <f t="shared" si="11"/>
        <v>0.1372084587546337</v>
      </c>
    </row>
    <row r="86" spans="1:11" s="29" customFormat="1" ht="22.5" customHeight="1">
      <c r="A86" s="27"/>
      <c r="B86" s="40" t="s">
        <v>149</v>
      </c>
      <c r="C86" s="36">
        <v>6661326530</v>
      </c>
      <c r="D86" s="36">
        <v>666132653</v>
      </c>
      <c r="E86" s="36">
        <v>26972080</v>
      </c>
      <c r="F86" s="36">
        <v>-5358148</v>
      </c>
      <c r="G86" s="36"/>
      <c r="H86" s="37">
        <f t="shared" si="9"/>
        <v>-5358148</v>
      </c>
      <c r="I86" s="37">
        <f t="shared" si="10"/>
        <v>21613932</v>
      </c>
      <c r="J86" s="38">
        <v>1612980</v>
      </c>
      <c r="K86" s="39">
        <f t="shared" si="11"/>
        <v>0.24214095987274775</v>
      </c>
    </row>
    <row r="87" spans="1:11" s="29" customFormat="1" ht="22.5" customHeight="1">
      <c r="A87" s="27" t="s">
        <v>13</v>
      </c>
      <c r="B87" s="35" t="s">
        <v>62</v>
      </c>
      <c r="C87" s="36">
        <v>585785000</v>
      </c>
      <c r="D87" s="36">
        <v>58578500</v>
      </c>
      <c r="E87" s="36">
        <v>30000000</v>
      </c>
      <c r="F87" s="36"/>
      <c r="G87" s="36">
        <v>-30000000</v>
      </c>
      <c r="H87" s="37">
        <f t="shared" si="9"/>
        <v>30000000</v>
      </c>
      <c r="I87" s="37">
        <f t="shared" si="10"/>
        <v>30000000</v>
      </c>
      <c r="J87" s="38">
        <v>8913458</v>
      </c>
      <c r="K87" s="39">
        <f t="shared" si="11"/>
        <v>15.216261939107351</v>
      </c>
    </row>
    <row r="88" spans="1:11" s="29" customFormat="1" ht="22.5" customHeight="1">
      <c r="A88" s="27"/>
      <c r="B88" s="27" t="s">
        <v>63</v>
      </c>
      <c r="C88" s="36">
        <v>81021056860</v>
      </c>
      <c r="D88" s="36">
        <v>8102105686</v>
      </c>
      <c r="E88" s="36">
        <v>820341653</v>
      </c>
      <c r="F88" s="36"/>
      <c r="G88" s="36"/>
      <c r="H88" s="37">
        <f t="shared" si="9"/>
        <v>0</v>
      </c>
      <c r="I88" s="37">
        <f t="shared" si="10"/>
        <v>820341653</v>
      </c>
      <c r="J88" s="38">
        <v>211441123</v>
      </c>
      <c r="K88" s="39">
        <f t="shared" si="11"/>
        <v>2.6097058122230967</v>
      </c>
    </row>
    <row r="89" spans="1:11" s="29" customFormat="1" ht="22.5" customHeight="1">
      <c r="A89" s="27"/>
      <c r="B89" s="27" t="s">
        <v>64</v>
      </c>
      <c r="C89" s="36">
        <v>1400000010</v>
      </c>
      <c r="D89" s="36">
        <v>140000001</v>
      </c>
      <c r="E89" s="36">
        <v>544420</v>
      </c>
      <c r="F89" s="36">
        <v>-544420</v>
      </c>
      <c r="G89" s="36"/>
      <c r="H89" s="37">
        <f t="shared" si="9"/>
        <v>-544420</v>
      </c>
      <c r="I89" s="37">
        <f t="shared" si="10"/>
        <v>0</v>
      </c>
      <c r="J89" s="38"/>
      <c r="K89" s="39">
        <f t="shared" si="11"/>
        <v>0</v>
      </c>
    </row>
    <row r="90" spans="1:11" s="29" customFormat="1" ht="22.5" customHeight="1">
      <c r="A90" s="27"/>
      <c r="B90" s="35" t="s">
        <v>65</v>
      </c>
      <c r="C90" s="36">
        <v>50000000</v>
      </c>
      <c r="D90" s="36">
        <v>5000000</v>
      </c>
      <c r="E90" s="36">
        <v>3793103</v>
      </c>
      <c r="F90" s="36">
        <v>0</v>
      </c>
      <c r="G90" s="36">
        <v>-3793103</v>
      </c>
      <c r="H90" s="37">
        <f t="shared" si="9"/>
        <v>3793103</v>
      </c>
      <c r="I90" s="37">
        <f t="shared" si="10"/>
        <v>3793103</v>
      </c>
      <c r="J90" s="38">
        <v>1500000</v>
      </c>
      <c r="K90" s="39">
        <f t="shared" si="11"/>
        <v>30</v>
      </c>
    </row>
    <row r="91" spans="1:11" s="29" customFormat="1" ht="22.5" customHeight="1">
      <c r="A91" s="27"/>
      <c r="B91" s="35" t="s">
        <v>66</v>
      </c>
      <c r="C91" s="36">
        <v>1277102500</v>
      </c>
      <c r="D91" s="36">
        <v>1462500</v>
      </c>
      <c r="E91" s="36">
        <v>125921250</v>
      </c>
      <c r="F91" s="36"/>
      <c r="G91" s="36"/>
      <c r="H91" s="37">
        <f t="shared" si="9"/>
        <v>0</v>
      </c>
      <c r="I91" s="37">
        <f t="shared" si="10"/>
        <v>125921250</v>
      </c>
      <c r="J91" s="38">
        <v>146250</v>
      </c>
      <c r="K91" s="39">
        <f t="shared" si="11"/>
        <v>10</v>
      </c>
    </row>
    <row r="92" spans="1:11" s="31" customFormat="1" ht="22.5" customHeight="1">
      <c r="A92" s="30" t="s">
        <v>13</v>
      </c>
      <c r="B92" s="27" t="s">
        <v>67</v>
      </c>
      <c r="C92" s="36">
        <v>198200000</v>
      </c>
      <c r="D92" s="36">
        <v>19820000</v>
      </c>
      <c r="E92" s="36">
        <v>14000000</v>
      </c>
      <c r="F92" s="36"/>
      <c r="G92" s="36"/>
      <c r="H92" s="37">
        <f t="shared" si="9"/>
        <v>0</v>
      </c>
      <c r="I92" s="37">
        <f t="shared" si="10"/>
        <v>14000000</v>
      </c>
      <c r="J92" s="38">
        <v>1400000</v>
      </c>
      <c r="K92" s="39">
        <f t="shared" si="11"/>
        <v>7.063572149344097</v>
      </c>
    </row>
    <row r="93" spans="1:11" s="29" customFormat="1" ht="22.5" customHeight="1">
      <c r="A93" s="27"/>
      <c r="B93" s="27" t="s">
        <v>68</v>
      </c>
      <c r="C93" s="36">
        <v>2347400000</v>
      </c>
      <c r="D93" s="36">
        <v>234740000</v>
      </c>
      <c r="E93" s="36">
        <v>41000000</v>
      </c>
      <c r="F93" s="36"/>
      <c r="G93" s="36"/>
      <c r="H93" s="37">
        <f t="shared" si="9"/>
        <v>0</v>
      </c>
      <c r="I93" s="37">
        <f t="shared" si="10"/>
        <v>41000000</v>
      </c>
      <c r="J93" s="38">
        <v>4812170</v>
      </c>
      <c r="K93" s="39">
        <f t="shared" si="11"/>
        <v>2.0500000000000003</v>
      </c>
    </row>
    <row r="94" spans="1:11" s="25" customFormat="1" ht="22.5" customHeight="1">
      <c r="A94" s="30"/>
      <c r="B94" s="27" t="s">
        <v>69</v>
      </c>
      <c r="C94" s="36">
        <v>17620000000</v>
      </c>
      <c r="D94" s="36">
        <v>1762000000</v>
      </c>
      <c r="E94" s="36">
        <v>1000000000</v>
      </c>
      <c r="F94" s="36"/>
      <c r="G94" s="36"/>
      <c r="H94" s="37">
        <f t="shared" si="9"/>
        <v>0</v>
      </c>
      <c r="I94" s="37">
        <f t="shared" si="10"/>
        <v>1000000000</v>
      </c>
      <c r="J94" s="38">
        <v>100000000</v>
      </c>
      <c r="K94" s="39">
        <f t="shared" si="11"/>
        <v>5.675368898978434</v>
      </c>
    </row>
    <row r="95" spans="1:11" s="19" customFormat="1" ht="22.5" customHeight="1">
      <c r="A95" s="27"/>
      <c r="B95" s="35" t="s">
        <v>70</v>
      </c>
      <c r="C95" s="36">
        <v>135000000</v>
      </c>
      <c r="D95" s="36">
        <v>13500000</v>
      </c>
      <c r="E95" s="36">
        <v>4500000</v>
      </c>
      <c r="F95" s="36"/>
      <c r="G95" s="36"/>
      <c r="H95" s="37">
        <f t="shared" si="9"/>
        <v>0</v>
      </c>
      <c r="I95" s="37">
        <f t="shared" si="10"/>
        <v>4500000</v>
      </c>
      <c r="J95" s="38">
        <v>450000</v>
      </c>
      <c r="K95" s="39">
        <f t="shared" si="11"/>
        <v>3.3333333333333335</v>
      </c>
    </row>
    <row r="96" spans="1:11" s="19" customFormat="1" ht="22.5" customHeight="1">
      <c r="A96" s="23"/>
      <c r="B96" s="27" t="s">
        <v>71</v>
      </c>
      <c r="C96" s="36">
        <v>1700000000</v>
      </c>
      <c r="D96" s="36">
        <v>170000000</v>
      </c>
      <c r="E96" s="36">
        <v>100000000</v>
      </c>
      <c r="F96" s="36"/>
      <c r="G96" s="36"/>
      <c r="H96" s="37">
        <f t="shared" si="9"/>
        <v>0</v>
      </c>
      <c r="I96" s="37">
        <f t="shared" si="10"/>
        <v>100000000</v>
      </c>
      <c r="J96" s="38">
        <v>10000000</v>
      </c>
      <c r="K96" s="39">
        <f t="shared" si="11"/>
        <v>5.88235294117647</v>
      </c>
    </row>
    <row r="97" spans="1:11" s="29" customFormat="1" ht="22.5" customHeight="1">
      <c r="A97" s="49"/>
      <c r="B97" s="35" t="s">
        <v>72</v>
      </c>
      <c r="C97" s="36">
        <v>4000000000</v>
      </c>
      <c r="D97" s="36">
        <v>400000000</v>
      </c>
      <c r="E97" s="36">
        <v>110592000</v>
      </c>
      <c r="F97" s="36"/>
      <c r="G97" s="36"/>
      <c r="H97" s="37">
        <f t="shared" si="9"/>
        <v>0</v>
      </c>
      <c r="I97" s="37">
        <f t="shared" si="10"/>
        <v>110592000</v>
      </c>
      <c r="J97" s="38">
        <v>10665000</v>
      </c>
      <c r="K97" s="39">
        <f t="shared" si="11"/>
        <v>2.66625</v>
      </c>
    </row>
    <row r="98" spans="1:11" s="29" customFormat="1" ht="19.5" customHeight="1">
      <c r="A98" s="49"/>
      <c r="B98" s="35" t="s">
        <v>73</v>
      </c>
      <c r="C98" s="36">
        <v>345000000</v>
      </c>
      <c r="D98" s="36">
        <v>34500000</v>
      </c>
      <c r="E98" s="36">
        <v>27550000</v>
      </c>
      <c r="F98" s="36"/>
      <c r="G98" s="36"/>
      <c r="H98" s="37">
        <f t="shared" si="9"/>
        <v>0</v>
      </c>
      <c r="I98" s="37">
        <f t="shared" si="10"/>
        <v>27550000</v>
      </c>
      <c r="J98" s="38">
        <v>2481467</v>
      </c>
      <c r="K98" s="39">
        <f t="shared" si="11"/>
        <v>7.192657971014493</v>
      </c>
    </row>
    <row r="99" spans="1:11" s="29" customFormat="1" ht="22.5" customHeight="1">
      <c r="A99" s="27"/>
      <c r="B99" s="27" t="s">
        <v>74</v>
      </c>
      <c r="C99" s="36">
        <v>300000000</v>
      </c>
      <c r="D99" s="36">
        <v>30000000</v>
      </c>
      <c r="E99" s="36">
        <v>4900000</v>
      </c>
      <c r="F99" s="36"/>
      <c r="G99" s="36"/>
      <c r="H99" s="37">
        <f t="shared" si="9"/>
        <v>0</v>
      </c>
      <c r="I99" s="37">
        <f t="shared" si="10"/>
        <v>4900000</v>
      </c>
      <c r="J99" s="38">
        <v>490000</v>
      </c>
      <c r="K99" s="39">
        <f t="shared" si="11"/>
        <v>1.633333333333333</v>
      </c>
    </row>
    <row r="100" spans="1:11" s="19" customFormat="1" ht="22.5" customHeight="1">
      <c r="A100" s="27"/>
      <c r="B100" s="27" t="s">
        <v>75</v>
      </c>
      <c r="C100" s="36">
        <v>59990010</v>
      </c>
      <c r="D100" s="36">
        <v>5999001</v>
      </c>
      <c r="E100" s="36">
        <v>155312</v>
      </c>
      <c r="F100" s="36"/>
      <c r="G100" s="36"/>
      <c r="H100" s="37">
        <f t="shared" si="9"/>
        <v>0</v>
      </c>
      <c r="I100" s="37">
        <f t="shared" si="10"/>
        <v>155312</v>
      </c>
      <c r="J100" s="38">
        <v>15531</v>
      </c>
      <c r="K100" s="39">
        <f t="shared" si="11"/>
        <v>0.2588931057020994</v>
      </c>
    </row>
    <row r="101" spans="1:11" s="29" customFormat="1" ht="22.5" customHeight="1">
      <c r="A101" s="27"/>
      <c r="B101" s="27" t="s">
        <v>76</v>
      </c>
      <c r="C101" s="36">
        <v>16000000</v>
      </c>
      <c r="D101" s="36">
        <v>1600000</v>
      </c>
      <c r="E101" s="36">
        <v>136986</v>
      </c>
      <c r="F101" s="36"/>
      <c r="G101" s="36"/>
      <c r="H101" s="37">
        <f t="shared" si="9"/>
        <v>0</v>
      </c>
      <c r="I101" s="37">
        <f t="shared" si="10"/>
        <v>136986</v>
      </c>
      <c r="J101" s="38">
        <v>14658</v>
      </c>
      <c r="K101" s="39">
        <f t="shared" si="11"/>
        <v>0.916125</v>
      </c>
    </row>
    <row r="102" spans="1:11" s="29" customFormat="1" ht="22.5" customHeight="1">
      <c r="A102" s="27"/>
      <c r="B102" s="27" t="s">
        <v>77</v>
      </c>
      <c r="C102" s="28">
        <v>105322243070</v>
      </c>
      <c r="D102" s="28">
        <v>10532224307</v>
      </c>
      <c r="E102" s="71">
        <v>2500000000</v>
      </c>
      <c r="F102" s="71"/>
      <c r="G102" s="71"/>
      <c r="H102" s="37">
        <f t="shared" si="9"/>
        <v>0</v>
      </c>
      <c r="I102" s="37">
        <f t="shared" si="10"/>
        <v>2500000000</v>
      </c>
      <c r="J102" s="37">
        <v>250000000</v>
      </c>
      <c r="K102" s="39">
        <f t="shared" si="11"/>
        <v>2.37366763859979</v>
      </c>
    </row>
    <row r="103" spans="1:11" s="29" customFormat="1" ht="15" customHeight="1">
      <c r="A103" s="27"/>
      <c r="B103" s="27"/>
      <c r="C103" s="28"/>
      <c r="D103" s="28"/>
      <c r="E103" s="71"/>
      <c r="F103" s="71"/>
      <c r="G103" s="71"/>
      <c r="H103" s="37">
        <f t="shared" si="9"/>
        <v>0</v>
      </c>
      <c r="I103" s="37">
        <f t="shared" si="10"/>
        <v>0</v>
      </c>
      <c r="J103" s="37"/>
      <c r="K103" s="39">
        <f t="shared" si="11"/>
      </c>
    </row>
    <row r="104" spans="1:12" s="18" customFormat="1" ht="25.5" customHeight="1">
      <c r="A104" s="21" t="s">
        <v>78</v>
      </c>
      <c r="B104" s="46"/>
      <c r="C104" s="146"/>
      <c r="D104" s="146"/>
      <c r="E104" s="147">
        <f>SUM(E105:E130)</f>
        <v>5588705250.73</v>
      </c>
      <c r="F104" s="147">
        <f>SUM(F105:F130)</f>
        <v>-7737643</v>
      </c>
      <c r="G104" s="147">
        <f>SUM(G105:G130)</f>
        <v>-794346603</v>
      </c>
      <c r="H104" s="147">
        <f>SUM(H105:H130)</f>
        <v>786608960</v>
      </c>
      <c r="I104" s="147">
        <f>SUM(I105:I130)</f>
        <v>5580967607.73</v>
      </c>
      <c r="J104" s="147"/>
      <c r="K104" s="146"/>
      <c r="L104" s="33"/>
    </row>
    <row r="105" spans="1:11" s="29" customFormat="1" ht="22.5" customHeight="1">
      <c r="A105" s="27"/>
      <c r="B105" s="35" t="s">
        <v>79</v>
      </c>
      <c r="C105" s="42">
        <v>78288192570</v>
      </c>
      <c r="D105" s="42">
        <v>7828819257</v>
      </c>
      <c r="E105" s="42">
        <v>14610707.8</v>
      </c>
      <c r="F105" s="42">
        <v>0</v>
      </c>
      <c r="G105" s="44">
        <v>0</v>
      </c>
      <c r="H105" s="43">
        <f aca="true" t="shared" si="12" ref="H105:H130">F105-G105</f>
        <v>0</v>
      </c>
      <c r="I105" s="43">
        <f>E105+F105</f>
        <v>14610707.8</v>
      </c>
      <c r="J105" s="44">
        <v>5880212</v>
      </c>
      <c r="K105" s="45">
        <f aca="true" t="shared" si="13" ref="K105:K130">IF(D105="","",(J105/D105)*100)</f>
        <v>0.07510981933504612</v>
      </c>
    </row>
    <row r="106" spans="1:11" s="19" customFormat="1" ht="22.5" customHeight="1">
      <c r="A106" s="27"/>
      <c r="B106" s="35" t="s">
        <v>80</v>
      </c>
      <c r="C106" s="42">
        <v>330000000000</v>
      </c>
      <c r="D106" s="42">
        <v>33000000000</v>
      </c>
      <c r="E106" s="42">
        <v>432021751.93</v>
      </c>
      <c r="F106" s="42">
        <v>0</v>
      </c>
      <c r="G106" s="44">
        <v>0</v>
      </c>
      <c r="H106" s="43">
        <f t="shared" si="12"/>
        <v>0</v>
      </c>
      <c r="I106" s="43">
        <f>E106+F106</f>
        <v>432021751.93</v>
      </c>
      <c r="J106" s="44">
        <v>53789413</v>
      </c>
      <c r="K106" s="45">
        <f t="shared" si="13"/>
        <v>0.1629982212121212</v>
      </c>
    </row>
    <row r="107" spans="1:15" s="19" customFormat="1" ht="22.5" customHeight="1">
      <c r="A107" s="27"/>
      <c r="B107" s="35" t="s">
        <v>81</v>
      </c>
      <c r="C107" s="42">
        <v>5556007940</v>
      </c>
      <c r="D107" s="42">
        <v>555600794</v>
      </c>
      <c r="E107" s="42">
        <v>72000000</v>
      </c>
      <c r="F107" s="42">
        <v>0</v>
      </c>
      <c r="G107" s="47">
        <v>0</v>
      </c>
      <c r="H107" s="48">
        <f t="shared" si="12"/>
        <v>0</v>
      </c>
      <c r="I107" s="48">
        <f>E107+F107</f>
        <v>72000000</v>
      </c>
      <c r="J107" s="47">
        <v>16665309</v>
      </c>
      <c r="K107" s="45">
        <f t="shared" si="13"/>
        <v>2.999511372188572</v>
      </c>
      <c r="L107" s="29"/>
      <c r="M107" s="29"/>
      <c r="N107" s="29"/>
      <c r="O107" s="29"/>
    </row>
    <row r="108" spans="1:11" s="19" customFormat="1" ht="22.5" customHeight="1">
      <c r="A108" s="22"/>
      <c r="B108" s="35" t="s">
        <v>82</v>
      </c>
      <c r="C108" s="42">
        <v>110594262380</v>
      </c>
      <c r="D108" s="42">
        <v>11059426238</v>
      </c>
      <c r="E108" s="42">
        <v>142070889</v>
      </c>
      <c r="F108" s="42">
        <v>0</v>
      </c>
      <c r="G108" s="47">
        <v>0</v>
      </c>
      <c r="H108" s="48">
        <f t="shared" si="12"/>
        <v>0</v>
      </c>
      <c r="I108" s="48">
        <f>E108+F108</f>
        <v>142070889</v>
      </c>
      <c r="J108" s="47">
        <v>51979394</v>
      </c>
      <c r="K108" s="45">
        <f t="shared" si="13"/>
        <v>0.47000081994669574</v>
      </c>
    </row>
    <row r="109" spans="1:11" s="19" customFormat="1" ht="22.5" customHeight="1">
      <c r="A109" s="22"/>
      <c r="B109" s="35" t="s">
        <v>57</v>
      </c>
      <c r="C109" s="42">
        <v>3168570000</v>
      </c>
      <c r="D109" s="42">
        <v>316857000</v>
      </c>
      <c r="E109" s="42">
        <v>39975641</v>
      </c>
      <c r="F109" s="42"/>
      <c r="G109" s="47">
        <v>-39975670</v>
      </c>
      <c r="H109" s="48">
        <f t="shared" si="12"/>
        <v>39975670</v>
      </c>
      <c r="I109" s="48">
        <f>E109+F109</f>
        <v>39975641</v>
      </c>
      <c r="J109" s="47">
        <v>8825274</v>
      </c>
      <c r="K109" s="45">
        <f t="shared" si="13"/>
        <v>2.7852545470038534</v>
      </c>
    </row>
    <row r="110" spans="1:11" s="19" customFormat="1" ht="22.5" customHeight="1">
      <c r="A110" s="22"/>
      <c r="B110" s="35" t="s">
        <v>147</v>
      </c>
      <c r="C110" s="42">
        <v>2624000000</v>
      </c>
      <c r="D110" s="42">
        <v>262400000</v>
      </c>
      <c r="E110" s="42"/>
      <c r="F110" s="42"/>
      <c r="G110" s="47"/>
      <c r="H110" s="48"/>
      <c r="I110" s="48"/>
      <c r="J110" s="47">
        <v>16729</v>
      </c>
      <c r="K110" s="45">
        <f t="shared" si="13"/>
        <v>0.006375381097560976</v>
      </c>
    </row>
    <row r="111" spans="1:11" s="19" customFormat="1" ht="22.5" customHeight="1">
      <c r="A111" s="22"/>
      <c r="B111" s="27" t="s">
        <v>148</v>
      </c>
      <c r="C111" s="42">
        <v>1545600000</v>
      </c>
      <c r="D111" s="42">
        <v>154560000</v>
      </c>
      <c r="E111" s="42"/>
      <c r="F111" s="42"/>
      <c r="G111" s="47"/>
      <c r="H111" s="48"/>
      <c r="I111" s="48"/>
      <c r="J111" s="47">
        <v>5200300</v>
      </c>
      <c r="K111" s="45">
        <f t="shared" si="13"/>
        <v>3.3645833333333335</v>
      </c>
    </row>
    <row r="112" spans="1:11" s="19" customFormat="1" ht="22.5" customHeight="1">
      <c r="A112" s="27"/>
      <c r="B112" s="35" t="s">
        <v>61</v>
      </c>
      <c r="C112" s="42">
        <v>655200000</v>
      </c>
      <c r="D112" s="42">
        <v>65520000</v>
      </c>
      <c r="E112" s="42">
        <v>12501100</v>
      </c>
      <c r="F112" s="42">
        <v>0</v>
      </c>
      <c r="G112" s="47">
        <v>-12501000</v>
      </c>
      <c r="H112" s="48">
        <f t="shared" si="12"/>
        <v>12501000</v>
      </c>
      <c r="I112" s="48">
        <f aca="true" t="shared" si="14" ref="I112:I130">E112+F112</f>
        <v>12501100</v>
      </c>
      <c r="J112" s="47">
        <v>1250110</v>
      </c>
      <c r="K112" s="45">
        <f t="shared" si="13"/>
        <v>1.9079822954822954</v>
      </c>
    </row>
    <row r="113" spans="1:11" s="29" customFormat="1" ht="22.5" customHeight="1">
      <c r="A113" s="27"/>
      <c r="B113" s="35" t="s">
        <v>158</v>
      </c>
      <c r="C113" s="42">
        <v>458295360</v>
      </c>
      <c r="D113" s="42">
        <v>45829536</v>
      </c>
      <c r="E113" s="42">
        <v>97643</v>
      </c>
      <c r="F113" s="42">
        <v>-97643</v>
      </c>
      <c r="G113" s="47">
        <v>-97643</v>
      </c>
      <c r="H113" s="48">
        <f t="shared" si="12"/>
        <v>0</v>
      </c>
      <c r="I113" s="48">
        <f t="shared" si="14"/>
        <v>0</v>
      </c>
      <c r="J113" s="47">
        <v>31441</v>
      </c>
      <c r="K113" s="45">
        <f t="shared" si="13"/>
        <v>0.06860422937731685</v>
      </c>
    </row>
    <row r="114" spans="1:11" s="29" customFormat="1" ht="22.5" customHeight="1">
      <c r="A114" s="27"/>
      <c r="B114" s="35" t="s">
        <v>63</v>
      </c>
      <c r="C114" s="42">
        <v>81021056860</v>
      </c>
      <c r="D114" s="42">
        <v>8102105686</v>
      </c>
      <c r="E114" s="42">
        <v>751207680</v>
      </c>
      <c r="F114" s="42">
        <v>-7640000</v>
      </c>
      <c r="G114" s="47">
        <v>-289850000</v>
      </c>
      <c r="H114" s="48">
        <f t="shared" si="12"/>
        <v>282210000</v>
      </c>
      <c r="I114" s="48">
        <f t="shared" si="14"/>
        <v>743567680</v>
      </c>
      <c r="J114" s="47">
        <v>194895976</v>
      </c>
      <c r="K114" s="45">
        <f t="shared" si="13"/>
        <v>2.4054978243096694</v>
      </c>
    </row>
    <row r="115" spans="1:11" s="19" customFormat="1" ht="22.5" customHeight="1">
      <c r="A115" s="27"/>
      <c r="B115" s="41" t="s">
        <v>83</v>
      </c>
      <c r="C115" s="42">
        <v>450000000</v>
      </c>
      <c r="D115" s="42">
        <v>45000000</v>
      </c>
      <c r="E115" s="42">
        <v>14245000</v>
      </c>
      <c r="F115" s="42">
        <v>0</v>
      </c>
      <c r="G115" s="44">
        <v>0</v>
      </c>
      <c r="H115" s="43">
        <f t="shared" si="12"/>
        <v>0</v>
      </c>
      <c r="I115" s="43">
        <f t="shared" si="14"/>
        <v>14245000</v>
      </c>
      <c r="J115" s="44">
        <v>4500000</v>
      </c>
      <c r="K115" s="45">
        <f t="shared" si="13"/>
        <v>10</v>
      </c>
    </row>
    <row r="116" spans="1:11" s="19" customFormat="1" ht="22.5" customHeight="1" thickBot="1">
      <c r="A116" s="32"/>
      <c r="B116" s="72" t="s">
        <v>84</v>
      </c>
      <c r="C116" s="73">
        <v>2981829000</v>
      </c>
      <c r="D116" s="73">
        <v>298182900</v>
      </c>
      <c r="E116" s="73">
        <v>780000</v>
      </c>
      <c r="F116" s="73">
        <v>0</v>
      </c>
      <c r="G116" s="74">
        <v>0</v>
      </c>
      <c r="H116" s="75">
        <f t="shared" si="12"/>
        <v>0</v>
      </c>
      <c r="I116" s="75">
        <f t="shared" si="14"/>
        <v>780000</v>
      </c>
      <c r="J116" s="74">
        <v>213231</v>
      </c>
      <c r="K116" s="76">
        <f t="shared" si="13"/>
        <v>0.07151013689919844</v>
      </c>
    </row>
    <row r="117" spans="1:11" s="19" customFormat="1" ht="22.5" customHeight="1">
      <c r="A117" s="27"/>
      <c r="B117" s="41" t="s">
        <v>85</v>
      </c>
      <c r="C117" s="42">
        <v>1277102500</v>
      </c>
      <c r="D117" s="42">
        <v>1462500</v>
      </c>
      <c r="E117" s="42">
        <v>125921250</v>
      </c>
      <c r="F117" s="42"/>
      <c r="G117" s="44">
        <v>0</v>
      </c>
      <c r="H117" s="43">
        <f t="shared" si="12"/>
        <v>0</v>
      </c>
      <c r="I117" s="43">
        <f t="shared" si="14"/>
        <v>125921250</v>
      </c>
      <c r="J117" s="44">
        <v>146250</v>
      </c>
      <c r="K117" s="45">
        <f t="shared" si="13"/>
        <v>10</v>
      </c>
    </row>
    <row r="118" spans="1:11" s="29" customFormat="1" ht="22.5" customHeight="1">
      <c r="A118" s="49"/>
      <c r="B118" s="41" t="s">
        <v>86</v>
      </c>
      <c r="C118" s="42">
        <v>505318560</v>
      </c>
      <c r="D118" s="42">
        <v>50531856</v>
      </c>
      <c r="E118" s="42">
        <v>27000000</v>
      </c>
      <c r="F118" s="42">
        <v>0</v>
      </c>
      <c r="G118" s="44"/>
      <c r="H118" s="43">
        <f t="shared" si="12"/>
        <v>0</v>
      </c>
      <c r="I118" s="43">
        <f t="shared" si="14"/>
        <v>27000000</v>
      </c>
      <c r="J118" s="44">
        <v>4432381</v>
      </c>
      <c r="K118" s="45">
        <f t="shared" si="13"/>
        <v>8.771458938694039</v>
      </c>
    </row>
    <row r="119" spans="1:11" s="29" customFormat="1" ht="27.75" customHeight="1">
      <c r="A119" s="27"/>
      <c r="B119" s="41" t="s">
        <v>87</v>
      </c>
      <c r="C119" s="42">
        <v>38735980000</v>
      </c>
      <c r="D119" s="42">
        <v>3873598000</v>
      </c>
      <c r="E119" s="42">
        <v>806367608</v>
      </c>
      <c r="F119" s="42"/>
      <c r="G119" s="44">
        <v>-451922290</v>
      </c>
      <c r="H119" s="43">
        <f t="shared" si="12"/>
        <v>451922290</v>
      </c>
      <c r="I119" s="43">
        <f t="shared" si="14"/>
        <v>806367608</v>
      </c>
      <c r="J119" s="44">
        <v>83493469</v>
      </c>
      <c r="K119" s="45">
        <f t="shared" si="13"/>
        <v>2.155450023466555</v>
      </c>
    </row>
    <row r="120" spans="1:11" s="29" customFormat="1" ht="22.5" customHeight="1">
      <c r="A120" s="49"/>
      <c r="B120" s="35" t="s">
        <v>88</v>
      </c>
      <c r="C120" s="42">
        <v>198200000</v>
      </c>
      <c r="D120" s="42">
        <v>19820000</v>
      </c>
      <c r="E120" s="42">
        <v>7000000</v>
      </c>
      <c r="F120" s="42">
        <v>0</v>
      </c>
      <c r="G120" s="47">
        <v>0</v>
      </c>
      <c r="H120" s="48">
        <f t="shared" si="12"/>
        <v>0</v>
      </c>
      <c r="I120" s="48">
        <f t="shared" si="14"/>
        <v>7000000</v>
      </c>
      <c r="J120" s="47">
        <v>700000</v>
      </c>
      <c r="K120" s="45">
        <f t="shared" si="13"/>
        <v>3.5317860746720484</v>
      </c>
    </row>
    <row r="121" spans="1:11" s="29" customFormat="1" ht="22.5" customHeight="1">
      <c r="A121" s="49"/>
      <c r="B121" s="35" t="s">
        <v>89</v>
      </c>
      <c r="C121" s="42">
        <v>2347400000</v>
      </c>
      <c r="D121" s="42">
        <v>234740000</v>
      </c>
      <c r="E121" s="42">
        <v>20000000</v>
      </c>
      <c r="F121" s="42">
        <v>0</v>
      </c>
      <c r="G121" s="47">
        <v>0</v>
      </c>
      <c r="H121" s="48">
        <f t="shared" si="12"/>
        <v>0</v>
      </c>
      <c r="I121" s="48">
        <f t="shared" si="14"/>
        <v>20000000</v>
      </c>
      <c r="J121" s="47">
        <v>2347400</v>
      </c>
      <c r="K121" s="45">
        <f t="shared" si="13"/>
        <v>1</v>
      </c>
    </row>
    <row r="122" spans="1:11" s="29" customFormat="1" ht="22.5" customHeight="1">
      <c r="A122" s="27"/>
      <c r="B122" s="35" t="s">
        <v>90</v>
      </c>
      <c r="C122" s="42">
        <v>17620000000</v>
      </c>
      <c r="D122" s="42">
        <v>1762000000</v>
      </c>
      <c r="E122" s="42">
        <v>1000000000</v>
      </c>
      <c r="F122" s="42">
        <v>0</v>
      </c>
      <c r="G122" s="47">
        <v>0</v>
      </c>
      <c r="H122" s="48">
        <f t="shared" si="12"/>
        <v>0</v>
      </c>
      <c r="I122" s="48">
        <f t="shared" si="14"/>
        <v>1000000000</v>
      </c>
      <c r="J122" s="47">
        <v>100000000</v>
      </c>
      <c r="K122" s="45">
        <f t="shared" si="13"/>
        <v>5.675368898978434</v>
      </c>
    </row>
    <row r="123" spans="1:11" s="19" customFormat="1" ht="22.5" customHeight="1">
      <c r="A123" s="27"/>
      <c r="B123" s="35" t="s">
        <v>91</v>
      </c>
      <c r="C123" s="42">
        <v>1700000000</v>
      </c>
      <c r="D123" s="42">
        <v>170000000</v>
      </c>
      <c r="E123" s="42">
        <v>50000000</v>
      </c>
      <c r="F123" s="42">
        <v>0</v>
      </c>
      <c r="G123" s="47">
        <v>0</v>
      </c>
      <c r="H123" s="48">
        <f t="shared" si="12"/>
        <v>0</v>
      </c>
      <c r="I123" s="48">
        <f t="shared" si="14"/>
        <v>50000000</v>
      </c>
      <c r="J123" s="47">
        <v>5000000</v>
      </c>
      <c r="K123" s="45">
        <f t="shared" si="13"/>
        <v>2.941176470588235</v>
      </c>
    </row>
    <row r="124" spans="1:11" s="19" customFormat="1" ht="22.5" customHeight="1">
      <c r="A124" s="27"/>
      <c r="B124" s="35" t="s">
        <v>73</v>
      </c>
      <c r="C124" s="42">
        <v>345000000</v>
      </c>
      <c r="D124" s="42">
        <v>34500000</v>
      </c>
      <c r="E124" s="42">
        <v>19285000</v>
      </c>
      <c r="F124" s="42">
        <v>0</v>
      </c>
      <c r="G124" s="47">
        <v>0</v>
      </c>
      <c r="H124" s="48">
        <f t="shared" si="12"/>
        <v>0</v>
      </c>
      <c r="I124" s="48">
        <f t="shared" si="14"/>
        <v>19285000</v>
      </c>
      <c r="J124" s="47">
        <v>1737027</v>
      </c>
      <c r="K124" s="45">
        <f t="shared" si="13"/>
        <v>5.034860869565217</v>
      </c>
    </row>
    <row r="125" spans="1:11" s="19" customFormat="1" ht="22.5" customHeight="1">
      <c r="A125" s="27"/>
      <c r="B125" s="35" t="s">
        <v>72</v>
      </c>
      <c r="C125" s="42">
        <v>4000000000</v>
      </c>
      <c r="D125" s="42">
        <v>400000000</v>
      </c>
      <c r="E125" s="42">
        <v>46789000</v>
      </c>
      <c r="F125" s="42"/>
      <c r="G125" s="47">
        <v>0</v>
      </c>
      <c r="H125" s="48">
        <f t="shared" si="12"/>
        <v>0</v>
      </c>
      <c r="I125" s="48">
        <f t="shared" si="14"/>
        <v>46789000</v>
      </c>
      <c r="J125" s="47">
        <v>4650000</v>
      </c>
      <c r="K125" s="45">
        <f t="shared" si="13"/>
        <v>1.1625</v>
      </c>
    </row>
    <row r="126" spans="1:11" s="19" customFormat="1" ht="22.5" customHeight="1">
      <c r="A126" s="27"/>
      <c r="B126" s="35" t="s">
        <v>92</v>
      </c>
      <c r="C126" s="42">
        <v>300000000</v>
      </c>
      <c r="D126" s="42">
        <v>30000000</v>
      </c>
      <c r="E126" s="42">
        <v>3300000</v>
      </c>
      <c r="F126" s="42">
        <v>0</v>
      </c>
      <c r="G126" s="47">
        <v>0</v>
      </c>
      <c r="H126" s="48">
        <f t="shared" si="12"/>
        <v>0</v>
      </c>
      <c r="I126" s="48">
        <f t="shared" si="14"/>
        <v>3300000</v>
      </c>
      <c r="J126" s="47">
        <v>330000</v>
      </c>
      <c r="K126" s="45">
        <f t="shared" si="13"/>
        <v>1.0999999999999999</v>
      </c>
    </row>
    <row r="127" spans="1:11" s="29" customFormat="1" ht="22.5" customHeight="1">
      <c r="A127" s="27"/>
      <c r="B127" s="27" t="s">
        <v>167</v>
      </c>
      <c r="C127" s="42">
        <v>6000000</v>
      </c>
      <c r="D127" s="42">
        <v>600000</v>
      </c>
      <c r="E127" s="42">
        <v>2940000</v>
      </c>
      <c r="F127" s="42">
        <v>0</v>
      </c>
      <c r="G127" s="47">
        <v>0</v>
      </c>
      <c r="H127" s="48">
        <f t="shared" si="12"/>
        <v>0</v>
      </c>
      <c r="I127" s="48">
        <f t="shared" si="14"/>
        <v>2940000</v>
      </c>
      <c r="J127" s="47">
        <v>294000</v>
      </c>
      <c r="K127" s="45">
        <f t="shared" si="13"/>
        <v>49</v>
      </c>
    </row>
    <row r="128" spans="1:11" s="29" customFormat="1" ht="22.5" customHeight="1">
      <c r="A128" s="27"/>
      <c r="B128" s="27" t="s">
        <v>168</v>
      </c>
      <c r="C128" s="42">
        <v>59990010</v>
      </c>
      <c r="D128" s="42">
        <v>5999001</v>
      </c>
      <c r="E128" s="42">
        <v>591980</v>
      </c>
      <c r="F128" s="42"/>
      <c r="G128" s="47"/>
      <c r="H128" s="48">
        <f t="shared" si="12"/>
        <v>0</v>
      </c>
      <c r="I128" s="48">
        <f t="shared" si="14"/>
        <v>591980</v>
      </c>
      <c r="J128" s="47">
        <v>59198</v>
      </c>
      <c r="K128" s="45">
        <f t="shared" si="13"/>
        <v>0.986797635139584</v>
      </c>
    </row>
    <row r="129" spans="1:11" s="29" customFormat="1" ht="22.5" customHeight="1">
      <c r="A129" s="27"/>
      <c r="B129" s="27" t="s">
        <v>93</v>
      </c>
      <c r="C129" s="28">
        <v>105322243070</v>
      </c>
      <c r="D129" s="28">
        <v>10532224307</v>
      </c>
      <c r="E129" s="50">
        <v>2000000000</v>
      </c>
      <c r="F129" s="48"/>
      <c r="G129" s="48"/>
      <c r="H129" s="48">
        <f t="shared" si="12"/>
        <v>0</v>
      </c>
      <c r="I129" s="48">
        <f t="shared" si="14"/>
        <v>2000000000</v>
      </c>
      <c r="J129" s="48">
        <v>200000000</v>
      </c>
      <c r="K129" s="45">
        <f t="shared" si="13"/>
        <v>1.898934110879832</v>
      </c>
    </row>
    <row r="130" spans="1:11" s="29" customFormat="1" ht="17.25" customHeight="1">
      <c r="A130" s="27"/>
      <c r="B130" s="27"/>
      <c r="C130" s="28"/>
      <c r="D130" s="28"/>
      <c r="E130" s="50"/>
      <c r="F130" s="48"/>
      <c r="G130" s="48"/>
      <c r="H130" s="48">
        <f t="shared" si="12"/>
        <v>0</v>
      </c>
      <c r="I130" s="48">
        <f t="shared" si="14"/>
        <v>0</v>
      </c>
      <c r="J130" s="48"/>
      <c r="K130" s="45">
        <f t="shared" si="13"/>
      </c>
    </row>
    <row r="131" spans="1:11" s="29" customFormat="1" ht="21.75" customHeight="1">
      <c r="A131" s="51" t="s">
        <v>16</v>
      </c>
      <c r="B131" s="52"/>
      <c r="C131" s="147"/>
      <c r="D131" s="147"/>
      <c r="E131" s="147">
        <f>E132+E137</f>
        <v>8141061040</v>
      </c>
      <c r="F131" s="147">
        <f>F132+F137</f>
        <v>-4040000000</v>
      </c>
      <c r="G131" s="147">
        <f>G132+G137</f>
        <v>0</v>
      </c>
      <c r="H131" s="147">
        <f>H132+H137</f>
        <v>-4040000000</v>
      </c>
      <c r="I131" s="147">
        <f>I132+I137</f>
        <v>4101061040</v>
      </c>
      <c r="J131" s="147"/>
      <c r="K131" s="147"/>
    </row>
    <row r="132" spans="1:11" s="18" customFormat="1" ht="36" customHeight="1">
      <c r="A132" s="54" t="s">
        <v>154</v>
      </c>
      <c r="B132" s="21"/>
      <c r="C132" s="139"/>
      <c r="D132" s="139"/>
      <c r="E132" s="139">
        <f>SUM(E133:E135)</f>
        <v>140500000</v>
      </c>
      <c r="F132" s="139">
        <f>SUM(F133:F135)</f>
        <v>-40000000</v>
      </c>
      <c r="G132" s="139">
        <f>SUM(G133:G135)</f>
        <v>0</v>
      </c>
      <c r="H132" s="139">
        <f>SUM(H133:H135)</f>
        <v>-40000000</v>
      </c>
      <c r="I132" s="139">
        <f>SUM(I133:I135)</f>
        <v>100500000</v>
      </c>
      <c r="J132" s="139"/>
      <c r="K132" s="139"/>
    </row>
    <row r="133" spans="1:11" s="19" customFormat="1" ht="22.5" customHeight="1">
      <c r="A133" s="22"/>
      <c r="B133" s="118" t="s">
        <v>137</v>
      </c>
      <c r="C133" s="119">
        <v>2347400000</v>
      </c>
      <c r="D133" s="119">
        <v>234740000</v>
      </c>
      <c r="E133" s="119">
        <v>15000000</v>
      </c>
      <c r="F133" s="119"/>
      <c r="G133" s="119"/>
      <c r="H133" s="120">
        <f>F133-G133</f>
        <v>0</v>
      </c>
      <c r="I133" s="120">
        <f>E133+F133</f>
        <v>15000000</v>
      </c>
      <c r="J133" s="121">
        <v>1760550</v>
      </c>
      <c r="K133" s="122">
        <f>IF(D133="","",(J133/D133)*100)</f>
        <v>0.75</v>
      </c>
    </row>
    <row r="134" spans="1:11" s="29" customFormat="1" ht="22.5" customHeight="1">
      <c r="A134" s="27"/>
      <c r="B134" s="123" t="s">
        <v>138</v>
      </c>
      <c r="C134" s="119">
        <v>100000000</v>
      </c>
      <c r="D134" s="119">
        <v>10000000</v>
      </c>
      <c r="E134" s="119">
        <v>80000000</v>
      </c>
      <c r="F134" s="119">
        <v>-40000000</v>
      </c>
      <c r="G134" s="119"/>
      <c r="H134" s="120">
        <f>F134-G134</f>
        <v>-40000000</v>
      </c>
      <c r="I134" s="120">
        <f>E134+F134</f>
        <v>40000000</v>
      </c>
      <c r="J134" s="121">
        <v>4000000</v>
      </c>
      <c r="K134" s="122">
        <f>IF(D134="","",(J134/D134)*100)</f>
        <v>40</v>
      </c>
    </row>
    <row r="135" spans="1:11" s="29" customFormat="1" ht="22.5" customHeight="1">
      <c r="A135" s="27"/>
      <c r="B135" s="123" t="s">
        <v>100</v>
      </c>
      <c r="C135" s="119">
        <v>4000000000</v>
      </c>
      <c r="D135" s="119">
        <v>400000000</v>
      </c>
      <c r="E135" s="119">
        <v>45500000</v>
      </c>
      <c r="F135" s="119"/>
      <c r="G135" s="119"/>
      <c r="H135" s="120">
        <f>F135-G135</f>
        <v>0</v>
      </c>
      <c r="I135" s="120">
        <f>E135+F135</f>
        <v>45500000</v>
      </c>
      <c r="J135" s="121">
        <v>4550000</v>
      </c>
      <c r="K135" s="122">
        <f>IF(D135="","",(J135/D135)*100)</f>
        <v>1.1375</v>
      </c>
    </row>
    <row r="136" spans="1:11" s="29" customFormat="1" ht="13.5" customHeight="1">
      <c r="A136" s="27"/>
      <c r="B136" s="41"/>
      <c r="C136" s="53"/>
      <c r="D136" s="53"/>
      <c r="E136" s="53"/>
      <c r="F136" s="53"/>
      <c r="G136" s="53"/>
      <c r="H136" s="43"/>
      <c r="I136" s="43"/>
      <c r="J136" s="43"/>
      <c r="K136" s="45"/>
    </row>
    <row r="137" spans="1:11" s="18" customFormat="1" ht="27.75" customHeight="1">
      <c r="A137" s="54" t="s">
        <v>94</v>
      </c>
      <c r="C137" s="139"/>
      <c r="D137" s="139"/>
      <c r="E137" s="139">
        <f>SUM(E138:E140)</f>
        <v>8000561040</v>
      </c>
      <c r="F137" s="139">
        <f>SUM(F138:F140)</f>
        <v>-4000000000</v>
      </c>
      <c r="G137" s="139">
        <f>SUM(G138:G140)</f>
        <v>0</v>
      </c>
      <c r="H137" s="81">
        <f>F137-G137</f>
        <v>-4000000000</v>
      </c>
      <c r="I137" s="139">
        <f>SUM(I138:I140)</f>
        <v>4000561040</v>
      </c>
      <c r="J137" s="139"/>
      <c r="K137" s="139"/>
    </row>
    <row r="138" spans="1:11" s="19" customFormat="1" ht="21.75" customHeight="1">
      <c r="A138" s="52"/>
      <c r="B138" s="118" t="s">
        <v>139</v>
      </c>
      <c r="C138" s="102">
        <v>78288192570</v>
      </c>
      <c r="D138" s="102">
        <v>7828819257</v>
      </c>
      <c r="E138" s="102">
        <v>561040</v>
      </c>
      <c r="F138" s="102">
        <v>0</v>
      </c>
      <c r="G138" s="102">
        <v>0</v>
      </c>
      <c r="H138" s="81">
        <f>F138-G138</f>
        <v>0</v>
      </c>
      <c r="I138" s="124">
        <f>E138+F138</f>
        <v>561040</v>
      </c>
      <c r="J138" s="102">
        <v>352799</v>
      </c>
      <c r="K138" s="125"/>
    </row>
    <row r="139" spans="1:11" s="19" customFormat="1" ht="22.5" customHeight="1">
      <c r="A139" s="27" t="s">
        <v>13</v>
      </c>
      <c r="B139" s="118" t="s">
        <v>140</v>
      </c>
      <c r="C139" s="102">
        <v>32840000000</v>
      </c>
      <c r="D139" s="102">
        <v>3284000000</v>
      </c>
      <c r="E139" s="102">
        <v>8000000000</v>
      </c>
      <c r="F139" s="102">
        <v>-4000000000</v>
      </c>
      <c r="G139" s="102">
        <v>0</v>
      </c>
      <c r="H139" s="43">
        <f>F139-G139</f>
        <v>-4000000000</v>
      </c>
      <c r="I139" s="124">
        <f>E139+F139</f>
        <v>4000000000</v>
      </c>
      <c r="J139" s="102">
        <v>400000000</v>
      </c>
      <c r="K139" s="125">
        <f>IF(D139="","",(J139/D139)*100)</f>
        <v>12.18026796589525</v>
      </c>
    </row>
    <row r="140" spans="1:11" s="19" customFormat="1" ht="19.5" customHeight="1">
      <c r="A140" s="27"/>
      <c r="B140" s="27"/>
      <c r="C140" s="28"/>
      <c r="D140" s="28"/>
      <c r="E140" s="28"/>
      <c r="F140" s="28">
        <v>0</v>
      </c>
      <c r="G140" s="28">
        <v>0</v>
      </c>
      <c r="H140" s="57">
        <v>0</v>
      </c>
      <c r="I140" s="57"/>
      <c r="J140" s="28"/>
      <c r="K140" s="56">
        <f>IF(D140="","",(J140/D140)*100)</f>
      </c>
    </row>
    <row r="141" spans="1:11" s="19" customFormat="1" ht="36.75" customHeight="1">
      <c r="A141" s="21" t="s">
        <v>95</v>
      </c>
      <c r="B141" s="21"/>
      <c r="C141" s="139"/>
      <c r="D141" s="139"/>
      <c r="E141" s="139">
        <f>E142</f>
        <v>1454967678</v>
      </c>
      <c r="F141" s="147">
        <f>F142</f>
        <v>0</v>
      </c>
      <c r="G141" s="139">
        <f>G142</f>
        <v>0</v>
      </c>
      <c r="H141" s="139">
        <f>H142</f>
        <v>0</v>
      </c>
      <c r="I141" s="139">
        <f>I142</f>
        <v>1454967678</v>
      </c>
      <c r="J141" s="139"/>
      <c r="K141" s="139"/>
    </row>
    <row r="142" spans="1:11" s="18" customFormat="1" ht="26.25" customHeight="1">
      <c r="A142" s="26" t="s">
        <v>96</v>
      </c>
      <c r="B142" s="52"/>
      <c r="C142" s="147"/>
      <c r="D142" s="147"/>
      <c r="E142" s="147">
        <f>SUM(E143:E151)</f>
        <v>1454967678</v>
      </c>
      <c r="F142" s="147">
        <f>SUM(F143:F151)</f>
        <v>0</v>
      </c>
      <c r="G142" s="147">
        <f>SUM(G143:G151)</f>
        <v>0</v>
      </c>
      <c r="H142" s="147">
        <f>SUM(H143:H151)</f>
        <v>0</v>
      </c>
      <c r="I142" s="147">
        <f>SUM(I143:I151)</f>
        <v>1454967678</v>
      </c>
      <c r="J142" s="147"/>
      <c r="K142" s="147"/>
    </row>
    <row r="143" spans="1:11" s="29" customFormat="1" ht="22.5" customHeight="1">
      <c r="A143" s="27"/>
      <c r="B143" s="118" t="s">
        <v>29</v>
      </c>
      <c r="C143" s="102">
        <v>40000000</v>
      </c>
      <c r="D143" s="102">
        <v>4000000</v>
      </c>
      <c r="E143" s="102">
        <v>6007600</v>
      </c>
      <c r="F143" s="126"/>
      <c r="G143" s="126"/>
      <c r="H143" s="127">
        <f aca="true" t="shared" si="15" ref="H143:H151">F143-G143</f>
        <v>0</v>
      </c>
      <c r="I143" s="124">
        <f aca="true" t="shared" si="16" ref="I143:I151">E143+F143</f>
        <v>6007600</v>
      </c>
      <c r="J143" s="102">
        <v>1083333</v>
      </c>
      <c r="K143" s="128">
        <f aca="true" t="shared" si="17" ref="K143:K151">IF(D143="","",(J143/D143)*100)</f>
        <v>27.083325000000002</v>
      </c>
    </row>
    <row r="144" spans="1:11" s="19" customFormat="1" ht="22.5" customHeight="1">
      <c r="A144" s="27"/>
      <c r="B144" s="118" t="s">
        <v>30</v>
      </c>
      <c r="C144" s="102">
        <v>873662630</v>
      </c>
      <c r="D144" s="102">
        <v>87366263</v>
      </c>
      <c r="E144" s="102">
        <v>40087178</v>
      </c>
      <c r="F144" s="126"/>
      <c r="G144" s="126"/>
      <c r="H144" s="127">
        <f t="shared" si="15"/>
        <v>0</v>
      </c>
      <c r="I144" s="124">
        <f t="shared" si="16"/>
        <v>40087178</v>
      </c>
      <c r="J144" s="102">
        <v>21009000</v>
      </c>
      <c r="K144" s="128">
        <f t="shared" si="17"/>
        <v>24.04703975950076</v>
      </c>
    </row>
    <row r="145" spans="1:11" s="19" customFormat="1" ht="22.5" customHeight="1">
      <c r="A145" s="22"/>
      <c r="B145" s="132" t="s">
        <v>36</v>
      </c>
      <c r="C145" s="102">
        <v>1000000000</v>
      </c>
      <c r="D145" s="102">
        <v>100000000</v>
      </c>
      <c r="E145" s="102">
        <v>334000000</v>
      </c>
      <c r="F145" s="126"/>
      <c r="G145" s="126"/>
      <c r="H145" s="127">
        <f t="shared" si="15"/>
        <v>0</v>
      </c>
      <c r="I145" s="124">
        <f t="shared" si="16"/>
        <v>334000000</v>
      </c>
      <c r="J145" s="102">
        <v>33400000</v>
      </c>
      <c r="K145" s="128">
        <f t="shared" si="17"/>
        <v>33.4</v>
      </c>
    </row>
    <row r="146" spans="1:11" s="19" customFormat="1" ht="22.5" customHeight="1">
      <c r="A146" s="22"/>
      <c r="B146" s="133" t="s">
        <v>141</v>
      </c>
      <c r="C146" s="134">
        <v>255000000</v>
      </c>
      <c r="D146" s="134">
        <v>25500000</v>
      </c>
      <c r="E146" s="134">
        <v>120000000</v>
      </c>
      <c r="F146" s="130"/>
      <c r="G146" s="130"/>
      <c r="H146" s="120">
        <f t="shared" si="15"/>
        <v>0</v>
      </c>
      <c r="I146" s="135">
        <f t="shared" si="16"/>
        <v>120000000</v>
      </c>
      <c r="J146" s="134">
        <v>12240000</v>
      </c>
      <c r="K146" s="128">
        <f t="shared" si="17"/>
        <v>48</v>
      </c>
    </row>
    <row r="147" spans="1:11" s="19" customFormat="1" ht="22.5" customHeight="1">
      <c r="A147" s="22"/>
      <c r="B147" s="136" t="s">
        <v>142</v>
      </c>
      <c r="C147" s="119">
        <v>678000000</v>
      </c>
      <c r="D147" s="119">
        <v>67800000</v>
      </c>
      <c r="E147" s="119">
        <v>305100000</v>
      </c>
      <c r="F147" s="126"/>
      <c r="G147" s="126"/>
      <c r="H147" s="127">
        <f t="shared" si="15"/>
        <v>0</v>
      </c>
      <c r="I147" s="135">
        <f t="shared" si="16"/>
        <v>305100000</v>
      </c>
      <c r="J147" s="119">
        <v>30510000</v>
      </c>
      <c r="K147" s="128">
        <f t="shared" si="17"/>
        <v>45</v>
      </c>
    </row>
    <row r="148" spans="1:11" s="19" customFormat="1" ht="22.5" customHeight="1">
      <c r="A148" s="22"/>
      <c r="B148" s="131" t="s">
        <v>31</v>
      </c>
      <c r="C148" s="129">
        <v>241200000</v>
      </c>
      <c r="D148" s="129">
        <v>9000000</v>
      </c>
      <c r="E148" s="129">
        <v>120600000</v>
      </c>
      <c r="F148" s="130"/>
      <c r="G148" s="130"/>
      <c r="H148" s="127">
        <f t="shared" si="15"/>
        <v>0</v>
      </c>
      <c r="I148" s="124">
        <f t="shared" si="16"/>
        <v>120600000</v>
      </c>
      <c r="J148" s="129">
        <v>4500000</v>
      </c>
      <c r="K148" s="128">
        <f t="shared" si="17"/>
        <v>50</v>
      </c>
    </row>
    <row r="149" spans="1:11" s="19" customFormat="1" ht="22.5" customHeight="1">
      <c r="A149" s="22"/>
      <c r="B149" s="131" t="s">
        <v>32</v>
      </c>
      <c r="C149" s="129">
        <v>1044870800</v>
      </c>
      <c r="D149" s="129">
        <v>38000</v>
      </c>
      <c r="E149" s="129">
        <v>522435400</v>
      </c>
      <c r="F149" s="130"/>
      <c r="G149" s="130"/>
      <c r="H149" s="127">
        <f t="shared" si="15"/>
        <v>0</v>
      </c>
      <c r="I149" s="124">
        <f t="shared" si="16"/>
        <v>522435400</v>
      </c>
      <c r="J149" s="129">
        <v>19000</v>
      </c>
      <c r="K149" s="128">
        <f t="shared" si="17"/>
        <v>50</v>
      </c>
    </row>
    <row r="150" spans="1:11" s="19" customFormat="1" ht="22.5" customHeight="1">
      <c r="A150" s="22"/>
      <c r="B150" s="131" t="s">
        <v>33</v>
      </c>
      <c r="C150" s="129"/>
      <c r="D150" s="129"/>
      <c r="E150" s="129"/>
      <c r="F150" s="130"/>
      <c r="G150" s="130"/>
      <c r="H150" s="127">
        <f t="shared" si="15"/>
        <v>0</v>
      </c>
      <c r="I150" s="124">
        <f t="shared" si="16"/>
        <v>0</v>
      </c>
      <c r="J150" s="129"/>
      <c r="K150" s="128">
        <f t="shared" si="17"/>
      </c>
    </row>
    <row r="151" spans="1:11" s="19" customFormat="1" ht="22.5" customHeight="1">
      <c r="A151" s="22"/>
      <c r="B151" s="131" t="s">
        <v>34</v>
      </c>
      <c r="C151" s="129">
        <v>13750000</v>
      </c>
      <c r="D151" s="129">
        <v>1300000</v>
      </c>
      <c r="E151" s="129">
        <v>6737500</v>
      </c>
      <c r="F151" s="130"/>
      <c r="G151" s="130"/>
      <c r="H151" s="127">
        <f t="shared" si="15"/>
        <v>0</v>
      </c>
      <c r="I151" s="124">
        <f t="shared" si="16"/>
        <v>6737500</v>
      </c>
      <c r="J151" s="129">
        <v>637000</v>
      </c>
      <c r="K151" s="128">
        <f t="shared" si="17"/>
        <v>49</v>
      </c>
    </row>
    <row r="152" spans="1:11" s="19" customFormat="1" ht="11.25" customHeight="1">
      <c r="A152" s="22"/>
      <c r="B152" s="58"/>
      <c r="C152" s="55"/>
      <c r="D152" s="55"/>
      <c r="E152" s="55"/>
      <c r="F152" s="59"/>
      <c r="G152" s="60"/>
      <c r="H152" s="37"/>
      <c r="I152" s="57"/>
      <c r="J152" s="55"/>
      <c r="K152" s="56"/>
    </row>
    <row r="153" spans="1:11" s="64" customFormat="1" ht="22.5" customHeight="1" thickBot="1">
      <c r="A153" s="61" t="s">
        <v>17</v>
      </c>
      <c r="B153" s="62"/>
      <c r="C153" s="62"/>
      <c r="D153" s="62"/>
      <c r="E153" s="63">
        <f>E8+E12+E61+E131+E141</f>
        <v>79539739785.92</v>
      </c>
      <c r="F153" s="63">
        <f>F8+F12+F61+F131+F141</f>
        <v>-4571042003</v>
      </c>
      <c r="G153" s="63">
        <f>G8+G12+G61+G131+G141</f>
        <v>3656910775</v>
      </c>
      <c r="H153" s="63">
        <f>H8+H12+H61+H131+H141</f>
        <v>-8227952778</v>
      </c>
      <c r="I153" s="63">
        <f>I8+I12+I61+I131+I141</f>
        <v>74968697782.92</v>
      </c>
      <c r="J153" s="62"/>
      <c r="K153" s="62"/>
    </row>
    <row r="154" spans="1:35" ht="17.25" customHeight="1">
      <c r="A154" s="83" t="s">
        <v>156</v>
      </c>
      <c r="B154" s="7"/>
      <c r="C154" s="148"/>
      <c r="D154" s="148"/>
      <c r="E154" s="148"/>
      <c r="F154" s="84"/>
      <c r="G154" s="148"/>
      <c r="H154" s="148"/>
      <c r="I154" s="148"/>
      <c r="J154" s="148"/>
      <c r="K154" s="148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6" ht="13.5" customHeight="1">
      <c r="A155" s="85"/>
      <c r="F155" s="82"/>
    </row>
    <row r="156" ht="15">
      <c r="A156" s="86" t="s">
        <v>155</v>
      </c>
    </row>
  </sheetData>
  <sheetProtection/>
  <mergeCells count="6">
    <mergeCell ref="B5:B6"/>
    <mergeCell ref="D5:D6"/>
    <mergeCell ref="B4:D4"/>
    <mergeCell ref="J4:K4"/>
    <mergeCell ref="F5:H5"/>
    <mergeCell ref="F4:I4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geOrder="overThenDown" paperSize="9" scale="76" r:id="rId1"/>
  <rowBreaks count="3" manualBreakCount="3">
    <brk id="42" max="10" man="1"/>
    <brk id="78" max="10" man="1"/>
    <brk id="116" max="10" man="1"/>
  </rowBreaks>
  <ignoredErrors>
    <ignoredError sqref="H1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2009-04-16T06:24:44Z</cp:lastPrinted>
  <dcterms:created xsi:type="dcterms:W3CDTF">1998-09-16T11:30:35Z</dcterms:created>
  <dcterms:modified xsi:type="dcterms:W3CDTF">2009-05-11T10:21:59Z</dcterms:modified>
  <cp:category/>
  <cp:version/>
  <cp:contentType/>
  <cp:contentStatus/>
</cp:coreProperties>
</file>