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<sst xmlns="http://schemas.openxmlformats.org/spreadsheetml/2006/main" count="84" uniqueCount="63">
  <si>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</si>
  <si>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</si>
  <si>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</si>
  <si>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</si>
  <si>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</si>
  <si>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</si>
  <si>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</si>
  <si>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</si>
  <si>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</si>
  <si>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</si>
  <si>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</si>
  <si>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</si>
  <si>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</si>
  <si>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</si>
  <si>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</si>
  <si>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</si>
  <si>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</si>
  <si>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</si>
  <si>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</si>
  <si>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</si>
  <si>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</si>
  <si>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</si>
  <si>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</si>
  <si>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</si>
  <si>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</si>
  <si>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流動負債</t>
  </si>
  <si>
    <t xml:space="preserve">    應付款項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</si>
  <si>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</si>
  <si>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</si>
  <si>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</si>
  <si>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</si>
  <si>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</si>
  <si>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</si>
  <si>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</si>
  <si>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臺灣機械股份有限公司</t>
  </si>
  <si>
    <r>
      <t xml:space="preserve">    </t>
    </r>
    <r>
      <rPr>
        <sz val="11"/>
        <rFont val="新細明體"/>
        <family val="1"/>
      </rPr>
      <t>預付款項</t>
    </r>
  </si>
  <si>
    <r>
      <t xml:space="preserve">    </t>
    </r>
    <r>
      <rPr>
        <sz val="11"/>
        <rFont val="新細明體"/>
        <family val="1"/>
      </rPr>
      <t>機械及設備</t>
    </r>
  </si>
  <si>
    <r>
      <t xml:space="preserve">    </t>
    </r>
    <r>
      <rPr>
        <sz val="11"/>
        <rFont val="新細明體"/>
        <family val="1"/>
      </rPr>
      <t>交通及運輸設備</t>
    </r>
  </si>
  <si>
    <r>
      <t xml:space="preserve">    </t>
    </r>
    <r>
      <rPr>
        <sz val="11"/>
        <rFont val="新細明體"/>
        <family val="1"/>
      </rPr>
      <t>什項設備</t>
    </r>
  </si>
  <si>
    <r>
      <t xml:space="preserve">    </t>
    </r>
    <r>
      <rPr>
        <sz val="11"/>
        <rFont val="新細明體"/>
        <family val="1"/>
      </rPr>
      <t>什項資產</t>
    </r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</si>
  <si>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</si>
  <si>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</si>
  <si>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</si>
  <si>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</si>
  <si>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</si>
  <si>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</si>
  <si>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</si>
  <si>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</si>
  <si>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</si>
  <si>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</si>
  <si>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</si>
  <si>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t>臺灣機械股份有限公司清理收支查核表</t>
  </si>
  <si>
    <t xml:space="preserve">  財產交易損失</t>
  </si>
  <si>
    <t xml:space="preserve">    單位：新臺幣元                                   （負債及業主權益部分）</t>
  </si>
  <si>
    <t xml:space="preserve"> 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</si>
  <si>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</si>
  <si>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</si>
  <si>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 xml:space="preserve">    </t>
    </r>
    <r>
      <rPr>
        <sz val="11"/>
        <rFont val="細明體"/>
        <family val="3"/>
      </rPr>
      <t>流動金融資產</t>
    </r>
  </si>
  <si>
    <r>
      <t xml:space="preserve">    </t>
    </r>
    <r>
      <rPr>
        <sz val="11"/>
        <rFont val="新細明體"/>
        <family val="1"/>
      </rPr>
      <t>預收資本</t>
    </r>
  </si>
  <si>
    <t>負     債</t>
  </si>
  <si>
    <t>累積虧損</t>
  </si>
  <si>
    <r>
      <t xml:space="preserve">    </t>
    </r>
    <r>
      <rPr>
        <sz val="11"/>
        <rFont val="新細明體"/>
        <family val="1"/>
      </rPr>
      <t>非營業資產</t>
    </r>
  </si>
  <si>
    <r>
      <t>中華民國</t>
    </r>
    <r>
      <rPr>
        <sz val="12"/>
        <rFont val="Times New Roman"/>
        <family val="1"/>
      </rPr>
      <t xml:space="preserve"> 97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</si>
</sst>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6" fillId="0" borderId="0" xfId="0" applyNumberFormat="1" applyFont="1" applyAlignment="1">
      <alignment vertical="center"/>
    </xf>
    <xf numFmtId="180" fontId="21" fillId="0" borderId="0" xfId="0" applyNumberFormat="1" applyFont="1" applyAlignment="1">
      <alignment horizontal="right" vertical="center"/>
    </xf>
    <xf numFmtId="180" fontId="22" fillId="0" borderId="0" xfId="0" applyNumberFormat="1" applyFont="1" applyAlignment="1">
      <alignment horizontal="right" vertical="center"/>
    </xf>
    <xf numFmtId="180" fontId="22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3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8" fillId="0" borderId="4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distributed"/>
    </xf>
    <xf numFmtId="180" fontId="14" fillId="0" borderId="4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3" fillId="0" borderId="0" xfId="0" applyNumberFormat="1" applyFont="1" applyAlignment="1" quotePrefix="1">
      <alignment horizontal="left"/>
    </xf>
    <xf numFmtId="180" fontId="13" fillId="0" borderId="0" xfId="0" applyNumberFormat="1" applyFont="1" applyAlignment="1">
      <alignment horizontal="left"/>
    </xf>
    <xf numFmtId="180" fontId="18" fillId="0" borderId="0" xfId="0" applyNumberFormat="1" applyFont="1" applyAlignment="1">
      <alignment/>
    </xf>
    <xf numFmtId="180" fontId="18" fillId="0" borderId="0" xfId="0" applyNumberFormat="1" applyFont="1" applyAlignment="1">
      <alignment horizontal="centerContinuous"/>
    </xf>
    <xf numFmtId="180" fontId="17" fillId="0" borderId="0" xfId="0" applyNumberFormat="1" applyFont="1" applyAlignment="1">
      <alignment horizontal="right"/>
    </xf>
    <xf numFmtId="180" fontId="15" fillId="0" borderId="0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20" fillId="0" borderId="0" xfId="0" applyNumberFormat="1" applyFont="1" applyAlignment="1">
      <alignment horizontal="left"/>
    </xf>
    <xf numFmtId="180" fontId="20" fillId="0" borderId="4" xfId="0" applyNumberFormat="1" applyFont="1" applyBorder="1" applyAlignment="1">
      <alignment/>
    </xf>
    <xf numFmtId="180" fontId="26" fillId="0" borderId="0" xfId="0" applyNumberFormat="1" applyFont="1" applyAlignment="1">
      <alignment/>
    </xf>
    <xf numFmtId="180" fontId="26" fillId="0" borderId="4" xfId="0" applyNumberFormat="1" applyFont="1" applyBorder="1" applyAlignment="1">
      <alignment/>
    </xf>
    <xf numFmtId="180" fontId="19" fillId="0" borderId="0" xfId="0" applyNumberFormat="1" applyFont="1" applyAlignment="1">
      <alignment/>
    </xf>
    <xf numFmtId="180" fontId="12" fillId="0" borderId="0" xfId="0" applyNumberFormat="1" applyFont="1" applyAlignment="1">
      <alignment horizontal="left"/>
    </xf>
    <xf numFmtId="180" fontId="5" fillId="0" borderId="2" xfId="0" applyNumberFormat="1" applyFont="1" applyBorder="1" applyAlignment="1">
      <alignment horizontal="distributed" vertical="center"/>
    </xf>
    <xf numFmtId="180" fontId="19" fillId="0" borderId="2" xfId="0" applyNumberFormat="1" applyFont="1" applyBorder="1" applyAlignment="1">
      <alignment horizontal="distributed" vertical="center"/>
    </xf>
    <xf numFmtId="180" fontId="19" fillId="0" borderId="5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/>
    </xf>
    <xf numFmtId="182" fontId="8" fillId="0" borderId="4" xfId="0" applyNumberFormat="1" applyFont="1" applyBorder="1" applyAlignment="1">
      <alignment/>
    </xf>
    <xf numFmtId="180" fontId="29" fillId="0" borderId="0" xfId="0" applyNumberFormat="1" applyFont="1" applyAlignment="1">
      <alignment/>
    </xf>
    <xf numFmtId="180" fontId="30" fillId="0" borderId="0" xfId="0" applyNumberFormat="1" applyFont="1" applyAlignment="1">
      <alignment/>
    </xf>
    <xf numFmtId="180" fontId="13" fillId="0" borderId="0" xfId="0" applyNumberFormat="1" applyFont="1" applyAlignment="1" quotePrefix="1">
      <alignment horizontal="center"/>
    </xf>
    <xf numFmtId="180" fontId="1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4" fillId="0" borderId="0" xfId="0" applyNumberFormat="1" applyFont="1" applyAlignment="1">
      <alignment horizontal="center" vertical="center"/>
    </xf>
    <xf numFmtId="180" fontId="25" fillId="0" borderId="0" xfId="0" applyNumberFormat="1" applyFont="1" applyAlignment="1">
      <alignment horizontal="center" vertical="center"/>
    </xf>
    <xf numFmtId="180" fontId="19" fillId="0" borderId="0" xfId="0" applyNumberFormat="1" applyFont="1" applyAlignment="1">
      <alignment horizontal="center"/>
    </xf>
    <xf numFmtId="180" fontId="12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10" fillId="0" borderId="4" xfId="0" applyNumberFormat="1" applyFont="1" applyBorder="1" applyAlignment="1">
      <alignment horizontal="left" vertical="center" wrapText="1" indent="2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D23" sqref="D23"/>
    </sheetView>
  </sheetViews>
  <sheetFormatPr defaultColWidth="9.00390625" defaultRowHeight="16.5"/>
  <cols>
    <col min="1" max="1" width="21.125" style="28" customWidth="1"/>
    <col min="2" max="2" width="18.75390625" style="28" customWidth="1"/>
    <col min="3" max="3" width="17.75390625" style="28" customWidth="1"/>
    <col min="4" max="4" width="13.125" style="28" customWidth="1"/>
    <col min="5" max="5" width="16.125" style="28" customWidth="1"/>
    <col min="6" max="16384" width="8.875" style="28" customWidth="1"/>
  </cols>
  <sheetData>
    <row r="1" spans="1:5" s="31" customFormat="1" ht="30" customHeight="1">
      <c r="A1" s="53" t="s">
        <v>51</v>
      </c>
      <c r="B1" s="54"/>
      <c r="C1" s="54"/>
      <c r="D1" s="54"/>
      <c r="E1" s="54"/>
    </row>
    <row r="2" spans="1:5" s="31" customFormat="1" ht="24.75" customHeight="1">
      <c r="A2" s="55"/>
      <c r="B2" s="55"/>
      <c r="C2" s="52"/>
      <c r="D2" s="32"/>
      <c r="E2" s="33" t="s">
        <v>16</v>
      </c>
    </row>
    <row r="3" spans="1:5" ht="20.25" customHeight="1">
      <c r="A3" s="56" t="s">
        <v>17</v>
      </c>
      <c r="B3" s="58" t="s">
        <v>18</v>
      </c>
      <c r="C3" s="59"/>
      <c r="D3" s="59"/>
      <c r="E3" s="59"/>
    </row>
    <row r="4" spans="1:5" s="34" customFormat="1" ht="21" customHeight="1">
      <c r="A4" s="57"/>
      <c r="B4" s="43" t="s">
        <v>55</v>
      </c>
      <c r="C4" s="43" t="s">
        <v>19</v>
      </c>
      <c r="D4" s="44" t="s">
        <v>20</v>
      </c>
      <c r="E4" s="45" t="s">
        <v>21</v>
      </c>
    </row>
    <row r="5" s="35" customFormat="1" ht="15.75">
      <c r="C5" s="28" t="s">
        <v>54</v>
      </c>
    </row>
    <row r="6" spans="4:5" ht="15.75">
      <c r="D6" s="35"/>
      <c r="E6" s="35"/>
    </row>
    <row r="7" spans="1:5" ht="16.5">
      <c r="A7" s="36" t="s">
        <v>40</v>
      </c>
      <c r="B7" s="35"/>
      <c r="C7" s="35">
        <f>SUM(C9:C12)</f>
        <v>11240552</v>
      </c>
      <c r="D7" s="35"/>
      <c r="E7" s="35">
        <f>SUM(E9:E12)</f>
        <v>11240552</v>
      </c>
    </row>
    <row r="8" spans="1:5" ht="15.75">
      <c r="A8" s="28" t="s">
        <v>22</v>
      </c>
      <c r="C8" s="28" t="s">
        <v>54</v>
      </c>
      <c r="E8" s="28" t="s">
        <v>54</v>
      </c>
    </row>
    <row r="9" spans="1:5" ht="16.5">
      <c r="A9" s="28" t="s">
        <v>41</v>
      </c>
      <c r="C9" s="28">
        <v>7276832</v>
      </c>
      <c r="E9" s="28">
        <f>C9+D9</f>
        <v>7276832</v>
      </c>
    </row>
    <row r="10" spans="1:5" ht="16.5">
      <c r="A10" s="28" t="s">
        <v>42</v>
      </c>
      <c r="E10" s="28">
        <f>C10+D10</f>
        <v>0</v>
      </c>
    </row>
    <row r="11" spans="1:5" ht="16.5">
      <c r="A11" s="28" t="s">
        <v>43</v>
      </c>
      <c r="E11" s="28">
        <f>C11+D11</f>
        <v>0</v>
      </c>
    </row>
    <row r="12" spans="1:5" ht="16.5">
      <c r="A12" s="28" t="s">
        <v>44</v>
      </c>
      <c r="C12" s="28">
        <v>3963720</v>
      </c>
      <c r="E12" s="28">
        <f>C12+D12</f>
        <v>3963720</v>
      </c>
    </row>
    <row r="15" spans="1:5" ht="16.5">
      <c r="A15" s="36" t="s">
        <v>45</v>
      </c>
      <c r="B15" s="35"/>
      <c r="C15" s="35">
        <f>SUM(C17:C20)</f>
        <v>3373290.99</v>
      </c>
      <c r="D15" s="37"/>
      <c r="E15" s="35">
        <f>SUM(E17:E20)</f>
        <v>3373290.99</v>
      </c>
    </row>
    <row r="17" spans="1:5" ht="16.5">
      <c r="A17" s="28" t="s">
        <v>46</v>
      </c>
      <c r="E17" s="28">
        <f>C17+D17</f>
        <v>0</v>
      </c>
    </row>
    <row r="18" spans="1:5" ht="16.5">
      <c r="A18" s="41" t="s">
        <v>52</v>
      </c>
      <c r="E18" s="28">
        <f>C18+D18</f>
        <v>0</v>
      </c>
    </row>
    <row r="19" spans="1:5" ht="16.5">
      <c r="A19" s="28" t="s">
        <v>47</v>
      </c>
      <c r="C19" s="28">
        <v>1500</v>
      </c>
      <c r="E19" s="28">
        <f>C19+D19</f>
        <v>1500</v>
      </c>
    </row>
    <row r="20" spans="1:5" ht="16.5">
      <c r="A20" s="28" t="s">
        <v>48</v>
      </c>
      <c r="C20" s="28">
        <v>3371790.99</v>
      </c>
      <c r="E20" s="28">
        <f>C20+D20</f>
        <v>3371790.99</v>
      </c>
    </row>
    <row r="39" spans="1:5" ht="16.5">
      <c r="A39" s="39"/>
      <c r="B39" s="35"/>
      <c r="C39" s="35"/>
      <c r="E39" s="35"/>
    </row>
    <row r="40" spans="1:5" ht="15.75">
      <c r="A40" s="35"/>
      <c r="C40" s="35"/>
      <c r="E40" s="35"/>
    </row>
    <row r="41" spans="1:5" ht="16.5">
      <c r="A41" s="39"/>
      <c r="B41" s="35"/>
      <c r="C41" s="35"/>
      <c r="E41" s="35"/>
    </row>
    <row r="42" spans="1:5" ht="16.5">
      <c r="A42" s="39"/>
      <c r="C42" s="35"/>
      <c r="E42" s="35"/>
    </row>
    <row r="43" spans="1:5" s="35" customFormat="1" ht="18.75" customHeight="1">
      <c r="A43" s="40" t="s">
        <v>49</v>
      </c>
      <c r="B43" s="38">
        <f>B7-B15</f>
        <v>0</v>
      </c>
      <c r="C43" s="38">
        <f>C7-C15</f>
        <v>7867261.01</v>
      </c>
      <c r="D43" s="38">
        <f>D7-D15</f>
        <v>0</v>
      </c>
      <c r="E43" s="38">
        <f>E7-E15</f>
        <v>7867261.01</v>
      </c>
    </row>
    <row r="45" spans="1:3" ht="17.25" customHeight="1">
      <c r="A45" s="51"/>
      <c r="B45" s="51"/>
      <c r="C45" s="52"/>
    </row>
    <row r="55" ht="15.75">
      <c r="A55" s="28" t="s">
        <v>23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Normal="90" zoomScaleSheetLayoutView="100" workbookViewId="0" topLeftCell="A1">
      <selection activeCell="E2" sqref="E2:G2"/>
    </sheetView>
  </sheetViews>
  <sheetFormatPr defaultColWidth="9.00390625" defaultRowHeight="16.5"/>
  <cols>
    <col min="1" max="1" width="16.00390625" style="2" customWidth="1"/>
    <col min="2" max="2" width="7.625" style="2" customWidth="1"/>
    <col min="3" max="3" width="19.50390625" style="2" customWidth="1"/>
    <col min="4" max="4" width="16.875" style="2" customWidth="1"/>
    <col min="5" max="5" width="9.625" style="2" customWidth="1"/>
    <col min="6" max="6" width="16.125" style="2" customWidth="1"/>
    <col min="7" max="7" width="8.125" style="2" customWidth="1"/>
    <col min="8" max="8" width="16.625" style="2" customWidth="1"/>
    <col min="9" max="9" width="9.50390625" style="2" customWidth="1"/>
    <col min="10" max="10" width="16.625" style="2" customWidth="1"/>
    <col min="11" max="11" width="16.00390625" style="2" customWidth="1"/>
    <col min="12" max="12" width="8.375" style="2" customWidth="1"/>
    <col min="13" max="13" width="16.00390625" style="2" customWidth="1"/>
    <col min="14" max="14" width="9.8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34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11</v>
      </c>
      <c r="E2" s="71" t="s">
        <v>62</v>
      </c>
      <c r="F2" s="71"/>
      <c r="G2" s="71"/>
      <c r="H2" s="60" t="s">
        <v>56</v>
      </c>
      <c r="I2" s="61"/>
      <c r="J2" s="61"/>
      <c r="M2" s="62" t="s">
        <v>53</v>
      </c>
      <c r="N2" s="62"/>
    </row>
    <row r="3" spans="1:14" s="8" customFormat="1" ht="24.75" customHeight="1">
      <c r="A3" s="63" t="s">
        <v>13</v>
      </c>
      <c r="B3" s="64"/>
      <c r="C3" s="65" t="s">
        <v>2</v>
      </c>
      <c r="D3" s="67" t="s">
        <v>50</v>
      </c>
      <c r="E3" s="69" t="s">
        <v>12</v>
      </c>
      <c r="F3" s="70" t="s">
        <v>14</v>
      </c>
      <c r="G3" s="63"/>
      <c r="H3" s="63" t="s">
        <v>13</v>
      </c>
      <c r="I3" s="64"/>
      <c r="J3" s="65" t="s">
        <v>2</v>
      </c>
      <c r="K3" s="67" t="s">
        <v>50</v>
      </c>
      <c r="L3" s="69" t="s">
        <v>12</v>
      </c>
      <c r="M3" s="70" t="s">
        <v>14</v>
      </c>
      <c r="N3" s="63"/>
    </row>
    <row r="4" spans="1:14" s="8" customFormat="1" ht="22.5" customHeight="1">
      <c r="A4" s="9" t="s">
        <v>15</v>
      </c>
      <c r="B4" s="10" t="s">
        <v>1</v>
      </c>
      <c r="C4" s="66"/>
      <c r="D4" s="68"/>
      <c r="E4" s="68"/>
      <c r="F4" s="11" t="s">
        <v>0</v>
      </c>
      <c r="G4" s="12" t="s">
        <v>1</v>
      </c>
      <c r="H4" s="9" t="s">
        <v>15</v>
      </c>
      <c r="I4" s="10" t="s">
        <v>1</v>
      </c>
      <c r="J4" s="66"/>
      <c r="K4" s="68"/>
      <c r="L4" s="68"/>
      <c r="M4" s="11" t="s">
        <v>0</v>
      </c>
      <c r="N4" s="12" t="s">
        <v>1</v>
      </c>
    </row>
    <row r="5" spans="2:14" s="8" customFormat="1" ht="19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19.5" customHeight="1">
      <c r="A6" s="14">
        <f>A8+A16+A23</f>
        <v>256263799.47</v>
      </c>
      <c r="B6" s="46">
        <v>100</v>
      </c>
      <c r="C6" s="50" t="s">
        <v>4</v>
      </c>
      <c r="D6" s="14">
        <f>D8+D16+D23</f>
        <v>262156381.48</v>
      </c>
      <c r="E6" s="14"/>
      <c r="F6" s="14">
        <f>F8+F16+F23</f>
        <v>262156381.48</v>
      </c>
      <c r="G6" s="46">
        <v>100</v>
      </c>
      <c r="H6" s="14">
        <f>H8+H13</f>
        <v>901361189</v>
      </c>
      <c r="I6" s="14">
        <f>+H6/+H$41*100</f>
        <v>351.73176658746866</v>
      </c>
      <c r="J6" s="20" t="s">
        <v>59</v>
      </c>
      <c r="K6" s="14">
        <f>K8+K13</f>
        <v>899386510</v>
      </c>
      <c r="L6" s="14"/>
      <c r="M6" s="14">
        <f>K6-L6</f>
        <v>899386510</v>
      </c>
      <c r="N6" s="14">
        <f>+M6/+M$41*100</f>
        <v>343.07252218028344</v>
      </c>
    </row>
    <row r="7" spans="1:14" s="8" customFormat="1" ht="19.5" customHeight="1">
      <c r="A7" s="16"/>
      <c r="B7" s="16"/>
      <c r="D7" s="16"/>
      <c r="E7" s="16"/>
      <c r="F7" s="16"/>
      <c r="G7" s="16"/>
      <c r="H7" s="16"/>
      <c r="I7" s="14"/>
      <c r="K7" s="16"/>
      <c r="L7" s="16"/>
      <c r="M7" s="16"/>
      <c r="N7" s="14"/>
    </row>
    <row r="8" spans="1:14" s="18" customFormat="1" ht="19.5" customHeight="1">
      <c r="A8" s="21">
        <f>SUM(A10:A13)</f>
        <v>216765466.48</v>
      </c>
      <c r="B8" s="14">
        <f>+A8/+A$41*100</f>
        <v>84.58684641697745</v>
      </c>
      <c r="C8" s="29" t="s">
        <v>5</v>
      </c>
      <c r="D8" s="21">
        <f>SUM(D10:D13)</f>
        <v>230117747.48</v>
      </c>
      <c r="E8" s="21"/>
      <c r="F8" s="14">
        <f aca="true" t="shared" si="0" ref="F8:F14">D8+E8</f>
        <v>230117747.48</v>
      </c>
      <c r="G8" s="14">
        <f>+F8/+F$41*100</f>
        <v>87.7788082749974</v>
      </c>
      <c r="H8" s="21">
        <f>H10</f>
        <v>30872212</v>
      </c>
      <c r="I8" s="14">
        <f>+H8/+H$41*100</f>
        <v>12.04704373534198</v>
      </c>
      <c r="J8" s="29" t="s">
        <v>25</v>
      </c>
      <c r="K8" s="21">
        <f>SUM(K10)</f>
        <v>28897533</v>
      </c>
      <c r="L8" s="21"/>
      <c r="M8" s="14">
        <f>K8-L8</f>
        <v>28897533</v>
      </c>
      <c r="N8" s="14">
        <f>+M8/+M$41*100</f>
        <v>11.023013377305352</v>
      </c>
    </row>
    <row r="9" spans="1:14" s="8" customFormat="1" ht="19.5" customHeight="1">
      <c r="A9" s="16"/>
      <c r="B9" s="16"/>
      <c r="D9" s="16"/>
      <c r="E9" s="16"/>
      <c r="F9" s="14">
        <f t="shared" si="0"/>
        <v>0</v>
      </c>
      <c r="G9" s="16"/>
      <c r="H9" s="16"/>
      <c r="I9" s="16"/>
      <c r="K9" s="16"/>
      <c r="L9" s="16"/>
      <c r="M9" s="16"/>
      <c r="N9" s="16"/>
    </row>
    <row r="10" spans="1:14" s="8" customFormat="1" ht="19.5" customHeight="1">
      <c r="A10" s="16">
        <v>967240</v>
      </c>
      <c r="B10" s="16">
        <f>+A10/+A$41*100</f>
        <v>0.37743918649470887</v>
      </c>
      <c r="C10" s="1" t="s">
        <v>6</v>
      </c>
      <c r="D10" s="8">
        <v>13295487</v>
      </c>
      <c r="E10" s="16"/>
      <c r="F10" s="14">
        <f>D10+E10</f>
        <v>13295487</v>
      </c>
      <c r="G10" s="16">
        <f>+F10/+F$41*100</f>
        <v>5.071586251282736</v>
      </c>
      <c r="H10" s="16">
        <v>30872212</v>
      </c>
      <c r="I10" s="16">
        <f>+H10/+H$41*100</f>
        <v>12.04704373534198</v>
      </c>
      <c r="J10" s="1" t="s">
        <v>26</v>
      </c>
      <c r="K10" s="16">
        <v>28897533</v>
      </c>
      <c r="L10" s="16"/>
      <c r="M10" s="16">
        <f>K10-L10</f>
        <v>28897533</v>
      </c>
      <c r="N10" s="16">
        <f>+M10/+M$41*100</f>
        <v>11.023013377305352</v>
      </c>
    </row>
    <row r="11" spans="1:14" s="8" customFormat="1" ht="19.5" customHeight="1">
      <c r="A11" s="16">
        <v>211438081</v>
      </c>
      <c r="B11" s="16">
        <f>+A11/+A$41*100</f>
        <v>82.50797866779946</v>
      </c>
      <c r="C11" s="16" t="s">
        <v>57</v>
      </c>
      <c r="D11" s="8">
        <v>212827515</v>
      </c>
      <c r="E11" s="16"/>
      <c r="F11" s="14">
        <f t="shared" si="0"/>
        <v>212827515</v>
      </c>
      <c r="G11" s="16">
        <f>+F11/+F$41*100</f>
        <v>81.18341952939898</v>
      </c>
      <c r="H11" s="16"/>
      <c r="I11" s="16"/>
      <c r="J11" s="42"/>
      <c r="K11" s="16"/>
      <c r="L11" s="16"/>
      <c r="M11" s="16"/>
      <c r="N11" s="16"/>
    </row>
    <row r="12" spans="1:14" s="8" customFormat="1" ht="19.5" customHeight="1">
      <c r="A12" s="16">
        <v>3732019.48</v>
      </c>
      <c r="B12" s="16">
        <f>+A12/+A$41*100</f>
        <v>1.4563194207369488</v>
      </c>
      <c r="C12" s="1" t="s">
        <v>7</v>
      </c>
      <c r="D12" s="8">
        <v>3444688.48</v>
      </c>
      <c r="E12" s="16"/>
      <c r="F12" s="14">
        <f t="shared" si="0"/>
        <v>3444688.48</v>
      </c>
      <c r="G12" s="16">
        <f>+F12/+F$41*100</f>
        <v>1.3139823110744289</v>
      </c>
      <c r="H12" s="16"/>
      <c r="I12" s="16"/>
      <c r="K12" s="16"/>
      <c r="L12" s="16"/>
      <c r="M12" s="16"/>
      <c r="N12" s="16"/>
    </row>
    <row r="13" spans="1:14" s="8" customFormat="1" ht="19.5" customHeight="1">
      <c r="A13" s="16">
        <v>628126</v>
      </c>
      <c r="B13" s="16">
        <f>+A13/+A$41*100</f>
        <v>0.24510914194633748</v>
      </c>
      <c r="C13" s="16" t="s">
        <v>35</v>
      </c>
      <c r="D13" s="8">
        <v>550057</v>
      </c>
      <c r="E13" s="16"/>
      <c r="F13" s="14">
        <f t="shared" si="0"/>
        <v>550057</v>
      </c>
      <c r="G13" s="16">
        <f>+F13/+F$41*100</f>
        <v>0.20982018324126284</v>
      </c>
      <c r="H13" s="21">
        <f>H15</f>
        <v>870488977</v>
      </c>
      <c r="I13" s="14">
        <f>+H13/+H$41*100</f>
        <v>339.68472285212664</v>
      </c>
      <c r="J13" s="30" t="s">
        <v>27</v>
      </c>
      <c r="K13" s="21">
        <f>SUM(K15)</f>
        <v>870488977</v>
      </c>
      <c r="L13" s="21"/>
      <c r="M13" s="14">
        <f>K13-L13</f>
        <v>870488977</v>
      </c>
      <c r="N13" s="14">
        <f>+M13/+M$41*100</f>
        <v>332.04950880297815</v>
      </c>
    </row>
    <row r="14" spans="1:7" s="8" customFormat="1" ht="19.5" customHeight="1">
      <c r="A14" s="16"/>
      <c r="B14" s="16"/>
      <c r="C14" s="22"/>
      <c r="D14" s="16"/>
      <c r="E14" s="16"/>
      <c r="F14" s="16">
        <f t="shared" si="0"/>
        <v>0</v>
      </c>
      <c r="G14" s="16"/>
    </row>
    <row r="15" spans="1:14" s="18" customFormat="1" ht="19.5" customHeight="1">
      <c r="A15" s="16" t="s">
        <v>8</v>
      </c>
      <c r="B15" s="16"/>
      <c r="C15" s="19" t="s">
        <v>8</v>
      </c>
      <c r="D15" s="16" t="s">
        <v>8</v>
      </c>
      <c r="E15" s="16"/>
      <c r="F15" s="16" t="s">
        <v>8</v>
      </c>
      <c r="G15" s="16"/>
      <c r="H15" s="16">
        <v>870488977</v>
      </c>
      <c r="I15" s="16">
        <f>+H15/+H$41*100</f>
        <v>339.68472285212664</v>
      </c>
      <c r="J15" s="8" t="s">
        <v>28</v>
      </c>
      <c r="K15" s="16">
        <v>870488977</v>
      </c>
      <c r="L15" s="16"/>
      <c r="M15" s="16">
        <f>K15-L15</f>
        <v>870488977</v>
      </c>
      <c r="N15" s="16">
        <f>+M15/+M$41*100</f>
        <v>332.04950880297815</v>
      </c>
    </row>
    <row r="16" spans="1:7" s="8" customFormat="1" ht="19.5" customHeight="1">
      <c r="A16" s="21">
        <f>SUM(A18:A20)</f>
        <v>28555</v>
      </c>
      <c r="B16" s="14">
        <f>+A16/+A$41*100</f>
        <v>0.011142814575861639</v>
      </c>
      <c r="C16" s="30" t="s">
        <v>9</v>
      </c>
      <c r="D16" s="21">
        <f>SUM(D18:D20)</f>
        <v>0</v>
      </c>
      <c r="E16" s="21"/>
      <c r="F16" s="14">
        <f>D16+E16</f>
        <v>0</v>
      </c>
      <c r="G16" s="14">
        <f>+F16/+F$41*100</f>
        <v>0</v>
      </c>
    </row>
    <row r="17" spans="8:14" s="8" customFormat="1" ht="19.5" customHeight="1">
      <c r="H17" s="16" t="s">
        <v>8</v>
      </c>
      <c r="I17" s="16"/>
      <c r="J17" s="19" t="s">
        <v>8</v>
      </c>
      <c r="K17" s="16" t="s">
        <v>8</v>
      </c>
      <c r="L17" s="16"/>
      <c r="M17" s="16" t="s">
        <v>8</v>
      </c>
      <c r="N17" s="16"/>
    </row>
    <row r="18" spans="1:7" s="8" customFormat="1" ht="19.5" customHeight="1">
      <c r="A18" s="16">
        <v>2977</v>
      </c>
      <c r="B18" s="16"/>
      <c r="C18" s="16" t="s">
        <v>36</v>
      </c>
      <c r="F18" s="16">
        <f>SUM(D18:E18)</f>
        <v>0</v>
      </c>
      <c r="G18" s="16"/>
    </row>
    <row r="19" spans="1:14" s="8" customFormat="1" ht="19.5" customHeight="1">
      <c r="A19" s="16">
        <v>17800</v>
      </c>
      <c r="B19" s="16">
        <f>+A19/+A$41*100</f>
        <v>0.0069459674120237146</v>
      </c>
      <c r="C19" s="16" t="s">
        <v>37</v>
      </c>
      <c r="F19" s="16">
        <f>SUM(D19:E19)</f>
        <v>0</v>
      </c>
      <c r="G19" s="16">
        <f>+F19/+F$41*100</f>
        <v>0</v>
      </c>
      <c r="H19" s="14">
        <f>+H21+H27</f>
        <v>-645097389.5299997</v>
      </c>
      <c r="I19" s="14">
        <f>+H19/+H$41*100</f>
        <v>-251.73176658746863</v>
      </c>
      <c r="J19" s="20" t="s">
        <v>29</v>
      </c>
      <c r="K19" s="14">
        <f>+K21+K34+K27</f>
        <v>-637230128.5200005</v>
      </c>
      <c r="L19" s="21"/>
      <c r="M19" s="14">
        <f>K19-L19</f>
        <v>-637230128.5200005</v>
      </c>
      <c r="N19" s="14">
        <f>+M19/+M$41*100</f>
        <v>-243.07252218028344</v>
      </c>
    </row>
    <row r="20" spans="1:14" s="8" customFormat="1" ht="19.5" customHeight="1">
      <c r="A20" s="16">
        <v>7778</v>
      </c>
      <c r="B20" s="16"/>
      <c r="C20" s="16" t="s">
        <v>38</v>
      </c>
      <c r="F20" s="16">
        <f>SUM(D20:E20)</f>
        <v>0</v>
      </c>
      <c r="G20" s="16"/>
      <c r="H20" s="21"/>
      <c r="I20" s="14"/>
      <c r="J20" s="30"/>
      <c r="K20" s="21"/>
      <c r="L20" s="21"/>
      <c r="M20" s="14"/>
      <c r="N20" s="14"/>
    </row>
    <row r="21" spans="8:14" s="8" customFormat="1" ht="19.5" customHeight="1">
      <c r="H21" s="21">
        <f>SUM(H23:H24)</f>
        <v>6965547169</v>
      </c>
      <c r="I21" s="14">
        <f>+H21/+H$41*100</f>
        <v>2718.1159349880895</v>
      </c>
      <c r="J21" s="18" t="s">
        <v>30</v>
      </c>
      <c r="K21" s="21">
        <f>K23+K24</f>
        <v>6965547169</v>
      </c>
      <c r="L21" s="14"/>
      <c r="M21" s="14">
        <f>K21-L21</f>
        <v>6965547169</v>
      </c>
      <c r="N21" s="14">
        <f>+M21/+M$41*100</f>
        <v>2657.0198786221104</v>
      </c>
    </row>
    <row r="22" s="8" customFormat="1" ht="19.5" customHeight="1"/>
    <row r="23" spans="1:14" s="8" customFormat="1" ht="19.5" customHeight="1">
      <c r="A23" s="21">
        <f>SUM(A26)</f>
        <v>39469777.99</v>
      </c>
      <c r="B23" s="14">
        <f>+A23/+A$41*100</f>
        <v>15.402010768446678</v>
      </c>
      <c r="C23" s="29" t="s">
        <v>10</v>
      </c>
      <c r="D23" s="21">
        <f>SUM(D25:D26)</f>
        <v>32038634</v>
      </c>
      <c r="F23" s="14">
        <f>D23+E23</f>
        <v>32038634</v>
      </c>
      <c r="G23" s="14">
        <f>+F23/+F$41*100</f>
        <v>12.221191725002598</v>
      </c>
      <c r="H23" s="16">
        <v>6417561270</v>
      </c>
      <c r="I23" s="16">
        <f>+H23/+H$41*100</f>
        <v>2504.279294723903</v>
      </c>
      <c r="J23" s="8" t="s">
        <v>31</v>
      </c>
      <c r="K23" s="16">
        <v>6417561270</v>
      </c>
      <c r="L23" s="16"/>
      <c r="M23" s="16">
        <f>K23-L23</f>
        <v>6417561270</v>
      </c>
      <c r="N23" s="16">
        <f>+M23/+M$41*100</f>
        <v>2447.989720398856</v>
      </c>
    </row>
    <row r="24" spans="8:14" s="8" customFormat="1" ht="19.5" customHeight="1">
      <c r="H24" s="16">
        <v>547985899</v>
      </c>
      <c r="I24" s="16">
        <f>+H24/+H$41*100</f>
        <v>213.8366402641862</v>
      </c>
      <c r="J24" s="16" t="s">
        <v>58</v>
      </c>
      <c r="K24" s="16">
        <v>547985899</v>
      </c>
      <c r="L24" s="16"/>
      <c r="M24" s="16">
        <f>K24-L24</f>
        <v>547985899</v>
      </c>
      <c r="N24" s="16">
        <f>+M24/+M$41*100</f>
        <v>209.03015822325384</v>
      </c>
    </row>
    <row r="25" spans="3:7" s="8" customFormat="1" ht="19.5" customHeight="1">
      <c r="C25" s="16" t="s">
        <v>61</v>
      </c>
      <c r="D25" s="8">
        <v>13279</v>
      </c>
      <c r="F25" s="16">
        <f>D25+E25</f>
        <v>13279</v>
      </c>
      <c r="G25" s="16">
        <f>+F25/+F$41*100</f>
        <v>0.005065297256940152</v>
      </c>
    </row>
    <row r="26" spans="1:14" s="18" customFormat="1" ht="19.5" customHeight="1">
      <c r="A26" s="16">
        <v>39469777.99</v>
      </c>
      <c r="B26" s="16">
        <f>+A26/+A$41*100</f>
        <v>15.402010768446678</v>
      </c>
      <c r="C26" s="16" t="s">
        <v>39</v>
      </c>
      <c r="D26" s="16">
        <v>32025355</v>
      </c>
      <c r="E26" s="8"/>
      <c r="F26" s="16">
        <f>D26+E26</f>
        <v>32025355</v>
      </c>
      <c r="G26" s="16">
        <f>+F26/+F$41*100</f>
        <v>12.216126427745658</v>
      </c>
      <c r="H26" s="16"/>
      <c r="I26" s="16"/>
      <c r="J26" s="8"/>
      <c r="K26" s="16"/>
      <c r="L26" s="16"/>
      <c r="M26" s="16"/>
      <c r="N26" s="16">
        <f>+M26/+M$41*100</f>
        <v>0</v>
      </c>
    </row>
    <row r="27" spans="8:14" s="8" customFormat="1" ht="19.5" customHeight="1">
      <c r="H27" s="14">
        <f>H31+H29</f>
        <v>-7610644558.53</v>
      </c>
      <c r="I27" s="14">
        <f>+H27/+H$41*100</f>
        <v>-2969.847701575558</v>
      </c>
      <c r="J27" s="18" t="s">
        <v>60</v>
      </c>
      <c r="K27" s="14">
        <f>SUM(K29)</f>
        <v>-7602777297.52</v>
      </c>
      <c r="L27" s="18"/>
      <c r="M27" s="14">
        <f>K27-L27</f>
        <v>-7602777297.52</v>
      </c>
      <c r="N27" s="14">
        <f>+M27/+M$41*100</f>
        <v>-2900.0924008023935</v>
      </c>
    </row>
    <row r="28" spans="8:14" s="8" customFormat="1" ht="19.5" customHeight="1">
      <c r="H28" s="17"/>
      <c r="I28" s="16"/>
      <c r="K28" s="17"/>
      <c r="L28" s="16"/>
      <c r="M28" s="17"/>
      <c r="N28" s="49">
        <f>+M28/+M$41*100</f>
        <v>0</v>
      </c>
    </row>
    <row r="29" spans="1:14" s="8" customFormat="1" ht="19.5" customHeight="1">
      <c r="A29" s="16"/>
      <c r="B29" s="16"/>
      <c r="C29" s="8" t="s">
        <v>8</v>
      </c>
      <c r="D29" s="16"/>
      <c r="E29" s="16"/>
      <c r="F29" s="16" t="s">
        <v>8</v>
      </c>
      <c r="G29" s="16"/>
      <c r="H29" s="16">
        <v>-7610644558.53</v>
      </c>
      <c r="I29" s="16">
        <f>+H29/+H$41*100</f>
        <v>-2969.847701575558</v>
      </c>
      <c r="J29" s="19" t="s">
        <v>32</v>
      </c>
      <c r="K29" s="16">
        <v>-7602777297.52</v>
      </c>
      <c r="L29" s="16"/>
      <c r="M29" s="16">
        <f>K29-L29</f>
        <v>-7602777297.52</v>
      </c>
      <c r="N29" s="16">
        <f>+M29/+M$41*100</f>
        <v>-2900.0924008023935</v>
      </c>
    </row>
    <row r="30" spans="4:14" s="8" customFormat="1" ht="15.75">
      <c r="D30" s="16"/>
      <c r="E30" s="16"/>
      <c r="F30" s="16">
        <f>D30-E30</f>
        <v>0</v>
      </c>
      <c r="G30" s="16"/>
      <c r="H30" s="16"/>
      <c r="I30" s="14"/>
      <c r="M30" s="16"/>
      <c r="N30" s="16"/>
    </row>
    <row r="31" spans="1:14" s="8" customFormat="1" ht="15.75">
      <c r="A31" s="16">
        <v>0</v>
      </c>
      <c r="B31" s="16"/>
      <c r="D31" s="16"/>
      <c r="E31" s="16"/>
      <c r="F31" s="16">
        <f>D31-E31</f>
        <v>0</v>
      </c>
      <c r="G31" s="16"/>
      <c r="H31" s="16"/>
      <c r="I31" s="14"/>
      <c r="M31" s="16"/>
      <c r="N31" s="16"/>
    </row>
    <row r="32" spans="1:7" s="8" customFormat="1" ht="15.75">
      <c r="A32" s="16"/>
      <c r="B32" s="16"/>
      <c r="C32" s="19"/>
      <c r="D32" s="16"/>
      <c r="E32" s="16"/>
      <c r="F32" s="16"/>
      <c r="G32" s="16"/>
    </row>
    <row r="33" spans="8:9" s="8" customFormat="1" ht="15.75">
      <c r="H33" s="16"/>
      <c r="I33" s="14"/>
    </row>
    <row r="34" spans="8:14" s="8" customFormat="1" ht="15.75">
      <c r="H34" s="21"/>
      <c r="I34" s="14"/>
      <c r="J34" s="30"/>
      <c r="K34" s="14"/>
      <c r="L34" s="14"/>
      <c r="M34" s="14"/>
      <c r="N34" s="48"/>
    </row>
    <row r="35" spans="8:14" s="8" customFormat="1" ht="15.75">
      <c r="H35" s="16"/>
      <c r="I35" s="16"/>
      <c r="J35" s="19"/>
      <c r="K35" s="16"/>
      <c r="L35" s="16"/>
      <c r="M35" s="16"/>
      <c r="N35" s="49"/>
    </row>
    <row r="36" spans="1:7" s="8" customFormat="1" ht="15.75">
      <c r="A36" s="16"/>
      <c r="B36" s="16"/>
      <c r="D36" s="16"/>
      <c r="E36" s="16"/>
      <c r="F36" s="16"/>
      <c r="G36" s="16"/>
    </row>
    <row r="37" spans="1:14" s="8" customFormat="1" ht="15.75">
      <c r="A37" s="16"/>
      <c r="B37" s="16"/>
      <c r="D37" s="16"/>
      <c r="E37" s="16"/>
      <c r="F37" s="16"/>
      <c r="G37" s="16"/>
      <c r="H37" s="16"/>
      <c r="I37" s="16"/>
      <c r="K37" s="16"/>
      <c r="L37" s="16"/>
      <c r="M37" s="16"/>
      <c r="N37" s="16"/>
    </row>
    <row r="38" spans="1:14" s="8" customFormat="1" ht="15.75">
      <c r="A38" s="16"/>
      <c r="B38" s="16"/>
      <c r="D38" s="16"/>
      <c r="E38" s="16"/>
      <c r="F38" s="16"/>
      <c r="G38" s="16"/>
      <c r="H38" s="16"/>
      <c r="I38" s="16"/>
      <c r="K38" s="16"/>
      <c r="L38" s="16"/>
      <c r="M38" s="16"/>
      <c r="N38" s="16"/>
    </row>
    <row r="39" spans="1:14" s="8" customFormat="1" ht="15.75">
      <c r="A39" s="16"/>
      <c r="B39" s="16"/>
      <c r="D39" s="16"/>
      <c r="E39" s="16"/>
      <c r="F39" s="16"/>
      <c r="G39" s="16"/>
      <c r="H39" s="16"/>
      <c r="I39" s="16"/>
      <c r="K39" s="16"/>
      <c r="L39" s="16"/>
      <c r="M39" s="16"/>
      <c r="N39" s="16"/>
    </row>
    <row r="40" spans="1:14" s="8" customFormat="1" ht="15.75">
      <c r="A40" s="16"/>
      <c r="B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s="8" customFormat="1" ht="15.75">
      <c r="A41" s="23">
        <f>A6</f>
        <v>256263799.47</v>
      </c>
      <c r="B41" s="47">
        <v>100</v>
      </c>
      <c r="C41" s="24" t="s">
        <v>3</v>
      </c>
      <c r="D41" s="23">
        <f>D6</f>
        <v>262156381.48</v>
      </c>
      <c r="E41" s="23"/>
      <c r="F41" s="23">
        <f>D41-E41</f>
        <v>262156381.48</v>
      </c>
      <c r="G41" s="47">
        <v>100</v>
      </c>
      <c r="H41" s="23">
        <f>H6+H19</f>
        <v>256263799.47000027</v>
      </c>
      <c r="I41" s="47">
        <v>100</v>
      </c>
      <c r="J41" s="25" t="s">
        <v>33</v>
      </c>
      <c r="K41" s="23">
        <f>K6+K19</f>
        <v>262156381.47999954</v>
      </c>
      <c r="L41" s="23"/>
      <c r="M41" s="23">
        <f>M6+M19</f>
        <v>262156381.47999954</v>
      </c>
      <c r="N41" s="47">
        <v>100</v>
      </c>
    </row>
    <row r="42" s="27" customFormat="1" ht="14.25">
      <c r="A42" s="26"/>
    </row>
    <row r="43" s="27" customFormat="1" ht="12.75"/>
    <row r="44" spans="1:7" s="28" customFormat="1" ht="15.75">
      <c r="A44" s="16"/>
      <c r="B44" s="16"/>
      <c r="C44" s="16"/>
      <c r="D44" s="16"/>
      <c r="E44" s="16"/>
      <c r="F44" s="16"/>
      <c r="G44" s="16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2009-04-22T07:13:50Z</cp:lastPrinted>
  <dcterms:created xsi:type="dcterms:W3CDTF">1997-10-15T09:26:55Z</dcterms:created>
  <dcterms:modified xsi:type="dcterms:W3CDTF">2009-04-22T07:13:51Z</dcterms:modified>
  <cp:category/>
  <cp:version/>
  <cp:contentType/>
  <cp:contentStatus/>
</cp:coreProperties>
</file>