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205" activeTab="4"/>
  </bookViews>
  <sheets>
    <sheet name="財務摘要" sheetId="1" r:id="rId1"/>
    <sheet name="損益表" sheetId="2" r:id="rId2"/>
    <sheet name="現金流量表" sheetId="3" r:id="rId3"/>
    <sheet name="資產負債表" sheetId="4" r:id="rId4"/>
    <sheet name="盈虧撥補" sheetId="5" r:id="rId5"/>
  </sheets>
  <definedNames>
    <definedName name="_xlnm.Print_Area" localSheetId="2">'現金流量表'!$A$1:$O$62</definedName>
  </definedNames>
  <calcPr fullCalcOnLoad="1"/>
</workbook>
</file>

<file path=xl/sharedStrings.xml><?xml version="1.0" encoding="utf-8"?>
<sst xmlns="http://schemas.openxmlformats.org/spreadsheetml/2006/main" count="568" uniqueCount="321">
  <si>
    <t>AA</t>
  </si>
  <si>
    <t>公  司  資  產  負  債  查  核  表</t>
  </si>
  <si>
    <t>(資產部分)</t>
  </si>
  <si>
    <t xml:space="preserve"> 上  年  度  決  算  數</t>
  </si>
  <si>
    <t>科           目</t>
  </si>
  <si>
    <t>決   算   核   定   數</t>
  </si>
  <si>
    <t>上  年  度  決  算  數</t>
  </si>
  <si>
    <t>科             目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</si>
  <si>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</si>
  <si>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</si>
  <si>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</si>
  <si>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</si>
  <si>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</si>
  <si>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</si>
  <si>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</si>
  <si>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</si>
  <si>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</si>
  <si>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</si>
  <si>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</si>
  <si>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</si>
  <si>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央行存款</t>
  </si>
  <si>
    <t xml:space="preserve">    存放央行</t>
  </si>
  <si>
    <t xml:space="preserve">    銀行同業存款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</si>
  <si>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</si>
  <si>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</si>
  <si>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</si>
  <si>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</si>
  <si>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</si>
  <si>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</si>
  <si>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</si>
  <si>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</si>
  <si>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</si>
  <si>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</si>
  <si>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</si>
  <si>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 xml:space="preserve">    活期存款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</si>
  <si>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</si>
  <si>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</si>
  <si>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</si>
  <si>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</si>
  <si>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</si>
  <si>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</si>
  <si>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</si>
  <si>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</si>
  <si>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</si>
  <si>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</si>
  <si>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</si>
  <si>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</si>
  <si>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</si>
  <si>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</si>
  <si>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</si>
  <si>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</si>
  <si>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</si>
  <si>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</si>
  <si>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</si>
  <si>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</si>
  <si>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</si>
  <si>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</si>
  <si>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</si>
  <si>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</si>
  <si>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</si>
  <si>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</si>
  <si>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</si>
  <si>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</si>
  <si>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</si>
  <si>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</si>
  <si>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</si>
  <si>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</si>
  <si>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</si>
  <si>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</si>
  <si>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</si>
  <si>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</si>
  <si>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</si>
  <si>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</si>
  <si>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</si>
  <si>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</si>
  <si>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</si>
  <si>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</si>
  <si>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</si>
  <si>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</si>
  <si>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</si>
  <si>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</si>
  <si>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</si>
  <si>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</si>
  <si>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</si>
  <si>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</si>
  <si>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 xml:space="preserve">    受託買賣借項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</si>
  <si>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</si>
  <si>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</si>
  <si>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</si>
  <si>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</si>
  <si>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</si>
  <si>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</si>
  <si>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</si>
  <si>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</si>
  <si>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</si>
  <si>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</si>
  <si>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</si>
  <si>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>金               額</t>
  </si>
  <si>
    <t xml:space="preserve"> ％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</si>
  <si>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</si>
  <si>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</si>
  <si>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</si>
  <si>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</si>
  <si>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</si>
  <si>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</si>
  <si>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</si>
  <si>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</si>
  <si>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</si>
  <si>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</si>
  <si>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</si>
  <si>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</si>
  <si>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</si>
  <si>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</si>
  <si>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</si>
  <si>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</si>
  <si>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</si>
  <si>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</si>
  <si>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</si>
  <si>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</si>
  <si>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</si>
  <si>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</si>
  <si>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</si>
  <si>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</si>
  <si>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</si>
  <si>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</si>
  <si>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</si>
  <si>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</si>
  <si>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</si>
  <si>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</si>
  <si>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</si>
  <si>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</si>
  <si>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</si>
  <si>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</si>
  <si>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</si>
  <si>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</si>
  <si>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</si>
  <si>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</si>
  <si>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</si>
  <si>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</si>
  <si>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</si>
  <si>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</si>
  <si>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</si>
  <si>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</si>
  <si>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</si>
  <si>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</si>
  <si>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</si>
  <si>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</si>
  <si>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</si>
  <si>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</si>
  <si>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</si>
  <si>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</si>
  <si>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</si>
  <si>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</si>
  <si>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</si>
  <si>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</si>
  <si>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</si>
  <si>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</si>
  <si>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</si>
  <si>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</si>
  <si>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</si>
  <si>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</si>
  <si>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</si>
  <si>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</si>
  <si>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</si>
  <si>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</si>
  <si>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</si>
  <si>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</si>
  <si>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</si>
  <si>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</si>
  <si>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</si>
  <si>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</si>
  <si>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</si>
  <si>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</si>
  <si>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</si>
  <si>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</si>
  <si>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</si>
  <si>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</si>
  <si>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</si>
  <si>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</si>
  <si>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</si>
  <si>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</si>
  <si>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>財      務      摘      要</t>
  </si>
  <si>
    <t xml:space="preserve">           項                   目          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</si>
  <si>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</si>
  <si>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</si>
  <si>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</si>
  <si>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</si>
  <si>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</si>
  <si>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</si>
  <si>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</si>
  <si>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</si>
  <si>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</si>
  <si>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</si>
  <si>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</si>
  <si>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</si>
  <si>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</si>
  <si>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</si>
  <si>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</si>
  <si>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</si>
  <si>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</si>
  <si>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</si>
  <si>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</si>
  <si>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</si>
  <si>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</si>
  <si>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</si>
  <si>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 xml:space="preserve">    單位：新臺幣元                                   （負債及業主權益部分）</t>
  </si>
  <si>
    <t xml:space="preserve">           償之債權證券。
</t>
  </si>
  <si>
    <t xml:space="preserve">    購建中固定資產</t>
  </si>
  <si>
    <t>會計原則變動累積影響數</t>
  </si>
  <si>
    <t xml:space="preserve"> </t>
  </si>
  <si>
    <t xml:space="preserve">                或清償之債權證券。</t>
  </si>
  <si>
    <t xml:space="preserve">    長期應收款項</t>
  </si>
  <si>
    <t>資本公積</t>
  </si>
  <si>
    <t>　資本公積</t>
  </si>
  <si>
    <t xml:space="preserve">限  公  司  損  益  查  核  表                                          </t>
  </si>
  <si>
    <t>單位：新臺幣元</t>
  </si>
  <si>
    <t xml:space="preserve">公  司  現  金  流  量  查  核  表                                    </t>
  </si>
  <si>
    <r>
      <t xml:space="preserve">    </t>
    </r>
    <r>
      <rPr>
        <sz val="9"/>
        <rFont val="新細明體"/>
        <family val="1"/>
      </rPr>
      <t>其他流動資產</t>
    </r>
  </si>
  <si>
    <r>
      <t xml:space="preserve">    </t>
    </r>
    <r>
      <rPr>
        <sz val="9"/>
        <rFont val="新細明體"/>
        <family val="1"/>
      </rPr>
      <t>其他流動負債</t>
    </r>
  </si>
  <si>
    <r>
      <t xml:space="preserve">    </t>
    </r>
    <r>
      <rPr>
        <sz val="9"/>
        <rFont val="新細明體"/>
        <family val="1"/>
      </rPr>
      <t>資產減損─固定資產</t>
    </r>
  </si>
  <si>
    <t xml:space="preserve"> </t>
  </si>
  <si>
    <t xml:space="preserve">    流動金融資產淨減（淨增－）</t>
  </si>
  <si>
    <t xml:space="preserve">    押匯貼現及放款淨減（淨增－）</t>
  </si>
  <si>
    <t xml:space="preserve">    流動金融資產</t>
  </si>
  <si>
    <r>
      <t xml:space="preserve">   </t>
    </r>
    <r>
      <rPr>
        <sz val="9"/>
        <rFont val="新細明體"/>
        <family val="1"/>
      </rPr>
      <t>存放銀行同業</t>
    </r>
  </si>
  <si>
    <t>押匯貼現及放款</t>
  </si>
  <si>
    <t xml:space="preserve">    押匯及貼現</t>
  </si>
  <si>
    <t>基金、投資及長期應收款</t>
  </si>
  <si>
    <t>業主權益其他項目</t>
  </si>
  <si>
    <t xml:space="preserve">    金融商品未實現損益</t>
  </si>
  <si>
    <t xml:space="preserve">          長   期    負    債    餘   額</t>
  </si>
  <si>
    <t xml:space="preserve">              單位：新臺幣億元</t>
  </si>
  <si>
    <t xml:space="preserve">        2.本表「調整非現金項目」欄所列，包括提列備抵呆帳及損失、提存各項準備、折舊、折耗及減損、攤銷、沖轉遞延 
</t>
  </si>
  <si>
    <t xml:space="preserve">           負債、兌換損失(利益)、處理資產損失(利益)、債務整理損失(利益)、其他、流動資產淨減(淨增)、流動負債淨增(淨
</t>
  </si>
  <si>
    <t xml:space="preserve">           減)及遞延所得稅淨增(淨減)。</t>
  </si>
  <si>
    <r>
      <t xml:space="preserve">    </t>
    </r>
    <r>
      <rPr>
        <sz val="9"/>
        <rFont val="新細明體"/>
        <family val="1"/>
      </rPr>
      <t>資產減損─遞耗資產</t>
    </r>
  </si>
  <si>
    <r>
      <t xml:space="preserve">    </t>
    </r>
    <r>
      <rPr>
        <sz val="9"/>
        <rFont val="新細明體"/>
        <family val="1"/>
      </rPr>
      <t>資產減損─無形資產</t>
    </r>
  </si>
  <si>
    <r>
      <t xml:space="preserve">    </t>
    </r>
    <r>
      <rPr>
        <sz val="9"/>
        <rFont val="新細明體"/>
        <family val="1"/>
      </rPr>
      <t>流動金融負債</t>
    </r>
  </si>
  <si>
    <t xml:space="preserve">    非流動金融負債</t>
  </si>
  <si>
    <t xml:space="preserve">    未實現重估增值</t>
  </si>
  <si>
    <t xml:space="preserve">    固定資產漲價補償準備</t>
  </si>
  <si>
    <t>少數股權</t>
  </si>
  <si>
    <t xml:space="preserve">    流動金融負債淨增（淨減－）</t>
  </si>
  <si>
    <t xml:space="preserve">    減少非流動金融負債</t>
  </si>
  <si>
    <t xml:space="preserve">  金                          額</t>
  </si>
  <si>
    <t xml:space="preserve">  預                算                數</t>
  </si>
  <si>
    <t>修   正   數</t>
  </si>
  <si>
    <t>營業外利益（損失－）</t>
  </si>
  <si>
    <t>未加計非常損益及會計原則變動
累積影響數之純益(純損－)</t>
  </si>
  <si>
    <t>本</t>
  </si>
  <si>
    <t xml:space="preserve">                                            年                                                                     度</t>
  </si>
  <si>
    <t>本年度決算數</t>
  </si>
  <si>
    <t>本年度決算數</t>
  </si>
  <si>
    <t>修  正  數</t>
  </si>
  <si>
    <t>台  灣  國  際  造  船  股  份  有  限  公  司</t>
  </si>
  <si>
    <r>
      <t>中華民國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</t>
    </r>
  </si>
  <si>
    <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>日</t>
    </r>
  </si>
  <si>
    <r>
      <t>中華民國</t>
    </r>
    <r>
      <rPr>
        <sz val="10"/>
        <rFont val="Times New Roman"/>
        <family val="1"/>
      </rPr>
      <t xml:space="preserve">   97   </t>
    </r>
    <r>
      <rPr>
        <sz val="10"/>
        <rFont val="新細明體"/>
        <family val="1"/>
      </rPr>
      <t>年</t>
    </r>
  </si>
  <si>
    <r>
      <t xml:space="preserve">  12 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17  </t>
    </r>
    <r>
      <rPr>
        <sz val="10"/>
        <rFont val="新細明體"/>
        <family val="1"/>
      </rPr>
      <t>日</t>
    </r>
  </si>
  <si>
    <t xml:space="preserve">台  灣  國  際  造  船  股  份  有  </t>
  </si>
  <si>
    <r>
      <t>台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灣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國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際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造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船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 xml:space="preserve">股  份  有  限    </t>
    </r>
  </si>
  <si>
    <t xml:space="preserve">    短期債務淨增（淨減－）</t>
  </si>
  <si>
    <t xml:space="preserve">    增加資本、公積及填補虧損</t>
  </si>
  <si>
    <t xml:space="preserve">    減少長期債務</t>
  </si>
  <si>
    <t xml:space="preserve">台  灣  國  際  造  船  股  份  有  限  </t>
  </si>
  <si>
    <t>註：1.本年度信託代理與保證之或有資產與或有負債各為 43,148,437,728.72元。</t>
  </si>
  <si>
    <t xml:space="preserve">       2.上年度信託代理與保證之或有資產與或有負債各為 41,926,123,145.82元。</t>
  </si>
  <si>
    <t xml:space="preserve">   本   年   度 (1/1-12/17)  </t>
  </si>
  <si>
    <t>單位：新臺幣元</t>
  </si>
  <si>
    <t>上　年　度　決　算　數</t>
  </si>
  <si>
    <t>本　　　　　　　　   　　　　　　 　　　　　　　　　年　　　　　　　　　　　　　　　　　度</t>
  </si>
  <si>
    <t>金　　　　額</t>
  </si>
  <si>
    <t>%</t>
  </si>
  <si>
    <t>項                   目</t>
  </si>
  <si>
    <t>預　算　數</t>
  </si>
  <si>
    <t>原　列　決　算　數</t>
  </si>
  <si>
    <t>修　正　數</t>
  </si>
  <si>
    <t>決　算　核　定　數</t>
  </si>
  <si>
    <t>100</t>
  </si>
  <si>
    <t>盈餘之部</t>
  </si>
  <si>
    <t>本期純益</t>
  </si>
  <si>
    <t xml:space="preserve"> </t>
  </si>
  <si>
    <t>累積盈餘</t>
  </si>
  <si>
    <t>公積轉列數</t>
  </si>
  <si>
    <t>出售庫藏股票損失</t>
  </si>
  <si>
    <t>分配之部</t>
  </si>
  <si>
    <t>中央政府所得者</t>
  </si>
  <si>
    <t>股（官）息紅利</t>
  </si>
  <si>
    <t>地方政府所得者</t>
  </si>
  <si>
    <t>轉投資機關所得者</t>
  </si>
  <si>
    <t>其他政府機關所得者</t>
  </si>
  <si>
    <t>民股股東所得者</t>
  </si>
  <si>
    <t>股息紅利</t>
  </si>
  <si>
    <t>其他所得者</t>
  </si>
  <si>
    <t>撥補各級農、漁會事業費</t>
  </si>
  <si>
    <t>留存事業機關者</t>
  </si>
  <si>
    <t>填補虧損</t>
  </si>
  <si>
    <t>資本公積</t>
  </si>
  <si>
    <t>法定公積</t>
  </si>
  <si>
    <t>特別公積</t>
  </si>
  <si>
    <t>未分配盈餘</t>
  </si>
  <si>
    <t>虧損之部</t>
  </si>
  <si>
    <t>本期純損</t>
  </si>
  <si>
    <t>累積虧損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</si>
  <si>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</si>
  <si>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</si>
  <si>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</si>
  <si>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</si>
  <si>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</si>
  <si>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</si>
  <si>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</si>
  <si>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</si>
  <si>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</si>
  <si>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</si>
  <si>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</si>
  <si>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</si>
  <si>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</si>
  <si>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</si>
  <si>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</si>
  <si>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 xml:space="preserve">   台   灣   國   際   造   船   股   份   有　</t>
  </si>
  <si>
    <t>限　公　司　盈　虧　撥　補　查　核　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</si>
</sst>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#,###"/>
    <numFmt numFmtId="184" formatCode="_-\ #,##0.00_-;\-#,##0.00_-;_-&quot;&quot;"/>
    <numFmt numFmtId="185" formatCode="#,##0.000_);\(#,##0.000\)"/>
  </numFmts>
  <fonts count="2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16" fillId="0" borderId="5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184" fontId="3" fillId="0" borderId="0" xfId="0" applyNumberFormat="1" applyFont="1" applyBorder="1" applyAlignment="1">
      <alignment/>
    </xf>
    <xf numFmtId="184" fontId="3" fillId="0" borderId="9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/>
    </xf>
    <xf numFmtId="184" fontId="20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4" fontId="2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 vertical="top"/>
    </xf>
    <xf numFmtId="184" fontId="7" fillId="0" borderId="1" xfId="0" applyNumberFormat="1" applyFont="1" applyBorder="1" applyAlignment="1">
      <alignment horizontal="right" vertical="top"/>
    </xf>
    <xf numFmtId="184" fontId="3" fillId="0" borderId="12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right"/>
    </xf>
    <xf numFmtId="184" fontId="24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 vertical="top"/>
    </xf>
    <xf numFmtId="184" fontId="3" fillId="0" borderId="1" xfId="0" applyNumberFormat="1" applyFont="1" applyBorder="1" applyAlignment="1">
      <alignment horizontal="right"/>
    </xf>
    <xf numFmtId="184" fontId="3" fillId="0" borderId="7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84" fontId="9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5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7" fontId="26" fillId="0" borderId="0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178" fontId="26" fillId="0" borderId="0" xfId="0" applyNumberFormat="1" applyFont="1" applyAlignment="1">
      <alignment horizontal="right" vertical="top"/>
    </xf>
    <xf numFmtId="183" fontId="26" fillId="0" borderId="0" xfId="0" applyNumberFormat="1" applyFont="1" applyAlignment="1">
      <alignment horizontal="right" vertical="top"/>
    </xf>
    <xf numFmtId="177" fontId="25" fillId="0" borderId="0" xfId="0" applyNumberFormat="1" applyFont="1" applyAlignment="1">
      <alignment horizontal="right" vertical="top"/>
    </xf>
    <xf numFmtId="184" fontId="7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right" vertical="top"/>
    </xf>
    <xf numFmtId="184" fontId="6" fillId="0" borderId="0" xfId="0" applyNumberFormat="1" applyFont="1" applyBorder="1" applyAlignment="1">
      <alignment vertical="top"/>
    </xf>
    <xf numFmtId="184" fontId="3" fillId="0" borderId="1" xfId="0" applyNumberFormat="1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/>
    </xf>
    <xf numFmtId="184" fontId="3" fillId="0" borderId="4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left" vertical="center"/>
    </xf>
    <xf numFmtId="184" fontId="7" fillId="0" borderId="0" xfId="0" applyNumberFormat="1" applyFont="1" applyAlignment="1">
      <alignment horizontal="left" vertical="center"/>
    </xf>
    <xf numFmtId="184" fontId="3" fillId="0" borderId="0" xfId="0" applyNumberFormat="1" applyFont="1" applyBorder="1" applyAlignment="1">
      <alignment horizontal="right"/>
    </xf>
    <xf numFmtId="184" fontId="8" fillId="0" borderId="1" xfId="0" applyNumberFormat="1" applyFont="1" applyBorder="1" applyAlignment="1">
      <alignment horizontal="left"/>
    </xf>
    <xf numFmtId="184" fontId="3" fillId="0" borderId="1" xfId="0" applyNumberFormat="1" applyFont="1" applyBorder="1" applyAlignment="1">
      <alignment horizontal="left"/>
    </xf>
    <xf numFmtId="184" fontId="2" fillId="0" borderId="1" xfId="0" applyNumberFormat="1" applyFont="1" applyBorder="1" applyAlignment="1">
      <alignment horizontal="left" vertical="center" wrapText="1" indent="2"/>
    </xf>
    <xf numFmtId="49" fontId="3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7">
      <selection activeCell="H28" sqref="H28"/>
    </sheetView>
  </sheetViews>
  <sheetFormatPr defaultColWidth="9.00390625" defaultRowHeight="16.5"/>
  <cols>
    <col min="1" max="1" width="28.00390625" style="0" customWidth="1"/>
    <col min="2" max="2" width="17.50390625" style="0" customWidth="1"/>
    <col min="3" max="3" width="14.50390625" style="0" customWidth="1"/>
    <col min="4" max="4" width="15.00390625" style="0" customWidth="1"/>
    <col min="5" max="5" width="11.875" style="0" customWidth="1"/>
    <col min="6" max="6" width="2.25390625" style="0" customWidth="1"/>
  </cols>
  <sheetData>
    <row r="1" spans="1:6" ht="20.25">
      <c r="A1" s="20"/>
      <c r="E1" s="21"/>
      <c r="F1" s="22" t="s">
        <v>93</v>
      </c>
    </row>
    <row r="2" spans="1:15" ht="25.5">
      <c r="A2" s="122" t="s">
        <v>254</v>
      </c>
      <c r="B2" s="123"/>
      <c r="C2" s="123"/>
      <c r="D2" s="123"/>
      <c r="E2" s="123"/>
      <c r="F2" s="23" t="s">
        <v>209</v>
      </c>
      <c r="G2" s="23"/>
      <c r="H2" s="23"/>
      <c r="I2" s="23"/>
      <c r="J2" s="23"/>
      <c r="K2" s="23"/>
      <c r="L2" s="23"/>
      <c r="M2" s="23"/>
      <c r="N2" s="23"/>
      <c r="O2" s="23"/>
    </row>
    <row r="3" spans="1:15" ht="20.25">
      <c r="A3" s="24"/>
      <c r="B3" s="24"/>
      <c r="C3" s="24"/>
      <c r="D3" s="24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0.25">
      <c r="A4" s="24"/>
      <c r="B4" s="24"/>
      <c r="C4" s="24"/>
      <c r="D4" s="24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6" ht="16.5">
      <c r="A6" s="25"/>
      <c r="B6" s="26"/>
      <c r="C6" s="26"/>
      <c r="D6" s="26"/>
      <c r="E6" s="26"/>
      <c r="F6" s="27"/>
    </row>
    <row r="7" spans="1:6" ht="16.5">
      <c r="A7" s="28"/>
      <c r="B7" s="29"/>
      <c r="C7" s="29"/>
      <c r="D7" s="29"/>
      <c r="E7" s="29"/>
      <c r="F7" s="30"/>
    </row>
    <row r="8" spans="1:6" ht="19.5">
      <c r="A8" s="124" t="s">
        <v>181</v>
      </c>
      <c r="B8" s="125"/>
      <c r="C8" s="125"/>
      <c r="D8" s="125"/>
      <c r="E8" s="125"/>
      <c r="F8" s="126"/>
    </row>
    <row r="9" spans="1:6" ht="16.5">
      <c r="A9" s="31"/>
      <c r="B9" s="5"/>
      <c r="C9" s="5"/>
      <c r="D9" s="127" t="s">
        <v>231</v>
      </c>
      <c r="E9" s="127"/>
      <c r="F9" s="30"/>
    </row>
    <row r="10" spans="1:7" ht="16.5">
      <c r="A10" s="32" t="s">
        <v>182</v>
      </c>
      <c r="B10" s="33" t="s">
        <v>267</v>
      </c>
      <c r="C10" s="33" t="s">
        <v>183</v>
      </c>
      <c r="D10" s="33" t="s">
        <v>184</v>
      </c>
      <c r="E10" s="33" t="s">
        <v>185</v>
      </c>
      <c r="F10" s="34"/>
      <c r="G10" s="35"/>
    </row>
    <row r="11" spans="1:6" ht="15.75" customHeight="1">
      <c r="A11" s="36"/>
      <c r="B11" s="37"/>
      <c r="C11" s="7"/>
      <c r="D11" s="7"/>
      <c r="E11" s="38"/>
      <c r="F11" s="39"/>
    </row>
    <row r="12" spans="1:6" ht="16.5" customHeight="1">
      <c r="A12" s="40" t="s">
        <v>186</v>
      </c>
      <c r="B12" s="41"/>
      <c r="C12" s="42"/>
      <c r="D12" s="42"/>
      <c r="E12" s="8"/>
      <c r="F12" s="39"/>
    </row>
    <row r="13" spans="1:6" ht="16.5" customHeight="1">
      <c r="A13" s="40" t="s">
        <v>187</v>
      </c>
      <c r="B13" s="8">
        <v>351.62</v>
      </c>
      <c r="C13" s="8">
        <v>296.59</v>
      </c>
      <c r="D13" s="8">
        <f>B13-C13</f>
        <v>55.03000000000003</v>
      </c>
      <c r="E13" s="8">
        <f>ABS(D13/C13*100)</f>
        <v>18.554233116423358</v>
      </c>
      <c r="F13" s="39"/>
    </row>
    <row r="14" spans="1:6" ht="16.5" customHeight="1">
      <c r="A14" s="40" t="s">
        <v>188</v>
      </c>
      <c r="B14" s="8">
        <v>339.18</v>
      </c>
      <c r="C14" s="8">
        <v>278.18</v>
      </c>
      <c r="D14" s="8">
        <f>B14-C14</f>
        <v>61</v>
      </c>
      <c r="E14" s="8">
        <f>ABS(D14/C14*100)</f>
        <v>21.92824789704508</v>
      </c>
      <c r="F14" s="39"/>
    </row>
    <row r="15" spans="1:6" ht="16.5" customHeight="1">
      <c r="A15" s="40" t="s">
        <v>189</v>
      </c>
      <c r="B15" s="8">
        <f>B13-B14</f>
        <v>12.439999999999998</v>
      </c>
      <c r="C15" s="8">
        <f>C13-C14</f>
        <v>18.409999999999968</v>
      </c>
      <c r="D15" s="8">
        <f>B15-C15</f>
        <v>-5.96999999999997</v>
      </c>
      <c r="E15" s="8">
        <f>ABS(D15/C15*100)</f>
        <v>32.42802824551864</v>
      </c>
      <c r="F15" s="39"/>
    </row>
    <row r="16" spans="1:6" ht="15.75" customHeight="1">
      <c r="A16" s="40"/>
      <c r="B16" s="43"/>
      <c r="C16" s="43"/>
      <c r="D16" s="8"/>
      <c r="E16" s="8"/>
      <c r="F16" s="39"/>
    </row>
    <row r="17" spans="1:6" ht="16.5" customHeight="1">
      <c r="A17" s="40" t="s">
        <v>190</v>
      </c>
      <c r="B17" s="8"/>
      <c r="C17" s="8"/>
      <c r="D17" s="8"/>
      <c r="E17" s="8"/>
      <c r="F17" s="39"/>
    </row>
    <row r="18" spans="1:6" ht="16.5" customHeight="1">
      <c r="A18" s="40" t="s">
        <v>191</v>
      </c>
      <c r="B18" s="8"/>
      <c r="C18" s="8"/>
      <c r="D18" s="8"/>
      <c r="E18" s="8"/>
      <c r="F18" s="39"/>
    </row>
    <row r="19" spans="1:6" ht="16.5" customHeight="1">
      <c r="A19" s="40" t="s">
        <v>192</v>
      </c>
      <c r="B19" s="8"/>
      <c r="C19" s="8">
        <v>18.41</v>
      </c>
      <c r="D19" s="8"/>
      <c r="E19" s="8"/>
      <c r="F19" s="39"/>
    </row>
    <row r="20" spans="1:6" ht="16.5" customHeight="1">
      <c r="A20" s="40" t="s">
        <v>193</v>
      </c>
      <c r="B20" s="8"/>
      <c r="C20" s="8"/>
      <c r="D20" s="8"/>
      <c r="E20" s="8"/>
      <c r="F20" s="39"/>
    </row>
    <row r="21" spans="1:6" ht="15.75" customHeight="1">
      <c r="A21" s="40"/>
      <c r="B21" s="8"/>
      <c r="C21" s="8"/>
      <c r="D21" s="8"/>
      <c r="E21" s="8"/>
      <c r="F21" s="39"/>
    </row>
    <row r="22" spans="1:6" ht="16.5" customHeight="1">
      <c r="A22" s="40" t="s">
        <v>194</v>
      </c>
      <c r="B22" s="8"/>
      <c r="C22" s="8"/>
      <c r="D22" s="8"/>
      <c r="E22" s="8"/>
      <c r="F22" s="39"/>
    </row>
    <row r="23" spans="1:6" ht="16.5" customHeight="1">
      <c r="A23" s="40" t="s">
        <v>195</v>
      </c>
      <c r="B23" s="8">
        <v>2.46</v>
      </c>
      <c r="C23" s="8">
        <v>4.95</v>
      </c>
      <c r="D23" s="8">
        <f>B23-C23</f>
        <v>-2.49</v>
      </c>
      <c r="E23" s="8">
        <f>ABS(D23/C23*100)</f>
        <v>50.303030303030305</v>
      </c>
      <c r="F23" s="39"/>
    </row>
    <row r="24" spans="1:6" ht="16.5" customHeight="1">
      <c r="A24" s="40" t="s">
        <v>196</v>
      </c>
      <c r="B24" s="8">
        <v>31.7</v>
      </c>
      <c r="C24" s="8">
        <v>69.81</v>
      </c>
      <c r="D24" s="8">
        <f>B24-C24</f>
        <v>-38.11</v>
      </c>
      <c r="E24" s="8">
        <f>ABS(D24/C24*100)</f>
        <v>54.5910328033233</v>
      </c>
      <c r="F24" s="39"/>
    </row>
    <row r="25" spans="1:6" ht="16.5" customHeight="1">
      <c r="A25" s="40" t="s">
        <v>197</v>
      </c>
      <c r="B25" s="8"/>
      <c r="C25" s="8">
        <v>18</v>
      </c>
      <c r="D25" s="57"/>
      <c r="E25" s="57"/>
      <c r="F25" s="39"/>
    </row>
    <row r="26" spans="1:6" ht="16.5" customHeight="1">
      <c r="A26" s="40" t="s">
        <v>198</v>
      </c>
      <c r="B26" s="8">
        <v>11.04</v>
      </c>
      <c r="C26" s="8"/>
      <c r="D26" s="57"/>
      <c r="E26" s="57"/>
      <c r="F26" s="39"/>
    </row>
    <row r="27" spans="1:6" ht="15.75" customHeight="1">
      <c r="A27" s="40"/>
      <c r="B27" s="42"/>
      <c r="C27" s="42"/>
      <c r="D27" s="42"/>
      <c r="E27" s="8"/>
      <c r="F27" s="39"/>
    </row>
    <row r="28" spans="1:6" ht="16.5" customHeight="1">
      <c r="A28" s="40" t="s">
        <v>199</v>
      </c>
      <c r="B28" s="42"/>
      <c r="C28" s="42"/>
      <c r="D28" s="42"/>
      <c r="E28" s="8"/>
      <c r="F28" s="39"/>
    </row>
    <row r="29" spans="1:6" ht="16.5" customHeight="1">
      <c r="A29" s="40" t="s">
        <v>200</v>
      </c>
      <c r="B29" s="8">
        <v>87.34</v>
      </c>
      <c r="C29" s="8">
        <v>111.3</v>
      </c>
      <c r="D29" s="8">
        <f>B29-C29</f>
        <v>-23.959999999999994</v>
      </c>
      <c r="E29" s="8">
        <f>ABS(D29/C29*100)</f>
        <v>21.527403414195863</v>
      </c>
      <c r="F29" s="39"/>
    </row>
    <row r="30" spans="1:6" ht="16.5" customHeight="1">
      <c r="A30" s="40" t="s">
        <v>201</v>
      </c>
      <c r="B30" s="8">
        <v>98.27</v>
      </c>
      <c r="C30" s="8">
        <v>100.53</v>
      </c>
      <c r="D30" s="8">
        <f>B30-C30</f>
        <v>-2.260000000000005</v>
      </c>
      <c r="E30" s="8">
        <f>ABS(D30/C30*100)</f>
        <v>2.2480851487118323</v>
      </c>
      <c r="F30" s="39"/>
    </row>
    <row r="31" spans="1:6" ht="16.5" customHeight="1">
      <c r="A31" s="40" t="s">
        <v>230</v>
      </c>
      <c r="B31" s="8">
        <v>90.9</v>
      </c>
      <c r="C31" s="8">
        <v>125.85</v>
      </c>
      <c r="D31" s="8">
        <f>B31-C31</f>
        <v>-34.94999999999999</v>
      </c>
      <c r="E31" s="8">
        <f>ABS(D31/C31*100)</f>
        <v>27.771156138259823</v>
      </c>
      <c r="F31" s="39"/>
    </row>
    <row r="32" spans="1:6" ht="16.5" customHeight="1">
      <c r="A32" s="40" t="s">
        <v>202</v>
      </c>
      <c r="B32" s="8">
        <v>107.28</v>
      </c>
      <c r="C32" s="8">
        <v>94.93</v>
      </c>
      <c r="D32" s="8">
        <f>B32-C32</f>
        <v>12.349999999999994</v>
      </c>
      <c r="E32" s="8">
        <f>ABS(D32/C32*100)</f>
        <v>13.009586010744753</v>
      </c>
      <c r="F32" s="39"/>
    </row>
    <row r="33" spans="1:6" ht="15.75" customHeight="1">
      <c r="A33" s="40"/>
      <c r="B33" s="44"/>
      <c r="C33" s="44"/>
      <c r="D33" s="44"/>
      <c r="E33" s="44"/>
      <c r="F33" s="39"/>
    </row>
    <row r="34" spans="1:6" ht="15.75" customHeight="1">
      <c r="A34" s="40"/>
      <c r="B34" s="44"/>
      <c r="C34" s="44"/>
      <c r="D34" s="44"/>
      <c r="E34" s="44"/>
      <c r="F34" s="39"/>
    </row>
    <row r="35" spans="1:6" ht="16.5" customHeight="1">
      <c r="A35" s="45" t="s">
        <v>203</v>
      </c>
      <c r="B35" s="44"/>
      <c r="C35" s="44"/>
      <c r="D35" s="44"/>
      <c r="E35" s="44"/>
      <c r="F35" s="39"/>
    </row>
    <row r="36" spans="1:6" ht="16.5" customHeight="1">
      <c r="A36" s="46" t="s">
        <v>210</v>
      </c>
      <c r="B36" s="5"/>
      <c r="C36" s="5"/>
      <c r="D36" s="5"/>
      <c r="E36" s="5"/>
      <c r="F36" s="30"/>
    </row>
    <row r="37" spans="1:6" ht="16.5" customHeight="1">
      <c r="A37" s="47" t="s">
        <v>204</v>
      </c>
      <c r="B37" s="5"/>
      <c r="C37" s="5"/>
      <c r="D37" s="5"/>
      <c r="E37" s="5"/>
      <c r="F37" s="30"/>
    </row>
    <row r="38" spans="1:6" ht="15.75" customHeight="1">
      <c r="A38" s="48"/>
      <c r="B38" s="16"/>
      <c r="C38" s="16"/>
      <c r="D38" s="16"/>
      <c r="E38" s="16"/>
      <c r="F38" s="49"/>
    </row>
  </sheetData>
  <mergeCells count="3">
    <mergeCell ref="A2:E2"/>
    <mergeCell ref="A8:F8"/>
    <mergeCell ref="D9:E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SheetLayoutView="90" workbookViewId="0" topLeftCell="A16">
      <selection activeCell="C32" sqref="C32"/>
    </sheetView>
  </sheetViews>
  <sheetFormatPr defaultColWidth="9.00390625" defaultRowHeight="16.5"/>
  <cols>
    <col min="1" max="1" width="19.875" style="62" customWidth="1"/>
    <col min="2" max="2" width="7.25390625" style="62" customWidth="1"/>
    <col min="3" max="3" width="31.25390625" style="62" customWidth="1"/>
    <col min="4" max="4" width="22.50390625" style="62" customWidth="1"/>
    <col min="5" max="5" width="7.75390625" style="62" customWidth="1"/>
    <col min="6" max="7" width="24.875" style="62" customWidth="1"/>
    <col min="8" max="8" width="26.75390625" style="62" customWidth="1"/>
    <col min="9" max="16384" width="9.00390625" style="62" customWidth="1"/>
  </cols>
  <sheetData>
    <row r="1" spans="1:25" ht="9.75" customHeight="1">
      <c r="A1" s="77" t="s">
        <v>93</v>
      </c>
      <c r="B1" s="61"/>
      <c r="D1" s="61"/>
      <c r="E1" s="61"/>
      <c r="F1" s="61"/>
      <c r="G1" s="61"/>
      <c r="H1" s="61"/>
      <c r="I1" s="60" t="s">
        <v>94</v>
      </c>
      <c r="Y1" s="63"/>
    </row>
    <row r="2" spans="1:25" ht="25.5">
      <c r="A2" s="128" t="s">
        <v>259</v>
      </c>
      <c r="B2" s="121"/>
      <c r="C2" s="121"/>
      <c r="D2" s="121"/>
      <c r="E2" s="121"/>
      <c r="F2" s="129" t="s">
        <v>214</v>
      </c>
      <c r="G2" s="129"/>
      <c r="H2" s="129"/>
      <c r="I2" s="129"/>
      <c r="Y2" s="63"/>
    </row>
    <row r="3" spans="1:25" ht="25.5" customHeight="1">
      <c r="A3" s="78"/>
      <c r="B3" s="79"/>
      <c r="C3" s="79"/>
      <c r="D3" s="81"/>
      <c r="E3" s="81" t="s">
        <v>255</v>
      </c>
      <c r="F3" s="82" t="s">
        <v>256</v>
      </c>
      <c r="G3" s="83"/>
      <c r="H3" s="83"/>
      <c r="I3" s="84" t="s">
        <v>215</v>
      </c>
      <c r="Y3" s="63"/>
    </row>
    <row r="4" spans="1:25" ht="16.5">
      <c r="A4" s="130" t="s">
        <v>95</v>
      </c>
      <c r="B4" s="131"/>
      <c r="C4" s="132" t="s">
        <v>96</v>
      </c>
      <c r="D4" s="134" t="s">
        <v>249</v>
      </c>
      <c r="E4" s="135"/>
      <c r="F4" s="136" t="s">
        <v>250</v>
      </c>
      <c r="G4" s="136"/>
      <c r="H4" s="136"/>
      <c r="I4" s="136"/>
      <c r="Y4" s="63"/>
    </row>
    <row r="5" spans="1:25" ht="16.5">
      <c r="A5" s="137" t="s">
        <v>97</v>
      </c>
      <c r="B5" s="138" t="s">
        <v>98</v>
      </c>
      <c r="C5" s="132"/>
      <c r="D5" s="134" t="s">
        <v>245</v>
      </c>
      <c r="E5" s="135"/>
      <c r="F5" s="137" t="s">
        <v>99</v>
      </c>
      <c r="G5" s="138" t="s">
        <v>100</v>
      </c>
      <c r="H5" s="139" t="s">
        <v>101</v>
      </c>
      <c r="I5" s="140"/>
      <c r="Y5" s="63"/>
    </row>
    <row r="6" spans="1:25" ht="16.5">
      <c r="A6" s="131"/>
      <c r="B6" s="133"/>
      <c r="C6" s="133"/>
      <c r="D6" s="80" t="s">
        <v>244</v>
      </c>
      <c r="E6" s="85" t="s">
        <v>98</v>
      </c>
      <c r="F6" s="131"/>
      <c r="G6" s="133"/>
      <c r="H6" s="86" t="s">
        <v>102</v>
      </c>
      <c r="I6" s="87" t="s">
        <v>103</v>
      </c>
      <c r="Y6" s="63"/>
    </row>
    <row r="7" spans="1:25" ht="7.5" customHeight="1">
      <c r="A7" s="88"/>
      <c r="B7" s="75"/>
      <c r="C7" s="70"/>
      <c r="D7" s="70"/>
      <c r="E7" s="75"/>
      <c r="F7" s="70"/>
      <c r="G7" s="70"/>
      <c r="H7" s="70"/>
      <c r="I7" s="75"/>
      <c r="Y7" s="63"/>
    </row>
    <row r="8" spans="1:25" s="58" customFormat="1" ht="12" customHeight="1">
      <c r="A8" s="88">
        <f>SUM(A9:A19)</f>
        <v>29132448201</v>
      </c>
      <c r="B8" s="91">
        <v>100</v>
      </c>
      <c r="C8" s="70" t="s">
        <v>104</v>
      </c>
      <c r="D8" s="70">
        <f>SUM(D9:D19)</f>
        <v>28454055000</v>
      </c>
      <c r="E8" s="91">
        <v>100</v>
      </c>
      <c r="F8" s="70">
        <f>SUM(F9:F19)</f>
        <v>34510215643</v>
      </c>
      <c r="G8" s="70"/>
      <c r="H8" s="70">
        <f>SUM(F8+G8)</f>
        <v>34510215643</v>
      </c>
      <c r="I8" s="91">
        <v>100</v>
      </c>
      <c r="Y8" s="71"/>
    </row>
    <row r="9" spans="1:25" s="58" customFormat="1" ht="12" customHeight="1">
      <c r="A9" s="89">
        <v>27682448555</v>
      </c>
      <c r="B9" s="89">
        <f>A9/$A$8*100</f>
        <v>95.02273329039944</v>
      </c>
      <c r="C9" s="58" t="s">
        <v>105</v>
      </c>
      <c r="D9" s="58">
        <v>27196755000</v>
      </c>
      <c r="E9" s="58">
        <f aca="true" t="shared" si="0" ref="E9:E17">D9/$D$8*100</f>
        <v>95.58129763929956</v>
      </c>
      <c r="F9" s="58">
        <v>32083207283</v>
      </c>
      <c r="H9" s="58">
        <f aca="true" t="shared" si="1" ref="H9:H18">SUM(F9+G9)</f>
        <v>32083207283</v>
      </c>
      <c r="I9" s="90">
        <f aca="true" t="shared" si="2" ref="I9:I18">H9/$H$8*100</f>
        <v>92.96727558846104</v>
      </c>
      <c r="Y9" s="71"/>
    </row>
    <row r="10" spans="1:25" s="58" customFormat="1" ht="12" customHeight="1">
      <c r="A10" s="89">
        <v>1444827415</v>
      </c>
      <c r="B10" s="89">
        <f aca="true" t="shared" si="3" ref="B10:B18">A10/$A$8*100</f>
        <v>4.959512516872526</v>
      </c>
      <c r="C10" s="58" t="s">
        <v>106</v>
      </c>
      <c r="D10" s="58">
        <v>1250000000</v>
      </c>
      <c r="E10" s="58">
        <f t="shared" si="0"/>
        <v>4.393046966416562</v>
      </c>
      <c r="F10" s="58">
        <v>2416191814</v>
      </c>
      <c r="H10" s="58">
        <f t="shared" si="1"/>
        <v>2416191814</v>
      </c>
      <c r="I10" s="90">
        <f t="shared" si="2"/>
        <v>7.001381385138046</v>
      </c>
      <c r="Y10" s="71"/>
    </row>
    <row r="11" spans="2:25" s="58" customFormat="1" ht="12" customHeight="1">
      <c r="B11" s="89">
        <f t="shared" si="3"/>
        <v>0</v>
      </c>
      <c r="C11" s="58" t="s">
        <v>107</v>
      </c>
      <c r="E11" s="58">
        <f t="shared" si="0"/>
        <v>0</v>
      </c>
      <c r="H11" s="58">
        <f t="shared" si="1"/>
        <v>0</v>
      </c>
      <c r="I11" s="90">
        <f t="shared" si="2"/>
        <v>0</v>
      </c>
      <c r="Y11" s="71"/>
    </row>
    <row r="12" spans="2:25" s="58" customFormat="1" ht="12" customHeight="1">
      <c r="B12" s="89">
        <f t="shared" si="3"/>
        <v>0</v>
      </c>
      <c r="C12" s="58" t="s">
        <v>108</v>
      </c>
      <c r="E12" s="58">
        <f t="shared" si="0"/>
        <v>0</v>
      </c>
      <c r="H12" s="58">
        <f t="shared" si="1"/>
        <v>0</v>
      </c>
      <c r="I12" s="90">
        <f t="shared" si="2"/>
        <v>0</v>
      </c>
      <c r="Y12" s="71"/>
    </row>
    <row r="13" spans="2:25" s="58" customFormat="1" ht="12" customHeight="1">
      <c r="B13" s="89">
        <f t="shared" si="3"/>
        <v>0</v>
      </c>
      <c r="C13" s="58" t="s">
        <v>109</v>
      </c>
      <c r="E13" s="58">
        <f t="shared" si="0"/>
        <v>0</v>
      </c>
      <c r="H13" s="58">
        <f t="shared" si="1"/>
        <v>0</v>
      </c>
      <c r="I13" s="90">
        <f t="shared" si="2"/>
        <v>0</v>
      </c>
      <c r="Y13" s="71"/>
    </row>
    <row r="14" spans="2:25" s="58" customFormat="1" ht="12" customHeight="1">
      <c r="B14" s="89">
        <f t="shared" si="3"/>
        <v>0</v>
      </c>
      <c r="C14" s="58" t="s">
        <v>110</v>
      </c>
      <c r="E14" s="58">
        <f t="shared" si="0"/>
        <v>0</v>
      </c>
      <c r="H14" s="58">
        <f t="shared" si="1"/>
        <v>0</v>
      </c>
      <c r="I14" s="90">
        <f t="shared" si="2"/>
        <v>0</v>
      </c>
      <c r="Y14" s="71"/>
    </row>
    <row r="15" spans="2:25" s="58" customFormat="1" ht="12" customHeight="1">
      <c r="B15" s="89">
        <f t="shared" si="3"/>
        <v>0</v>
      </c>
      <c r="C15" s="58" t="s">
        <v>111</v>
      </c>
      <c r="E15" s="58">
        <f t="shared" si="0"/>
        <v>0</v>
      </c>
      <c r="H15" s="58">
        <f t="shared" si="1"/>
        <v>0</v>
      </c>
      <c r="I15" s="90">
        <f t="shared" si="2"/>
        <v>0</v>
      </c>
      <c r="Y15" s="71"/>
    </row>
    <row r="16" spans="2:25" s="58" customFormat="1" ht="12" customHeight="1">
      <c r="B16" s="89">
        <f t="shared" si="3"/>
        <v>0</v>
      </c>
      <c r="C16" s="58" t="s">
        <v>112</v>
      </c>
      <c r="E16" s="58">
        <f t="shared" si="0"/>
        <v>0</v>
      </c>
      <c r="H16" s="58">
        <f t="shared" si="1"/>
        <v>0</v>
      </c>
      <c r="I16" s="90">
        <f t="shared" si="2"/>
        <v>0</v>
      </c>
      <c r="Y16" s="71"/>
    </row>
    <row r="17" spans="1:25" s="58" customFormat="1" ht="12" customHeight="1">
      <c r="A17" s="58" t="s">
        <v>220</v>
      </c>
      <c r="B17" s="89"/>
      <c r="C17" s="58" t="s">
        <v>113</v>
      </c>
      <c r="E17" s="58">
        <f t="shared" si="0"/>
        <v>0</v>
      </c>
      <c r="H17" s="58">
        <f t="shared" si="1"/>
        <v>0</v>
      </c>
      <c r="I17" s="90">
        <f t="shared" si="2"/>
        <v>0</v>
      </c>
      <c r="Y17" s="71"/>
    </row>
    <row r="18" spans="2:25" s="58" customFormat="1" ht="12" customHeight="1">
      <c r="B18" s="89">
        <f t="shared" si="3"/>
        <v>0</v>
      </c>
      <c r="C18" s="58" t="s">
        <v>114</v>
      </c>
      <c r="E18" s="58">
        <f>D18/$D$8*100</f>
        <v>0</v>
      </c>
      <c r="H18" s="58">
        <f t="shared" si="1"/>
        <v>0</v>
      </c>
      <c r="I18" s="90">
        <f t="shared" si="2"/>
        <v>0</v>
      </c>
      <c r="Y18" s="71"/>
    </row>
    <row r="19" spans="1:25" s="58" customFormat="1" ht="12" customHeight="1">
      <c r="A19" s="58">
        <v>5172231</v>
      </c>
      <c r="B19" s="89">
        <f>A19/$A$8*100</f>
        <v>0.017754192728033264</v>
      </c>
      <c r="C19" s="58" t="s">
        <v>115</v>
      </c>
      <c r="D19" s="58">
        <v>7300000</v>
      </c>
      <c r="E19" s="58">
        <f>D19/$D$8*100</f>
        <v>0.02565539428387272</v>
      </c>
      <c r="F19" s="58">
        <v>10816546</v>
      </c>
      <c r="H19" s="58">
        <f>SUM(F19+G19)</f>
        <v>10816546</v>
      </c>
      <c r="I19" s="90">
        <f>H19/$H$8*100</f>
        <v>0.03134302640092025</v>
      </c>
      <c r="Y19" s="71"/>
    </row>
    <row r="20" s="58" customFormat="1" ht="7.5" customHeight="1">
      <c r="Y20" s="71"/>
    </row>
    <row r="21" spans="1:25" s="58" customFormat="1" ht="12" customHeight="1">
      <c r="A21" s="70">
        <f>SUM(A22:A32)</f>
        <v>24258910698.9</v>
      </c>
      <c r="B21" s="70">
        <f>A21/$A$8*100</f>
        <v>83.27110214536411</v>
      </c>
      <c r="C21" s="70" t="s">
        <v>116</v>
      </c>
      <c r="D21" s="70">
        <f>SUM(D22:D32)</f>
        <v>26446701000</v>
      </c>
      <c r="E21" s="70">
        <f>D21/$D$8*100</f>
        <v>92.94527967982069</v>
      </c>
      <c r="F21" s="70">
        <f>SUM(F22:F32)</f>
        <v>28651379752.239998</v>
      </c>
      <c r="G21" s="70"/>
      <c r="H21" s="70">
        <f>F21+G21</f>
        <v>28651379752.239998</v>
      </c>
      <c r="I21" s="70">
        <f>H21/$H$8*100</f>
        <v>83.0228939993645</v>
      </c>
      <c r="Y21" s="71"/>
    </row>
    <row r="22" spans="1:25" s="58" customFormat="1" ht="12" customHeight="1">
      <c r="A22" s="58">
        <v>23126713089.81</v>
      </c>
      <c r="B22" s="58">
        <f>A22/$A$8*100</f>
        <v>79.38472225281826</v>
      </c>
      <c r="C22" s="58" t="s">
        <v>117</v>
      </c>
      <c r="D22" s="58">
        <v>25451835000</v>
      </c>
      <c r="E22" s="58">
        <f aca="true" t="shared" si="4" ref="E22:E30">D22/$D$8*100</f>
        <v>89.4488852291879</v>
      </c>
      <c r="F22" s="58">
        <v>27150435661.87</v>
      </c>
      <c r="H22" s="58">
        <f aca="true" t="shared" si="5" ref="H22:H31">F22+G22</f>
        <v>27150435661.87</v>
      </c>
      <c r="I22" s="58">
        <f aca="true" t="shared" si="6" ref="I22:I31">H22/$H$8*100</f>
        <v>78.67361926316202</v>
      </c>
      <c r="Y22" s="71"/>
    </row>
    <row r="23" spans="1:25" s="58" customFormat="1" ht="12" customHeight="1">
      <c r="A23" s="58">
        <v>1128695353.05</v>
      </c>
      <c r="B23" s="58">
        <f>A23/$A$8*100</f>
        <v>3.874358053475425</v>
      </c>
      <c r="C23" s="58" t="s">
        <v>118</v>
      </c>
      <c r="D23" s="58">
        <v>990000000</v>
      </c>
      <c r="E23" s="58">
        <f t="shared" si="4"/>
        <v>3.4792931974019172</v>
      </c>
      <c r="F23" s="58">
        <v>1497970427.8</v>
      </c>
      <c r="H23" s="58">
        <f t="shared" si="5"/>
        <v>1497970427.8</v>
      </c>
      <c r="I23" s="58">
        <f t="shared" si="6"/>
        <v>4.340657975876329</v>
      </c>
      <c r="Y23" s="71"/>
    </row>
    <row r="24" spans="3:9" s="58" customFormat="1" ht="12" customHeight="1">
      <c r="C24" s="58" t="s">
        <v>119</v>
      </c>
      <c r="E24" s="58">
        <f t="shared" si="4"/>
        <v>0</v>
      </c>
      <c r="H24" s="58">
        <f t="shared" si="5"/>
        <v>0</v>
      </c>
      <c r="I24" s="58">
        <f t="shared" si="6"/>
        <v>0</v>
      </c>
    </row>
    <row r="25" spans="3:9" s="58" customFormat="1" ht="12" customHeight="1">
      <c r="C25" s="58" t="s">
        <v>120</v>
      </c>
      <c r="E25" s="58">
        <f t="shared" si="4"/>
        <v>0</v>
      </c>
      <c r="H25" s="58">
        <f t="shared" si="5"/>
        <v>0</v>
      </c>
      <c r="I25" s="58">
        <f t="shared" si="6"/>
        <v>0</v>
      </c>
    </row>
    <row r="26" spans="3:9" s="58" customFormat="1" ht="12" customHeight="1">
      <c r="C26" s="58" t="s">
        <v>121</v>
      </c>
      <c r="E26" s="58">
        <f t="shared" si="4"/>
        <v>0</v>
      </c>
      <c r="H26" s="58">
        <f t="shared" si="5"/>
        <v>0</v>
      </c>
      <c r="I26" s="58">
        <f t="shared" si="6"/>
        <v>0</v>
      </c>
    </row>
    <row r="27" spans="3:9" s="58" customFormat="1" ht="12" customHeight="1">
      <c r="C27" s="58" t="s">
        <v>122</v>
      </c>
      <c r="E27" s="58">
        <f t="shared" si="4"/>
        <v>0</v>
      </c>
      <c r="H27" s="58">
        <f t="shared" si="5"/>
        <v>0</v>
      </c>
      <c r="I27" s="58">
        <f t="shared" si="6"/>
        <v>0</v>
      </c>
    </row>
    <row r="28" spans="3:9" s="58" customFormat="1" ht="12" customHeight="1">
      <c r="C28" s="58" t="s">
        <v>123</v>
      </c>
      <c r="E28" s="58">
        <f t="shared" si="4"/>
        <v>0</v>
      </c>
      <c r="H28" s="58">
        <f t="shared" si="5"/>
        <v>0</v>
      </c>
      <c r="I28" s="58">
        <f t="shared" si="6"/>
        <v>0</v>
      </c>
    </row>
    <row r="29" spans="3:9" s="58" customFormat="1" ht="12" customHeight="1">
      <c r="C29" s="58" t="s">
        <v>124</v>
      </c>
      <c r="E29" s="58">
        <f t="shared" si="4"/>
        <v>0</v>
      </c>
      <c r="H29" s="58">
        <f t="shared" si="5"/>
        <v>0</v>
      </c>
      <c r="I29" s="58">
        <f t="shared" si="6"/>
        <v>0</v>
      </c>
    </row>
    <row r="30" spans="3:9" s="58" customFormat="1" ht="12" customHeight="1">
      <c r="C30" s="58" t="s">
        <v>125</v>
      </c>
      <c r="E30" s="58">
        <f t="shared" si="4"/>
        <v>0</v>
      </c>
      <c r="H30" s="58">
        <f t="shared" si="5"/>
        <v>0</v>
      </c>
      <c r="I30" s="58">
        <f t="shared" si="6"/>
        <v>0</v>
      </c>
    </row>
    <row r="31" spans="2:9" s="58" customFormat="1" ht="12" customHeight="1">
      <c r="B31" s="89">
        <f>A31/$A$8*100</f>
        <v>0</v>
      </c>
      <c r="C31" s="58" t="s">
        <v>126</v>
      </c>
      <c r="E31" s="58">
        <f>D31/$D$8*100</f>
        <v>0</v>
      </c>
      <c r="H31" s="58">
        <f t="shared" si="5"/>
        <v>0</v>
      </c>
      <c r="I31" s="58">
        <f t="shared" si="6"/>
        <v>0</v>
      </c>
    </row>
    <row r="32" spans="1:9" s="58" customFormat="1" ht="12" customHeight="1">
      <c r="A32" s="58">
        <v>3502256.04</v>
      </c>
      <c r="B32" s="89">
        <f>A32/$A$8*100</f>
        <v>0.01202183907042794</v>
      </c>
      <c r="C32" s="58" t="s">
        <v>127</v>
      </c>
      <c r="D32" s="58">
        <v>4866000</v>
      </c>
      <c r="E32" s="58">
        <f>D32/$D$8*100</f>
        <v>0.017101253230866392</v>
      </c>
      <c r="F32" s="58">
        <v>2973662.57</v>
      </c>
      <c r="H32" s="58">
        <f>F32+G32</f>
        <v>2973662.57</v>
      </c>
      <c r="I32" s="58">
        <f>H32/$H$8*100</f>
        <v>0.008616760326164966</v>
      </c>
    </row>
    <row r="33" s="58" customFormat="1" ht="7.5" customHeight="1"/>
    <row r="34" spans="1:9" s="58" customFormat="1" ht="12" customHeight="1">
      <c r="A34" s="70">
        <f>A8-A21</f>
        <v>4873537502.099998</v>
      </c>
      <c r="B34" s="70">
        <f>A34/$A$8*100</f>
        <v>16.728897854635882</v>
      </c>
      <c r="C34" s="70" t="s">
        <v>128</v>
      </c>
      <c r="D34" s="70">
        <f>D8-D21</f>
        <v>2007354000</v>
      </c>
      <c r="E34" s="70">
        <f>D34/$D$8*100</f>
        <v>7.054720320179321</v>
      </c>
      <c r="F34" s="70">
        <f>F8-F21</f>
        <v>5858835890.760002</v>
      </c>
      <c r="G34" s="70"/>
      <c r="H34" s="70">
        <f>H8-H21</f>
        <v>5858835890.760002</v>
      </c>
      <c r="I34" s="70">
        <f>H34/$H$8*100</f>
        <v>16.977106000635494</v>
      </c>
    </row>
    <row r="35" spans="1:9" s="58" customFormat="1" ht="7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58" customFormat="1" ht="12" customHeight="1">
      <c r="A36" s="70">
        <f>SUM(A37:A40)</f>
        <v>345498987.58</v>
      </c>
      <c r="B36" s="70">
        <f>A36/$A$8*100</f>
        <v>1.1859593302842992</v>
      </c>
      <c r="C36" s="70" t="s">
        <v>129</v>
      </c>
      <c r="D36" s="70">
        <f>SUM(D37:D40)</f>
        <v>423970000</v>
      </c>
      <c r="E36" s="70">
        <f>D36/$D$8*100</f>
        <v>1.4900160978813037</v>
      </c>
      <c r="F36" s="70">
        <f>SUM(F37:F40)</f>
        <v>406774450.15000004</v>
      </c>
      <c r="G36" s="70"/>
      <c r="H36" s="70">
        <f>SUM(H37:H40)</f>
        <v>406774450.15000004</v>
      </c>
      <c r="I36" s="70">
        <f>H36/$H$8*100</f>
        <v>1.1787073554045135</v>
      </c>
    </row>
    <row r="37" spans="1:9" s="58" customFormat="1" ht="12" customHeight="1">
      <c r="A37" s="58">
        <v>77005101.53</v>
      </c>
      <c r="B37" s="58">
        <f>A37/$A$8*100</f>
        <v>0.2643276013011386</v>
      </c>
      <c r="C37" s="58" t="s">
        <v>130</v>
      </c>
      <c r="D37" s="58">
        <v>113753000</v>
      </c>
      <c r="E37" s="58">
        <f>D37/$D$8*100</f>
        <v>0.39977781725662653</v>
      </c>
      <c r="F37" s="58">
        <v>90067201.71</v>
      </c>
      <c r="H37" s="58">
        <f>F37+G37</f>
        <v>90067201.71</v>
      </c>
      <c r="I37" s="58">
        <f>H37/$H$8*100</f>
        <v>0.26098707305026386</v>
      </c>
    </row>
    <row r="38" spans="2:9" s="58" customFormat="1" ht="12" customHeight="1">
      <c r="B38" s="58">
        <f>A38/$A$8*100</f>
        <v>0</v>
      </c>
      <c r="C38" s="58" t="s">
        <v>131</v>
      </c>
      <c r="E38" s="58">
        <f>D38/$D$8*100</f>
        <v>0</v>
      </c>
      <c r="H38" s="58">
        <f>F38+G38</f>
        <v>0</v>
      </c>
      <c r="I38" s="58">
        <f>H38/$H$8*100</f>
        <v>0</v>
      </c>
    </row>
    <row r="39" spans="1:9" s="58" customFormat="1" ht="12" customHeight="1">
      <c r="A39" s="58">
        <v>194527257.47</v>
      </c>
      <c r="B39" s="58">
        <f>A39/$A$8*100</f>
        <v>0.6677339855814887</v>
      </c>
      <c r="C39" s="58" t="s">
        <v>132</v>
      </c>
      <c r="D39" s="58">
        <v>229953000</v>
      </c>
      <c r="E39" s="58">
        <f>D39/$D$8*100</f>
        <v>0.8081554632547101</v>
      </c>
      <c r="F39" s="58">
        <v>222352716.4</v>
      </c>
      <c r="H39" s="58">
        <f>F39+G39</f>
        <v>222352716.4</v>
      </c>
      <c r="I39" s="58">
        <f>H39/$H$8*100</f>
        <v>0.6443098434973172</v>
      </c>
    </row>
    <row r="40" spans="1:9" s="58" customFormat="1" ht="12" customHeight="1">
      <c r="A40" s="58">
        <v>73966628.58</v>
      </c>
      <c r="B40" s="58">
        <f>A40/$A$8*100</f>
        <v>0.25389774340167204</v>
      </c>
      <c r="C40" s="58" t="s">
        <v>133</v>
      </c>
      <c r="D40" s="58">
        <v>80264000</v>
      </c>
      <c r="E40" s="58">
        <f>D40/$D$8*100</f>
        <v>0.28208281736996715</v>
      </c>
      <c r="F40" s="58">
        <v>94354532.04</v>
      </c>
      <c r="H40" s="58">
        <f>F40+G40</f>
        <v>94354532.04</v>
      </c>
      <c r="I40" s="58">
        <f>H40/$H$8*100</f>
        <v>0.27341043885693234</v>
      </c>
    </row>
    <row r="41" s="58" customFormat="1" ht="7.5" customHeight="1"/>
    <row r="42" spans="1:9" s="58" customFormat="1" ht="12" customHeight="1">
      <c r="A42" s="70">
        <f>A34-A36</f>
        <v>4528038514.519999</v>
      </c>
      <c r="B42" s="70">
        <f>A42/$A$8*100</f>
        <v>15.542938524351582</v>
      </c>
      <c r="C42" s="70" t="s">
        <v>134</v>
      </c>
      <c r="D42" s="70">
        <f>D34-D36</f>
        <v>1583384000</v>
      </c>
      <c r="E42" s="70">
        <f>D42/$D$8*100</f>
        <v>5.564704222298017</v>
      </c>
      <c r="F42" s="70">
        <f>F34-F36</f>
        <v>5452061440.6100025</v>
      </c>
      <c r="G42" s="70"/>
      <c r="H42" s="70">
        <f>H34-H36</f>
        <v>5452061440.6100025</v>
      </c>
      <c r="I42" s="70">
        <f>H42/$H$8*100</f>
        <v>15.798398645230982</v>
      </c>
    </row>
    <row r="43" spans="1:9" s="58" customFormat="1" ht="7.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58" customFormat="1" ht="12" customHeight="1">
      <c r="A44" s="70">
        <f>SUM(A45:A46)</f>
        <v>526760108.4</v>
      </c>
      <c r="B44" s="70">
        <f>A44/$A$8*100</f>
        <v>1.8081559941876717</v>
      </c>
      <c r="C44" s="70" t="s">
        <v>135</v>
      </c>
      <c r="D44" s="70">
        <f>SUM(D45:D46)</f>
        <v>392457000</v>
      </c>
      <c r="E44" s="70">
        <f>D44/$D$8*100</f>
        <v>1.3792656266391556</v>
      </c>
      <c r="F44" s="70">
        <f>SUM(F45:F46)</f>
        <v>652267626.74</v>
      </c>
      <c r="G44" s="70"/>
      <c r="H44" s="70">
        <f>SUM(H45:H46)</f>
        <v>652267626.74</v>
      </c>
      <c r="I44" s="70">
        <f>H44/$H$8*100</f>
        <v>1.8900711415064861</v>
      </c>
    </row>
    <row r="45" spans="1:9" s="58" customFormat="1" ht="12" customHeight="1">
      <c r="A45" s="58">
        <v>107239492</v>
      </c>
      <c r="B45" s="58">
        <f>A45/$A$8*100</f>
        <v>0.3681101267565933</v>
      </c>
      <c r="C45" s="58" t="s">
        <v>136</v>
      </c>
      <c r="D45" s="58">
        <v>177145000</v>
      </c>
      <c r="E45" s="58">
        <f>ABS(D45/$D$8*100)</f>
        <v>0.6225650438926895</v>
      </c>
      <c r="F45" s="58">
        <v>212567278</v>
      </c>
      <c r="H45" s="58">
        <f>F45+G45</f>
        <v>212567278</v>
      </c>
      <c r="I45" s="58">
        <f>H45/$H$8*100</f>
        <v>0.6159546500635004</v>
      </c>
    </row>
    <row r="46" spans="1:9" s="58" customFormat="1" ht="12" customHeight="1">
      <c r="A46" s="58">
        <v>419520616.4</v>
      </c>
      <c r="B46" s="58">
        <f>A46/$A$8*100</f>
        <v>1.4400458674310783</v>
      </c>
      <c r="C46" s="58" t="s">
        <v>137</v>
      </c>
      <c r="D46" s="58">
        <v>215312000</v>
      </c>
      <c r="E46" s="58">
        <f>ABS(D46/$D$8*100)</f>
        <v>0.7567005827464662</v>
      </c>
      <c r="F46" s="58">
        <v>439700348.74</v>
      </c>
      <c r="H46" s="58">
        <f>F46+G46</f>
        <v>439700348.74</v>
      </c>
      <c r="I46" s="58">
        <f>H46/$H$8*100</f>
        <v>1.2741164914429857</v>
      </c>
    </row>
    <row r="47" s="58" customFormat="1" ht="7.5" customHeight="1"/>
    <row r="48" spans="1:9" s="58" customFormat="1" ht="12" customHeight="1">
      <c r="A48" s="70">
        <f>SUM(A49:A50)</f>
        <v>2620313614.08</v>
      </c>
      <c r="B48" s="70">
        <f>A48/$A$8*100</f>
        <v>8.994484761462838</v>
      </c>
      <c r="C48" s="70" t="s">
        <v>138</v>
      </c>
      <c r="D48" s="70">
        <f>SUM(D49:D50)</f>
        <v>143966000</v>
      </c>
      <c r="E48" s="70">
        <f>ABS(D48/$D$8*100)</f>
        <v>0.5059595196537015</v>
      </c>
      <c r="F48" s="70">
        <f>SUM(F49:F50)</f>
        <v>4565674294.69</v>
      </c>
      <c r="G48" s="70"/>
      <c r="H48" s="70">
        <f>F48+G48</f>
        <v>4565674294.69</v>
      </c>
      <c r="I48" s="70">
        <f>H48/$H$8*100</f>
        <v>13.229921081690179</v>
      </c>
    </row>
    <row r="49" spans="1:9" s="58" customFormat="1" ht="12" customHeight="1">
      <c r="A49" s="58">
        <v>88361464.13</v>
      </c>
      <c r="B49" s="58">
        <f>A49/$A$8*100</f>
        <v>0.3033094353085193</v>
      </c>
      <c r="C49" s="58" t="s">
        <v>139</v>
      </c>
      <c r="D49" s="58">
        <v>8154000</v>
      </c>
      <c r="E49" s="58">
        <f>ABS(D49/$D$8*100)</f>
        <v>0.028656723971328513</v>
      </c>
      <c r="F49" s="58">
        <v>85707153</v>
      </c>
      <c r="H49" s="58">
        <f>F49+G49</f>
        <v>85707153</v>
      </c>
      <c r="I49" s="58">
        <f>H49/$H$8*100</f>
        <v>0.24835299172459593</v>
      </c>
    </row>
    <row r="50" spans="1:9" s="58" customFormat="1" ht="12" customHeight="1">
      <c r="A50" s="58">
        <v>2531952149.95</v>
      </c>
      <c r="B50" s="58">
        <f>A50/$A$8*100</f>
        <v>8.691175326154319</v>
      </c>
      <c r="C50" s="58" t="s">
        <v>140</v>
      </c>
      <c r="D50" s="58">
        <v>135812000</v>
      </c>
      <c r="E50" s="58">
        <f>ABS(D50/$D$8*100)</f>
        <v>0.4773027956823729</v>
      </c>
      <c r="F50" s="58">
        <v>4479967141.69</v>
      </c>
      <c r="H50" s="58">
        <f>F50+G50</f>
        <v>4479967141.69</v>
      </c>
      <c r="I50" s="58">
        <f>H50/$H$8*100</f>
        <v>12.981568089965585</v>
      </c>
    </row>
    <row r="51" s="58" customFormat="1" ht="7.5" customHeight="1"/>
    <row r="52" spans="1:9" s="58" customFormat="1" ht="12" customHeight="1">
      <c r="A52" s="70">
        <f>A44-A48</f>
        <v>-2093553505.6799998</v>
      </c>
      <c r="B52" s="70">
        <f>A52/$A$8*100</f>
        <v>-7.1863287672751675</v>
      </c>
      <c r="C52" s="70" t="s">
        <v>247</v>
      </c>
      <c r="D52" s="70">
        <f>D44-D48</f>
        <v>248491000</v>
      </c>
      <c r="E52" s="70">
        <f>ABS(D52/$D$8*100)</f>
        <v>0.8733061069854543</v>
      </c>
      <c r="F52" s="70">
        <f>F44-F48</f>
        <v>-3913406667.95</v>
      </c>
      <c r="G52" s="70"/>
      <c r="H52" s="70">
        <f>H44-H48</f>
        <v>-3913406667.95</v>
      </c>
      <c r="I52" s="70">
        <f>H52/$H$8*100</f>
        <v>-11.339849940183695</v>
      </c>
    </row>
    <row r="53" spans="1:9" s="58" customFormat="1" ht="7.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58" customFormat="1" ht="12" customHeight="1">
      <c r="A54" s="70">
        <f>A42+A52</f>
        <v>2434485008.8399987</v>
      </c>
      <c r="B54" s="70">
        <f>A54/$A$8*100</f>
        <v>8.356609757076415</v>
      </c>
      <c r="C54" s="70" t="s">
        <v>141</v>
      </c>
      <c r="D54" s="70">
        <f>D42+D52</f>
        <v>1831875000</v>
      </c>
      <c r="E54" s="70">
        <f>ABS(D54/$D$8*100)</f>
        <v>6.438010329283471</v>
      </c>
      <c r="F54" s="70">
        <f>F42+F52</f>
        <v>1538654772.6600027</v>
      </c>
      <c r="G54" s="70"/>
      <c r="H54" s="70">
        <f>H42+H52</f>
        <v>1538654772.6600027</v>
      </c>
      <c r="I54" s="70">
        <f>H54/$H$8*100</f>
        <v>4.458548705047287</v>
      </c>
    </row>
    <row r="55" spans="1:9" s="58" customFormat="1" ht="7.5" customHeight="1">
      <c r="A55" s="70"/>
      <c r="B55" s="70">
        <f>A55/$A$8*100</f>
        <v>0</v>
      </c>
      <c r="C55" s="70"/>
      <c r="D55" s="70"/>
      <c r="E55" s="70">
        <f>ABS(D55/$D$8*100)</f>
        <v>0</v>
      </c>
      <c r="F55" s="70"/>
      <c r="G55" s="70"/>
      <c r="H55" s="70"/>
      <c r="I55" s="70"/>
    </row>
    <row r="56" spans="1:9" s="58" customFormat="1" ht="11.25" customHeight="1">
      <c r="A56" s="70">
        <v>593112849</v>
      </c>
      <c r="B56" s="70">
        <f>A56/$A$8*100</f>
        <v>2.0359183166062946</v>
      </c>
      <c r="C56" s="70" t="s">
        <v>142</v>
      </c>
      <c r="D56" s="70">
        <v>430770000</v>
      </c>
      <c r="E56" s="70">
        <f>ABS(D56/$D$8*100)</f>
        <v>1.51391427337861</v>
      </c>
      <c r="F56" s="70">
        <v>294750269</v>
      </c>
      <c r="G56" s="70"/>
      <c r="H56" s="70">
        <f>F56+G56</f>
        <v>294750269</v>
      </c>
      <c r="I56" s="70">
        <f>H56/$H$8*100</f>
        <v>0.8540957032813752</v>
      </c>
    </row>
    <row r="57" spans="1:9" s="58" customFormat="1" ht="7.5" customHeight="1">
      <c r="A57" s="70"/>
      <c r="B57" s="70"/>
      <c r="C57" s="70"/>
      <c r="D57" s="70"/>
      <c r="E57" s="70"/>
      <c r="F57" s="70"/>
      <c r="G57" s="70"/>
      <c r="H57" s="70"/>
      <c r="I57" s="70"/>
    </row>
    <row r="58" spans="1:9" s="70" customFormat="1" ht="24" customHeight="1">
      <c r="A58" s="70">
        <f>A54-A56</f>
        <v>1841372159.8399987</v>
      </c>
      <c r="B58" s="70">
        <f>A58/$A$8*100</f>
        <v>6.320691440470121</v>
      </c>
      <c r="C58" s="94" t="s">
        <v>248</v>
      </c>
      <c r="D58" s="70">
        <f>D54-D56</f>
        <v>1401105000</v>
      </c>
      <c r="E58" s="70">
        <f>ABS(D58/$D$8*100)</f>
        <v>4.924096055904862</v>
      </c>
      <c r="F58" s="70">
        <f>F54-F56</f>
        <v>1243904503.6600027</v>
      </c>
      <c r="H58" s="70">
        <f>F58+G58</f>
        <v>1243904503.6600027</v>
      </c>
      <c r="I58" s="70">
        <f>H58/$H$8*100</f>
        <v>3.6044530017659113</v>
      </c>
    </row>
    <row r="59" spans="1:9" s="58" customFormat="1" ht="6" customHeight="1">
      <c r="A59" s="70"/>
      <c r="B59" s="70"/>
      <c r="C59" s="70"/>
      <c r="D59" s="70"/>
      <c r="E59" s="70"/>
      <c r="F59" s="70"/>
      <c r="G59" s="70"/>
      <c r="H59" s="70"/>
      <c r="I59" s="70"/>
    </row>
    <row r="60" spans="1:9" s="58" customFormat="1" ht="11.25" customHeight="1">
      <c r="A60" s="70"/>
      <c r="B60" s="70"/>
      <c r="C60" s="70" t="s">
        <v>143</v>
      </c>
      <c r="D60" s="70"/>
      <c r="E60" s="70"/>
      <c r="F60" s="70"/>
      <c r="G60" s="70"/>
      <c r="H60" s="70"/>
      <c r="I60" s="70"/>
    </row>
    <row r="61" spans="1:9" s="58" customFormat="1" ht="6.75" customHeight="1">
      <c r="A61" s="70"/>
      <c r="B61" s="70"/>
      <c r="C61" s="70"/>
      <c r="D61" s="70"/>
      <c r="E61" s="70"/>
      <c r="F61" s="70"/>
      <c r="G61" s="70"/>
      <c r="H61" s="70"/>
      <c r="I61" s="70"/>
    </row>
    <row r="62" spans="1:9" s="58" customFormat="1" ht="11.25" customHeight="1">
      <c r="A62" s="70"/>
      <c r="B62" s="70">
        <f>A62/$A$8*100</f>
        <v>0</v>
      </c>
      <c r="C62" s="70" t="s">
        <v>208</v>
      </c>
      <c r="D62" s="70"/>
      <c r="E62" s="70"/>
      <c r="F62" s="70"/>
      <c r="G62" s="70"/>
      <c r="H62" s="70"/>
      <c r="I62" s="70"/>
    </row>
    <row r="63" spans="8:9" s="58" customFormat="1" ht="7.5" customHeight="1">
      <c r="H63" s="70"/>
      <c r="I63" s="70"/>
    </row>
    <row r="64" spans="1:9" s="58" customFormat="1" ht="11.25" customHeight="1">
      <c r="A64" s="70"/>
      <c r="B64" s="70"/>
      <c r="C64" s="70" t="s">
        <v>144</v>
      </c>
      <c r="D64" s="70"/>
      <c r="E64" s="70"/>
      <c r="F64" s="70"/>
      <c r="G64" s="70"/>
      <c r="H64" s="70"/>
      <c r="I64" s="70"/>
    </row>
    <row r="65" s="58" customFormat="1" ht="7.5" customHeight="1"/>
    <row r="66" spans="1:9" s="58" customFormat="1" ht="11.25" customHeight="1">
      <c r="A66" s="70">
        <f>A54-A56+A62+A60-A64</f>
        <v>1841372159.8399987</v>
      </c>
      <c r="B66" s="70">
        <f>A66/$A$8*100</f>
        <v>6.320691440470121</v>
      </c>
      <c r="C66" s="70" t="s">
        <v>145</v>
      </c>
      <c r="D66" s="70">
        <f>D54-D56+D62+D60-D64</f>
        <v>1401105000</v>
      </c>
      <c r="E66" s="70">
        <f>ABS(D66/$D$8*100)</f>
        <v>4.924096055904862</v>
      </c>
      <c r="F66" s="70">
        <f>F54-F56+F62+F60-F64</f>
        <v>1243904503.6600027</v>
      </c>
      <c r="G66" s="70"/>
      <c r="H66" s="70">
        <f>H54-H56+H62+H60-H64</f>
        <v>1243904503.6600027</v>
      </c>
      <c r="I66" s="70">
        <f>H66/$H$8*100</f>
        <v>3.6044530017659113</v>
      </c>
    </row>
    <row r="67" spans="1:9" s="58" customFormat="1" ht="11.25" customHeight="1">
      <c r="A67" s="76"/>
      <c r="B67" s="76"/>
      <c r="C67" s="76"/>
      <c r="D67" s="76"/>
      <c r="E67" s="76"/>
      <c r="F67" s="76"/>
      <c r="G67" s="76"/>
      <c r="H67" s="76"/>
      <c r="I67" s="76"/>
    </row>
    <row r="68" s="58" customFormat="1" ht="11.25" customHeight="1"/>
    <row r="69" s="58" customFormat="1" ht="11.25" customHeight="1"/>
    <row r="70" s="58" customFormat="1" ht="11.25" customHeight="1"/>
    <row r="71" s="58" customFormat="1" ht="11.25" customHeight="1"/>
    <row r="72" s="58" customFormat="1" ht="11.25" customHeight="1"/>
    <row r="73" s="58" customFormat="1" ht="11.25" customHeight="1"/>
    <row r="74" s="58" customFormat="1" ht="11.25" customHeight="1"/>
    <row r="75" s="58" customFormat="1" ht="11.25" customHeight="1"/>
    <row r="76" s="58" customFormat="1" ht="11.25" customHeight="1"/>
    <row r="77" s="58" customFormat="1" ht="11.25" customHeight="1"/>
    <row r="78" s="58" customFormat="1" ht="11.25" customHeight="1"/>
    <row r="79" s="58" customFormat="1" ht="11.25" customHeight="1"/>
    <row r="80" s="58" customFormat="1" ht="11.25" customHeight="1"/>
    <row r="81" spans="1:9" ht="16.5">
      <c r="A81" s="58"/>
      <c r="B81" s="58"/>
      <c r="C81" s="58"/>
      <c r="D81" s="58"/>
      <c r="E81" s="58"/>
      <c r="F81" s="58"/>
      <c r="G81" s="58"/>
      <c r="H81" s="58"/>
      <c r="I81" s="58"/>
    </row>
    <row r="82" spans="1:9" ht="16.5">
      <c r="A82" s="58"/>
      <c r="B82" s="58"/>
      <c r="C82" s="58"/>
      <c r="D82" s="58"/>
      <c r="E82" s="58"/>
      <c r="F82" s="58"/>
      <c r="G82" s="58"/>
      <c r="H82" s="58"/>
      <c r="I82" s="58"/>
    </row>
    <row r="83" spans="1:9" ht="16.5">
      <c r="A83" s="58"/>
      <c r="B83" s="58"/>
      <c r="C83" s="58"/>
      <c r="D83" s="58"/>
      <c r="E83" s="58"/>
      <c r="F83" s="58"/>
      <c r="G83" s="58"/>
      <c r="H83" s="58"/>
      <c r="I83" s="58"/>
    </row>
    <row r="84" spans="1:9" ht="16.5">
      <c r="A84" s="58"/>
      <c r="B84" s="58"/>
      <c r="C84" s="58"/>
      <c r="D84" s="58"/>
      <c r="E84" s="58"/>
      <c r="F84" s="58"/>
      <c r="G84" s="58"/>
      <c r="H84" s="58"/>
      <c r="I84" s="58"/>
    </row>
    <row r="85" spans="1:9" ht="16.5">
      <c r="A85" s="58"/>
      <c r="B85" s="58"/>
      <c r="C85" s="58"/>
      <c r="D85" s="58"/>
      <c r="E85" s="58"/>
      <c r="F85" s="58"/>
      <c r="G85" s="58"/>
      <c r="H85" s="58"/>
      <c r="I85" s="58"/>
    </row>
    <row r="86" spans="1:9" ht="16.5">
      <c r="A86" s="58"/>
      <c r="B86" s="58"/>
      <c r="C86" s="58"/>
      <c r="D86" s="58"/>
      <c r="E86" s="58"/>
      <c r="F86" s="58"/>
      <c r="G86" s="58"/>
      <c r="H86" s="58"/>
      <c r="I86" s="58"/>
    </row>
    <row r="87" spans="1:9" ht="16.5">
      <c r="A87" s="58"/>
      <c r="B87" s="58"/>
      <c r="C87" s="58"/>
      <c r="D87" s="58"/>
      <c r="E87" s="58"/>
      <c r="F87" s="58"/>
      <c r="G87" s="58"/>
      <c r="H87" s="58"/>
      <c r="I87" s="58"/>
    </row>
    <row r="88" spans="1:9" ht="16.5">
      <c r="A88" s="58"/>
      <c r="B88" s="58"/>
      <c r="C88" s="58"/>
      <c r="D88" s="58"/>
      <c r="E88" s="58"/>
      <c r="F88" s="58"/>
      <c r="G88" s="58"/>
      <c r="H88" s="58"/>
      <c r="I88" s="58"/>
    </row>
    <row r="89" spans="1:9" ht="16.5">
      <c r="A89" s="58"/>
      <c r="B89" s="58"/>
      <c r="C89" s="58"/>
      <c r="D89" s="58"/>
      <c r="E89" s="58"/>
      <c r="F89" s="58"/>
      <c r="G89" s="58"/>
      <c r="H89" s="58"/>
      <c r="I89" s="58"/>
    </row>
    <row r="90" spans="1:9" ht="16.5">
      <c r="A90" s="58"/>
      <c r="B90" s="58"/>
      <c r="C90" s="58"/>
      <c r="D90" s="58"/>
      <c r="E90" s="58"/>
      <c r="F90" s="58"/>
      <c r="G90" s="58"/>
      <c r="H90" s="58"/>
      <c r="I90" s="58"/>
    </row>
    <row r="91" spans="1:9" ht="16.5">
      <c r="A91" s="58"/>
      <c r="B91" s="58"/>
      <c r="C91" s="58"/>
      <c r="D91" s="58"/>
      <c r="E91" s="58"/>
      <c r="F91" s="58"/>
      <c r="G91" s="58"/>
      <c r="H91" s="58"/>
      <c r="I91" s="58"/>
    </row>
    <row r="92" spans="1:9" ht="16.5">
      <c r="A92" s="58"/>
      <c r="B92" s="58"/>
      <c r="C92" s="58"/>
      <c r="D92" s="58"/>
      <c r="E92" s="58"/>
      <c r="F92" s="58"/>
      <c r="G92" s="58"/>
      <c r="H92" s="58"/>
      <c r="I92" s="58"/>
    </row>
    <row r="93" spans="1:9" ht="16.5">
      <c r="A93" s="58"/>
      <c r="B93" s="58"/>
      <c r="C93" s="58"/>
      <c r="D93" s="58"/>
      <c r="E93" s="58"/>
      <c r="F93" s="58"/>
      <c r="G93" s="58"/>
      <c r="H93" s="58"/>
      <c r="I93" s="58"/>
    </row>
  </sheetData>
  <mergeCells count="12">
    <mergeCell ref="G5:G6"/>
    <mergeCell ref="H5:I5"/>
    <mergeCell ref="A2:E2"/>
    <mergeCell ref="F2:I2"/>
    <mergeCell ref="A4:B4"/>
    <mergeCell ref="C4:C6"/>
    <mergeCell ref="D4:E4"/>
    <mergeCell ref="F4:I4"/>
    <mergeCell ref="A5:A6"/>
    <mergeCell ref="B5:B6"/>
    <mergeCell ref="D5:E5"/>
    <mergeCell ref="F5:F6"/>
  </mergeCells>
  <printOptions/>
  <pageMargins left="0.6299212598425197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SheetLayoutView="90" workbookViewId="0" topLeftCell="E4">
      <selection activeCell="F3" sqref="F3:G3"/>
    </sheetView>
  </sheetViews>
  <sheetFormatPr defaultColWidth="9.00390625" defaultRowHeight="16.5"/>
  <cols>
    <col min="1" max="1" width="11.00390625" style="3" customWidth="1"/>
    <col min="2" max="2" width="29.75390625" style="3" customWidth="1"/>
    <col min="3" max="3" width="12.00390625" style="3" customWidth="1"/>
    <col min="4" max="4" width="8.25390625" style="3" customWidth="1"/>
    <col min="5" max="5" width="18.375" style="3" customWidth="1"/>
    <col min="6" max="6" width="10.00390625" style="3" customWidth="1"/>
    <col min="7" max="7" width="6.625" style="3" customWidth="1"/>
    <col min="8" max="8" width="18.625" style="3" customWidth="1"/>
    <col min="9" max="9" width="5.625" style="3" customWidth="1"/>
    <col min="10" max="10" width="5.125" style="3" customWidth="1"/>
    <col min="11" max="11" width="17.25390625" style="3" customWidth="1"/>
    <col min="12" max="12" width="5.25390625" style="3" customWidth="1"/>
    <col min="13" max="13" width="5.625" style="3" customWidth="1"/>
    <col min="14" max="14" width="18.50390625" style="3" customWidth="1"/>
    <col min="15" max="15" width="4.75390625" style="3" customWidth="1"/>
  </cols>
  <sheetData>
    <row r="1" spans="1:25" ht="13.5" customHeight="1">
      <c r="A1" s="13" t="s">
        <v>146</v>
      </c>
      <c r="O1" s="13" t="s">
        <v>147</v>
      </c>
      <c r="Y1" s="6"/>
    </row>
    <row r="2" spans="1:25" ht="25.5">
      <c r="A2" s="141" t="s">
        <v>260</v>
      </c>
      <c r="B2" s="141"/>
      <c r="C2" s="141"/>
      <c r="D2" s="141"/>
      <c r="E2" s="141"/>
      <c r="F2" s="141"/>
      <c r="G2" s="142" t="s">
        <v>216</v>
      </c>
      <c r="H2" s="142"/>
      <c r="I2" s="142"/>
      <c r="J2" s="142"/>
      <c r="K2" s="142"/>
      <c r="L2" s="142"/>
      <c r="M2" s="142"/>
      <c r="N2" s="142"/>
      <c r="O2" s="142"/>
      <c r="Y2" s="6"/>
    </row>
    <row r="3" spans="1:25" s="54" customFormat="1" ht="25.5">
      <c r="A3" s="50"/>
      <c r="B3" s="50"/>
      <c r="C3" s="50"/>
      <c r="D3" s="50"/>
      <c r="E3" s="50"/>
      <c r="F3" s="51" t="s">
        <v>255</v>
      </c>
      <c r="G3" s="53" t="s">
        <v>256</v>
      </c>
      <c r="H3" s="56"/>
      <c r="I3" s="56"/>
      <c r="J3" s="56"/>
      <c r="K3" s="56"/>
      <c r="L3" s="56"/>
      <c r="M3" s="56"/>
      <c r="N3" s="56"/>
      <c r="O3" s="52" t="s">
        <v>215</v>
      </c>
      <c r="Y3" s="55"/>
    </row>
    <row r="4" spans="1:25" ht="16.5">
      <c r="A4" s="143" t="s">
        <v>148</v>
      </c>
      <c r="B4" s="144"/>
      <c r="C4" s="144"/>
      <c r="D4" s="145" t="s">
        <v>149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Y4" s="6"/>
    </row>
    <row r="5" spans="1:25" ht="16.5">
      <c r="A5" s="143"/>
      <c r="B5" s="144"/>
      <c r="C5" s="144"/>
      <c r="D5" s="144" t="s">
        <v>150</v>
      </c>
      <c r="E5" s="144"/>
      <c r="F5" s="147"/>
      <c r="G5" s="143" t="s">
        <v>151</v>
      </c>
      <c r="H5" s="144"/>
      <c r="I5" s="144"/>
      <c r="J5" s="144" t="s">
        <v>152</v>
      </c>
      <c r="K5" s="144"/>
      <c r="L5" s="144"/>
      <c r="M5" s="144" t="s">
        <v>153</v>
      </c>
      <c r="N5" s="144"/>
      <c r="O5" s="147"/>
      <c r="Y5" s="6"/>
    </row>
    <row r="6" spans="1:25" ht="16.5">
      <c r="A6" s="143"/>
      <c r="B6" s="144"/>
      <c r="C6" s="144"/>
      <c r="D6" s="144"/>
      <c r="E6" s="144"/>
      <c r="F6" s="147"/>
      <c r="G6" s="143"/>
      <c r="H6" s="144"/>
      <c r="I6" s="144"/>
      <c r="J6" s="144"/>
      <c r="K6" s="144"/>
      <c r="L6" s="144"/>
      <c r="M6" s="144"/>
      <c r="N6" s="144"/>
      <c r="O6" s="147"/>
      <c r="Y6" s="6"/>
    </row>
    <row r="7" spans="2:25" ht="6" customHeight="1">
      <c r="B7" s="1"/>
      <c r="E7" s="2"/>
      <c r="H7" s="2"/>
      <c r="K7" s="2"/>
      <c r="N7" s="2"/>
      <c r="Y7" s="6"/>
    </row>
    <row r="8" spans="1:25" ht="6" customHeight="1">
      <c r="A8" s="14"/>
      <c r="B8" s="10"/>
      <c r="C8" s="14"/>
      <c r="D8" s="14"/>
      <c r="E8" s="9"/>
      <c r="F8" s="10"/>
      <c r="G8" s="10"/>
      <c r="H8" s="9"/>
      <c r="I8" s="10"/>
      <c r="J8" s="10"/>
      <c r="K8" s="9"/>
      <c r="L8" s="10"/>
      <c r="M8" s="10"/>
      <c r="N8" s="9"/>
      <c r="O8" s="14"/>
      <c r="Y8" s="6"/>
    </row>
    <row r="9" spans="1:25" ht="6" customHeight="1">
      <c r="A9" s="14"/>
      <c r="B9" s="10"/>
      <c r="C9" s="14"/>
      <c r="D9" s="14"/>
      <c r="E9" s="9"/>
      <c r="F9" s="10"/>
      <c r="G9" s="10"/>
      <c r="H9" s="9"/>
      <c r="I9" s="10"/>
      <c r="J9" s="10"/>
      <c r="K9" s="9"/>
      <c r="L9" s="10"/>
      <c r="M9" s="10"/>
      <c r="N9" s="9"/>
      <c r="O9" s="14"/>
      <c r="Y9" s="6"/>
    </row>
    <row r="10" spans="1:25" ht="15.75" customHeight="1">
      <c r="A10" s="14"/>
      <c r="B10" s="10" t="s">
        <v>154</v>
      </c>
      <c r="C10" s="14"/>
      <c r="D10" s="14"/>
      <c r="E10" s="9"/>
      <c r="F10" s="10"/>
      <c r="G10" s="10"/>
      <c r="H10" s="9"/>
      <c r="I10" s="10"/>
      <c r="J10" s="10"/>
      <c r="K10" s="9"/>
      <c r="L10" s="10"/>
      <c r="M10" s="10"/>
      <c r="N10" s="9"/>
      <c r="O10" s="14"/>
      <c r="Y10" s="6"/>
    </row>
    <row r="11" spans="1:25" ht="6" customHeight="1">
      <c r="A11" s="14"/>
      <c r="B11" s="10"/>
      <c r="C11" s="14"/>
      <c r="D11" s="14"/>
      <c r="E11" s="9"/>
      <c r="F11" s="10"/>
      <c r="G11" s="10"/>
      <c r="H11" s="9"/>
      <c r="I11" s="10"/>
      <c r="J11" s="10"/>
      <c r="K11" s="9"/>
      <c r="L11" s="10"/>
      <c r="M11" s="10"/>
      <c r="N11" s="9"/>
      <c r="O11" s="14"/>
      <c r="Y11" s="6"/>
    </row>
    <row r="12" spans="2:25" ht="13.5" customHeight="1">
      <c r="B12" s="1" t="s">
        <v>155</v>
      </c>
      <c r="E12" s="2">
        <v>1401105000</v>
      </c>
      <c r="F12" s="1"/>
      <c r="G12" s="1"/>
      <c r="H12" s="2">
        <v>1243904503.66</v>
      </c>
      <c r="I12" s="1"/>
      <c r="J12" s="1"/>
      <c r="K12" s="2"/>
      <c r="L12" s="1"/>
      <c r="M12" s="1"/>
      <c r="N12" s="2">
        <f>H12+K12</f>
        <v>1243904503.66</v>
      </c>
      <c r="Y12" s="6"/>
    </row>
    <row r="13" spans="1:25" ht="6" customHeight="1">
      <c r="A13" s="14"/>
      <c r="B13" s="10"/>
      <c r="C13" s="14"/>
      <c r="D13" s="14"/>
      <c r="E13" s="9"/>
      <c r="F13" s="10"/>
      <c r="G13" s="10"/>
      <c r="H13" s="9"/>
      <c r="I13" s="10"/>
      <c r="J13" s="10"/>
      <c r="K13" s="9"/>
      <c r="L13" s="10"/>
      <c r="M13" s="10"/>
      <c r="N13" s="2"/>
      <c r="O13" s="14"/>
      <c r="Y13" s="6"/>
    </row>
    <row r="14" spans="2:25" ht="13.5" customHeight="1">
      <c r="B14" s="1" t="s">
        <v>156</v>
      </c>
      <c r="E14" s="2">
        <v>-2051168000</v>
      </c>
      <c r="F14" s="1"/>
      <c r="G14" s="1"/>
      <c r="H14" s="2">
        <v>-4444165193.4</v>
      </c>
      <c r="I14" s="1"/>
      <c r="J14" s="1"/>
      <c r="K14" s="2"/>
      <c r="L14" s="1"/>
      <c r="M14" s="1"/>
      <c r="N14" s="2">
        <f>H14+K14</f>
        <v>-4444165193.4</v>
      </c>
      <c r="Y14" s="6"/>
    </row>
    <row r="15" spans="1:25" ht="6" customHeight="1">
      <c r="A15" s="14"/>
      <c r="B15" s="10"/>
      <c r="C15" s="14"/>
      <c r="D15" s="14"/>
      <c r="E15" s="9"/>
      <c r="F15" s="10"/>
      <c r="G15" s="10"/>
      <c r="H15" s="9"/>
      <c r="I15" s="10"/>
      <c r="J15" s="10"/>
      <c r="K15" s="9"/>
      <c r="L15" s="10"/>
      <c r="M15" s="10"/>
      <c r="N15" s="9"/>
      <c r="O15" s="14"/>
      <c r="Y15" s="6"/>
    </row>
    <row r="16" spans="1:25" ht="13.5" customHeight="1">
      <c r="A16" s="14"/>
      <c r="B16" s="10" t="s">
        <v>157</v>
      </c>
      <c r="C16" s="14"/>
      <c r="D16" s="14"/>
      <c r="E16" s="9">
        <f>E12+E14</f>
        <v>-650063000</v>
      </c>
      <c r="F16" s="10"/>
      <c r="G16" s="10"/>
      <c r="H16" s="9">
        <f>H12+H14</f>
        <v>-3200260689.74</v>
      </c>
      <c r="I16" s="10"/>
      <c r="J16" s="10"/>
      <c r="K16" s="9"/>
      <c r="L16" s="10"/>
      <c r="M16" s="10"/>
      <c r="N16" s="9">
        <f>N12+N14</f>
        <v>-3200260689.74</v>
      </c>
      <c r="O16" s="14"/>
      <c r="Y16" s="6"/>
    </row>
    <row r="17" spans="1:25" ht="6" customHeight="1">
      <c r="A17" s="14"/>
      <c r="B17" s="10"/>
      <c r="C17" s="14"/>
      <c r="D17" s="14"/>
      <c r="E17" s="9"/>
      <c r="F17" s="10"/>
      <c r="G17" s="10"/>
      <c r="H17" s="9"/>
      <c r="I17" s="10"/>
      <c r="J17" s="10"/>
      <c r="K17" s="9"/>
      <c r="L17" s="10"/>
      <c r="M17" s="10"/>
      <c r="N17" s="9"/>
      <c r="O17" s="14"/>
      <c r="Y17" s="6"/>
    </row>
    <row r="18" spans="1:25" ht="15.75" customHeight="1">
      <c r="A18" s="14"/>
      <c r="B18" s="10" t="s">
        <v>158</v>
      </c>
      <c r="C18" s="14"/>
      <c r="D18" s="14"/>
      <c r="E18" s="9"/>
      <c r="F18" s="10"/>
      <c r="G18" s="10"/>
      <c r="H18" s="9"/>
      <c r="I18" s="10"/>
      <c r="J18" s="10"/>
      <c r="K18" s="9"/>
      <c r="L18" s="10"/>
      <c r="M18" s="10"/>
      <c r="N18" s="9"/>
      <c r="O18" s="14"/>
      <c r="Y18" s="6"/>
    </row>
    <row r="19" spans="1:25" ht="6" customHeight="1">
      <c r="A19" s="14"/>
      <c r="B19" s="10"/>
      <c r="C19" s="14"/>
      <c r="D19" s="14"/>
      <c r="E19" s="9"/>
      <c r="F19" s="10"/>
      <c r="G19" s="10"/>
      <c r="H19" s="9"/>
      <c r="I19" s="10"/>
      <c r="J19" s="10"/>
      <c r="K19" s="9"/>
      <c r="L19" s="10"/>
      <c r="M19" s="10"/>
      <c r="N19" s="9"/>
      <c r="O19" s="14"/>
      <c r="Y19" s="6"/>
    </row>
    <row r="20" spans="2:25" ht="13.5" customHeight="1">
      <c r="B20" s="1" t="s">
        <v>159</v>
      </c>
      <c r="E20" s="2"/>
      <c r="F20" s="1"/>
      <c r="G20" s="1"/>
      <c r="H20" s="2"/>
      <c r="I20" s="1"/>
      <c r="J20" s="1"/>
      <c r="K20" s="2"/>
      <c r="L20" s="1"/>
      <c r="M20" s="1"/>
      <c r="N20" s="2"/>
      <c r="Y20" s="6"/>
    </row>
    <row r="21" spans="2:25" ht="13.5" customHeight="1">
      <c r="B21" s="1" t="s">
        <v>221</v>
      </c>
      <c r="E21" s="2"/>
      <c r="F21" s="1"/>
      <c r="G21" s="1"/>
      <c r="H21" s="2">
        <v>-2520000000</v>
      </c>
      <c r="I21" s="1"/>
      <c r="J21" s="1"/>
      <c r="K21" s="2"/>
      <c r="L21" s="1"/>
      <c r="M21" s="1"/>
      <c r="N21" s="2">
        <f>H21+K21</f>
        <v>-2520000000</v>
      </c>
      <c r="Y21" s="6"/>
    </row>
    <row r="22" spans="2:14" ht="13.5" customHeight="1">
      <c r="B22" s="1" t="s">
        <v>222</v>
      </c>
      <c r="E22" s="2"/>
      <c r="F22" s="1"/>
      <c r="G22" s="1"/>
      <c r="H22" s="2"/>
      <c r="I22" s="1"/>
      <c r="J22" s="1"/>
      <c r="K22" s="2"/>
      <c r="L22" s="1"/>
      <c r="M22" s="1"/>
      <c r="N22" s="2"/>
    </row>
    <row r="23" spans="2:14" ht="13.5" customHeight="1">
      <c r="B23" s="1" t="s">
        <v>160</v>
      </c>
      <c r="E23" s="2"/>
      <c r="F23" s="1"/>
      <c r="G23" s="1"/>
      <c r="H23" s="2"/>
      <c r="I23" s="1"/>
      <c r="J23" s="1"/>
      <c r="K23" s="2"/>
      <c r="L23" s="1"/>
      <c r="M23" s="1"/>
      <c r="N23" s="2"/>
    </row>
    <row r="24" spans="2:14" ht="13.5" customHeight="1">
      <c r="B24" s="1" t="s">
        <v>161</v>
      </c>
      <c r="E24" s="2"/>
      <c r="F24" s="1"/>
      <c r="G24" s="1"/>
      <c r="H24" s="2"/>
      <c r="I24" s="1"/>
      <c r="J24" s="1"/>
      <c r="K24" s="2"/>
      <c r="L24" s="1"/>
      <c r="M24" s="1"/>
      <c r="N24" s="2"/>
    </row>
    <row r="25" spans="2:14" ht="13.5" customHeight="1">
      <c r="B25" s="1" t="s">
        <v>162</v>
      </c>
      <c r="E25" s="2"/>
      <c r="F25" s="1"/>
      <c r="G25" s="1"/>
      <c r="H25" s="2"/>
      <c r="I25" s="1"/>
      <c r="J25" s="1"/>
      <c r="K25" s="2"/>
      <c r="L25" s="1"/>
      <c r="M25" s="1"/>
      <c r="N25" s="2"/>
    </row>
    <row r="26" spans="2:14" ht="13.5" customHeight="1">
      <c r="B26" s="1" t="s">
        <v>163</v>
      </c>
      <c r="E26" s="2">
        <v>-93007000</v>
      </c>
      <c r="F26" s="1"/>
      <c r="G26" s="1"/>
      <c r="H26" s="2">
        <v>-103384501.56</v>
      </c>
      <c r="I26" s="1"/>
      <c r="J26" s="1"/>
      <c r="K26" s="2"/>
      <c r="L26" s="1"/>
      <c r="M26" s="1"/>
      <c r="N26" s="2">
        <f>H26+K26</f>
        <v>-103384501.56</v>
      </c>
    </row>
    <row r="27" spans="2:14" ht="13.5" customHeight="1">
      <c r="B27" s="1" t="s">
        <v>164</v>
      </c>
      <c r="E27" s="2"/>
      <c r="F27" s="1"/>
      <c r="G27" s="1"/>
      <c r="H27" s="2"/>
      <c r="I27" s="1"/>
      <c r="J27" s="1"/>
      <c r="K27" s="2"/>
      <c r="L27" s="1"/>
      <c r="M27" s="1"/>
      <c r="N27" s="2"/>
    </row>
    <row r="28" spans="2:14" ht="13.5" customHeight="1">
      <c r="B28" s="1" t="s">
        <v>165</v>
      </c>
      <c r="E28" s="2"/>
      <c r="F28" s="1"/>
      <c r="G28" s="1"/>
      <c r="H28" s="2"/>
      <c r="I28" s="1"/>
      <c r="J28" s="1"/>
      <c r="K28" s="2"/>
      <c r="L28" s="1"/>
      <c r="M28" s="1"/>
      <c r="N28" s="2"/>
    </row>
    <row r="29" spans="2:14" ht="13.5" customHeight="1">
      <c r="B29" s="1" t="s">
        <v>166</v>
      </c>
      <c r="E29" s="2">
        <v>-413730000</v>
      </c>
      <c r="F29" s="1"/>
      <c r="G29" s="1"/>
      <c r="H29" s="2">
        <v>-246235066.64</v>
      </c>
      <c r="I29" s="1"/>
      <c r="J29" s="1"/>
      <c r="K29" s="2"/>
      <c r="L29" s="1"/>
      <c r="M29" s="1"/>
      <c r="N29" s="2">
        <f>H29+K29</f>
        <v>-246235066.64</v>
      </c>
    </row>
    <row r="30" spans="1:15" ht="6" customHeight="1">
      <c r="A30" s="14"/>
      <c r="B30" s="10"/>
      <c r="C30" s="14"/>
      <c r="D30" s="14"/>
      <c r="E30" s="9"/>
      <c r="F30" s="10"/>
      <c r="G30" s="10"/>
      <c r="H30" s="9"/>
      <c r="I30" s="10"/>
      <c r="J30" s="10"/>
      <c r="K30" s="9"/>
      <c r="L30" s="10"/>
      <c r="M30" s="10"/>
      <c r="N30" s="9"/>
      <c r="O30" s="14"/>
    </row>
    <row r="31" spans="1:15" ht="13.5" customHeight="1">
      <c r="A31" s="14"/>
      <c r="B31" s="10" t="s">
        <v>167</v>
      </c>
      <c r="C31" s="14"/>
      <c r="D31" s="14"/>
      <c r="E31" s="9">
        <f>SUM(E20:E29)</f>
        <v>-506737000</v>
      </c>
      <c r="F31" s="10"/>
      <c r="G31" s="10"/>
      <c r="H31" s="9">
        <f>SUM(H20:H29)</f>
        <v>-2869619568.2</v>
      </c>
      <c r="I31" s="10"/>
      <c r="J31" s="10"/>
      <c r="K31" s="9"/>
      <c r="L31" s="10"/>
      <c r="M31" s="10"/>
      <c r="N31" s="9">
        <f>SUM(N20:N29)</f>
        <v>-2869619568.2</v>
      </c>
      <c r="O31" s="14"/>
    </row>
    <row r="32" spans="1:15" ht="6" customHeight="1">
      <c r="A32" s="14"/>
      <c r="B32" s="10"/>
      <c r="C32" s="14"/>
      <c r="D32" s="14"/>
      <c r="E32" s="9"/>
      <c r="F32" s="10"/>
      <c r="G32" s="10"/>
      <c r="H32" s="9"/>
      <c r="I32" s="10"/>
      <c r="J32" s="10"/>
      <c r="K32" s="9"/>
      <c r="L32" s="10"/>
      <c r="M32" s="10"/>
      <c r="N32" s="9"/>
      <c r="O32" s="14"/>
    </row>
    <row r="33" spans="1:15" ht="15.75" customHeight="1">
      <c r="A33" s="14"/>
      <c r="B33" s="10" t="s">
        <v>168</v>
      </c>
      <c r="C33" s="14"/>
      <c r="D33" s="14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4"/>
    </row>
    <row r="34" spans="1:15" ht="6" customHeight="1">
      <c r="A34" s="14"/>
      <c r="B34" s="10"/>
      <c r="C34" s="14"/>
      <c r="D34" s="14"/>
      <c r="E34" s="9"/>
      <c r="F34" s="10"/>
      <c r="G34" s="10"/>
      <c r="H34" s="9"/>
      <c r="I34" s="10"/>
      <c r="J34" s="10"/>
      <c r="K34" s="9"/>
      <c r="L34" s="10"/>
      <c r="M34" s="10"/>
      <c r="N34" s="9"/>
      <c r="O34" s="14"/>
    </row>
    <row r="35" spans="1:15" ht="15.75" customHeight="1">
      <c r="A35" s="14"/>
      <c r="B35" s="1" t="s">
        <v>261</v>
      </c>
      <c r="C35" s="14"/>
      <c r="D35" s="14"/>
      <c r="E35" s="2">
        <v>56411000</v>
      </c>
      <c r="F35" s="10"/>
      <c r="G35" s="10"/>
      <c r="H35" s="2">
        <v>2197869979</v>
      </c>
      <c r="I35" s="10"/>
      <c r="J35" s="10"/>
      <c r="K35" s="9"/>
      <c r="L35" s="10"/>
      <c r="M35" s="10"/>
      <c r="N35" s="2">
        <f>H35+K35</f>
        <v>2197869979</v>
      </c>
      <c r="O35" s="14"/>
    </row>
    <row r="36" spans="2:14" ht="13.5" customHeight="1">
      <c r="B36" s="1" t="s">
        <v>242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3.5" customHeight="1">
      <c r="B37" s="1" t="s">
        <v>169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3.5" customHeight="1">
      <c r="B38" s="1" t="s">
        <v>170</v>
      </c>
      <c r="E38" s="2"/>
      <c r="F38" s="1"/>
      <c r="G38" s="1"/>
      <c r="H38" s="2"/>
      <c r="I38" s="1"/>
      <c r="J38" s="1"/>
      <c r="K38" s="2"/>
      <c r="L38" s="1"/>
      <c r="M38" s="1"/>
      <c r="N38" s="2"/>
    </row>
    <row r="39" spans="2:14" ht="13.5" customHeight="1">
      <c r="B39" s="1" t="s">
        <v>171</v>
      </c>
      <c r="E39" s="2">
        <v>1605174000</v>
      </c>
      <c r="F39" s="1"/>
      <c r="G39" s="1"/>
      <c r="H39" s="2">
        <v>3169922685</v>
      </c>
      <c r="I39" s="1"/>
      <c r="J39" s="1"/>
      <c r="K39" s="2"/>
      <c r="L39" s="1"/>
      <c r="M39" s="1"/>
      <c r="N39" s="2">
        <f>H39+K39</f>
        <v>3169922685</v>
      </c>
    </row>
    <row r="40" spans="2:14" ht="13.5" customHeight="1">
      <c r="B40" s="1" t="s">
        <v>172</v>
      </c>
      <c r="E40" s="2">
        <v>-102325000</v>
      </c>
      <c r="F40" s="1"/>
      <c r="G40" s="1"/>
      <c r="H40" s="2">
        <v>-2394722.06</v>
      </c>
      <c r="I40" s="1"/>
      <c r="J40" s="1"/>
      <c r="K40" s="2"/>
      <c r="L40" s="1"/>
      <c r="M40" s="1"/>
      <c r="N40" s="2">
        <f>H40+K40</f>
        <v>-2394722.06</v>
      </c>
    </row>
    <row r="41" spans="2:14" ht="13.5" customHeight="1">
      <c r="B41" s="1" t="s">
        <v>262</v>
      </c>
      <c r="E41" s="2"/>
      <c r="F41" s="1"/>
      <c r="G41" s="1"/>
      <c r="H41" s="2"/>
      <c r="I41" s="1"/>
      <c r="J41" s="1"/>
      <c r="K41" s="2"/>
      <c r="L41" s="1"/>
      <c r="M41" s="1"/>
      <c r="N41" s="2"/>
    </row>
    <row r="42" spans="2:14" ht="13.5" customHeight="1">
      <c r="B42" s="1" t="s">
        <v>263</v>
      </c>
      <c r="E42" s="2">
        <v>-400000000</v>
      </c>
      <c r="F42" s="1"/>
      <c r="G42" s="1"/>
      <c r="H42" s="2">
        <v>-400000000</v>
      </c>
      <c r="I42" s="1"/>
      <c r="J42" s="1"/>
      <c r="K42" s="2"/>
      <c r="L42" s="1"/>
      <c r="M42" s="1"/>
      <c r="N42" s="2">
        <f>H42+K42</f>
        <v>-400000000</v>
      </c>
    </row>
    <row r="43" spans="2:14" ht="13.5" customHeight="1">
      <c r="B43" s="1" t="s">
        <v>243</v>
      </c>
      <c r="E43" s="2"/>
      <c r="F43" s="1"/>
      <c r="G43" s="1"/>
      <c r="H43" s="2"/>
      <c r="I43" s="1"/>
      <c r="J43" s="1"/>
      <c r="K43" s="2"/>
      <c r="L43" s="1"/>
      <c r="M43" s="1"/>
      <c r="N43" s="2"/>
    </row>
    <row r="44" spans="2:14" ht="13.5" customHeight="1">
      <c r="B44" s="1" t="s">
        <v>173</v>
      </c>
      <c r="E44" s="2"/>
      <c r="F44" s="1"/>
      <c r="G44" s="1"/>
      <c r="H44" s="2"/>
      <c r="I44" s="1"/>
      <c r="J44" s="1"/>
      <c r="K44" s="2"/>
      <c r="L44" s="1"/>
      <c r="M44" s="1"/>
      <c r="N44" s="2"/>
    </row>
    <row r="45" spans="2:14" ht="13.5" customHeight="1">
      <c r="B45" s="1" t="s">
        <v>174</v>
      </c>
      <c r="E45" s="2"/>
      <c r="F45" s="1"/>
      <c r="G45" s="1"/>
      <c r="H45" s="2"/>
      <c r="I45" s="1"/>
      <c r="J45" s="1"/>
      <c r="K45" s="2"/>
      <c r="L45" s="1"/>
      <c r="M45" s="1"/>
      <c r="N45" s="2"/>
    </row>
    <row r="46" spans="1:15" ht="6" customHeight="1">
      <c r="A46" s="14"/>
      <c r="B46" s="10"/>
      <c r="C46" s="14"/>
      <c r="D46" s="14"/>
      <c r="E46" s="9"/>
      <c r="F46" s="10"/>
      <c r="G46" s="10"/>
      <c r="H46" s="9"/>
      <c r="I46" s="10"/>
      <c r="J46" s="10"/>
      <c r="K46" s="9"/>
      <c r="L46" s="10"/>
      <c r="M46" s="10"/>
      <c r="N46" s="9"/>
      <c r="O46" s="14"/>
    </row>
    <row r="47" spans="1:15" ht="15.75" customHeight="1">
      <c r="A47" s="14"/>
      <c r="B47" s="10" t="s">
        <v>175</v>
      </c>
      <c r="C47" s="14"/>
      <c r="D47" s="14"/>
      <c r="E47" s="9">
        <f>SUM(E35:E45)</f>
        <v>1159260000</v>
      </c>
      <c r="F47" s="10"/>
      <c r="G47" s="10"/>
      <c r="H47" s="9">
        <f>SUM(H35:H45)</f>
        <v>4965397941.94</v>
      </c>
      <c r="I47" s="10"/>
      <c r="J47" s="10"/>
      <c r="K47" s="9"/>
      <c r="L47" s="10"/>
      <c r="M47" s="10"/>
      <c r="N47" s="9">
        <f>SUM(N35:N45)</f>
        <v>4965397941.94</v>
      </c>
      <c r="O47" s="14"/>
    </row>
    <row r="48" spans="1:15" ht="6" customHeight="1">
      <c r="A48" s="14"/>
      <c r="B48" s="10"/>
      <c r="C48" s="14"/>
      <c r="D48" s="14"/>
      <c r="E48" s="9"/>
      <c r="F48" s="10"/>
      <c r="G48" s="10"/>
      <c r="H48" s="9"/>
      <c r="I48" s="10"/>
      <c r="J48" s="10"/>
      <c r="K48" s="9"/>
      <c r="L48" s="10"/>
      <c r="M48" s="10"/>
      <c r="N48" s="9"/>
      <c r="O48" s="14"/>
    </row>
    <row r="49" spans="1:15" ht="15.75" customHeight="1">
      <c r="A49" s="14"/>
      <c r="B49" s="10" t="s">
        <v>176</v>
      </c>
      <c r="C49" s="14"/>
      <c r="D49" s="14"/>
      <c r="E49" s="9"/>
      <c r="F49" s="10"/>
      <c r="G49" s="10"/>
      <c r="H49" s="9"/>
      <c r="I49" s="10"/>
      <c r="J49" s="10"/>
      <c r="K49" s="9"/>
      <c r="L49" s="10"/>
      <c r="M49" s="10"/>
      <c r="N49" s="9"/>
      <c r="O49" s="14"/>
    </row>
    <row r="50" spans="1:15" ht="6" customHeight="1">
      <c r="A50" s="14"/>
      <c r="B50" s="10"/>
      <c r="C50" s="14"/>
      <c r="D50" s="14"/>
      <c r="E50" s="9"/>
      <c r="F50" s="10"/>
      <c r="G50" s="10"/>
      <c r="H50" s="9"/>
      <c r="I50" s="10"/>
      <c r="J50" s="10"/>
      <c r="K50" s="9"/>
      <c r="L50" s="10"/>
      <c r="M50" s="10"/>
      <c r="N50" s="9"/>
      <c r="O50" s="14"/>
    </row>
    <row r="51" spans="1:15" ht="15.75" customHeight="1">
      <c r="A51" s="14"/>
      <c r="B51" s="10" t="s">
        <v>177</v>
      </c>
      <c r="C51" s="14"/>
      <c r="D51" s="14"/>
      <c r="E51" s="9">
        <f>E16+E31+E47+E49</f>
        <v>2460000</v>
      </c>
      <c r="F51" s="10"/>
      <c r="G51" s="10"/>
      <c r="H51" s="9">
        <f>H16+H31+H47+H49</f>
        <v>-1104482316</v>
      </c>
      <c r="I51" s="10"/>
      <c r="J51" s="10"/>
      <c r="K51" s="9"/>
      <c r="L51" s="10"/>
      <c r="M51" s="10"/>
      <c r="N51" s="9">
        <f>N16+N31+N47+N49</f>
        <v>-1104482316</v>
      </c>
      <c r="O51" s="14"/>
    </row>
    <row r="52" spans="1:15" ht="6" customHeight="1">
      <c r="A52" s="14"/>
      <c r="B52" s="10"/>
      <c r="C52" s="14"/>
      <c r="D52" s="14"/>
      <c r="E52" s="9"/>
      <c r="F52" s="10"/>
      <c r="G52" s="10"/>
      <c r="H52" s="9"/>
      <c r="I52" s="10"/>
      <c r="J52" s="10"/>
      <c r="K52" s="9"/>
      <c r="L52" s="10"/>
      <c r="M52" s="10"/>
      <c r="N52" s="9"/>
      <c r="O52" s="14"/>
    </row>
    <row r="53" spans="1:15" ht="15.75" customHeight="1">
      <c r="A53" s="14"/>
      <c r="B53" s="10" t="s">
        <v>178</v>
      </c>
      <c r="C53" s="14"/>
      <c r="D53" s="14"/>
      <c r="E53" s="9">
        <v>3533000</v>
      </c>
      <c r="F53" s="10"/>
      <c r="G53" s="10"/>
      <c r="H53" s="9">
        <v>1802675928.67</v>
      </c>
      <c r="I53" s="10"/>
      <c r="J53" s="10"/>
      <c r="K53" s="9"/>
      <c r="L53" s="10"/>
      <c r="M53" s="10"/>
      <c r="N53" s="9">
        <f>H53+K53</f>
        <v>1802675928.67</v>
      </c>
      <c r="O53" s="14"/>
    </row>
    <row r="54" spans="1:15" ht="6" customHeight="1">
      <c r="A54" s="14"/>
      <c r="B54" s="10"/>
      <c r="C54" s="14"/>
      <c r="D54" s="14"/>
      <c r="E54" s="9"/>
      <c r="F54" s="10"/>
      <c r="G54" s="10"/>
      <c r="H54" s="9"/>
      <c r="I54" s="10"/>
      <c r="J54" s="10"/>
      <c r="K54" s="9"/>
      <c r="L54" s="10"/>
      <c r="M54" s="10"/>
      <c r="N54" s="9"/>
      <c r="O54" s="14"/>
    </row>
    <row r="55" spans="1:15" ht="15.75" customHeight="1">
      <c r="A55" s="14"/>
      <c r="B55" s="10" t="s">
        <v>179</v>
      </c>
      <c r="C55" s="14"/>
      <c r="D55" s="14"/>
      <c r="E55" s="9">
        <f>E53+E51</f>
        <v>5993000</v>
      </c>
      <c r="F55" s="10"/>
      <c r="G55" s="10"/>
      <c r="H55" s="9">
        <f>H51+H53</f>
        <v>698193612.6700001</v>
      </c>
      <c r="I55" s="10"/>
      <c r="J55" s="10"/>
      <c r="K55" s="9"/>
      <c r="L55" s="10"/>
      <c r="M55" s="10"/>
      <c r="N55" s="9">
        <f>N51+N53</f>
        <v>698193612.6700001</v>
      </c>
      <c r="O55" s="14"/>
    </row>
    <row r="56" spans="2:14" ht="13.5" customHeight="1">
      <c r="B56" s="1"/>
      <c r="E56" s="2"/>
      <c r="H56" s="2"/>
      <c r="K56" s="2"/>
      <c r="N56" s="2"/>
    </row>
    <row r="57" spans="1:15" ht="12" customHeight="1">
      <c r="A57" s="15"/>
      <c r="B57" s="11"/>
      <c r="C57" s="16"/>
      <c r="D57" s="16"/>
      <c r="E57" s="12"/>
      <c r="F57" s="16"/>
      <c r="G57" s="16"/>
      <c r="H57" s="12"/>
      <c r="I57" s="16"/>
      <c r="J57" s="16"/>
      <c r="K57" s="12"/>
      <c r="L57" s="16"/>
      <c r="M57" s="16"/>
      <c r="N57" s="12"/>
      <c r="O57" s="16"/>
    </row>
    <row r="58" spans="1:15" ht="16.5">
      <c r="A58" s="1" t="s">
        <v>180</v>
      </c>
      <c r="B58" s="17"/>
      <c r="C58" s="17"/>
      <c r="D58" s="17"/>
      <c r="E58" s="18"/>
      <c r="F58" s="17"/>
      <c r="G58" s="17"/>
      <c r="H58" s="18"/>
      <c r="I58" s="17"/>
      <c r="J58" s="17"/>
      <c r="K58" s="18"/>
      <c r="L58" s="17"/>
      <c r="M58" s="17"/>
      <c r="N58" s="18"/>
      <c r="O58" s="17"/>
    </row>
    <row r="59" spans="1:14" ht="16.5">
      <c r="A59" s="1" t="s">
        <v>206</v>
      </c>
      <c r="B59" s="1"/>
      <c r="E59" s="2"/>
      <c r="H59" s="2"/>
      <c r="K59" s="2"/>
      <c r="N59" s="2"/>
    </row>
    <row r="60" spans="1:14" ht="16.5">
      <c r="A60" s="1" t="s">
        <v>232</v>
      </c>
      <c r="B60" s="1"/>
      <c r="E60" s="2"/>
      <c r="H60" s="2"/>
      <c r="K60" s="2"/>
      <c r="N60" s="2"/>
    </row>
    <row r="61" spans="1:14" ht="16.5">
      <c r="A61" s="1" t="s">
        <v>233</v>
      </c>
      <c r="B61" s="1"/>
      <c r="E61" s="2"/>
      <c r="H61" s="2"/>
      <c r="K61" s="2"/>
      <c r="N61" s="2"/>
    </row>
    <row r="62" spans="1:14" ht="16.5">
      <c r="A62" s="1" t="s">
        <v>234</v>
      </c>
      <c r="B62" s="1"/>
      <c r="E62" s="2"/>
      <c r="H62" s="2"/>
      <c r="K62" s="2"/>
      <c r="N62" s="2"/>
    </row>
    <row r="63" spans="2:14" ht="16.5">
      <c r="B63" s="1"/>
      <c r="E63" s="1"/>
      <c r="H63" s="1"/>
      <c r="K63" s="1"/>
      <c r="N63" s="1"/>
    </row>
    <row r="64" ht="16.5">
      <c r="A64" s="19"/>
    </row>
    <row r="66" spans="1:6" ht="16.5">
      <c r="A66" s="4"/>
      <c r="B66" s="4"/>
      <c r="C66" s="4"/>
      <c r="D66" s="4"/>
      <c r="E66" s="4"/>
      <c r="F66" s="4"/>
    </row>
  </sheetData>
  <mergeCells count="8">
    <mergeCell ref="A2:F2"/>
    <mergeCell ref="G2:O2"/>
    <mergeCell ref="A4:C6"/>
    <mergeCell ref="D4:O4"/>
    <mergeCell ref="D5:F6"/>
    <mergeCell ref="G5:I6"/>
    <mergeCell ref="J5:L6"/>
    <mergeCell ref="M5:O6"/>
  </mergeCells>
  <printOptions/>
  <pageMargins left="0.6299212598425197" right="0.5511811023622047" top="0.5905511811023623" bottom="0.4330708661417323" header="0.6299212598425197" footer="0.1968503937007874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90" workbookViewId="0" topLeftCell="C31">
      <selection activeCell="D17" sqref="D17"/>
    </sheetView>
  </sheetViews>
  <sheetFormatPr defaultColWidth="9.00390625" defaultRowHeight="16.5"/>
  <cols>
    <col min="1" max="1" width="16.75390625" style="62" customWidth="1"/>
    <col min="2" max="2" width="8.125" style="62" customWidth="1"/>
    <col min="3" max="3" width="20.625" style="62" customWidth="1"/>
    <col min="4" max="4" width="17.625" style="62" customWidth="1"/>
    <col min="5" max="5" width="9.875" style="62" customWidth="1"/>
    <col min="6" max="6" width="16.75390625" style="62" customWidth="1"/>
    <col min="7" max="7" width="7.75390625" style="62" customWidth="1"/>
    <col min="8" max="8" width="16.75390625" style="62" customWidth="1"/>
    <col min="9" max="9" width="7.00390625" style="62" customWidth="1"/>
    <col min="10" max="10" width="22.375" style="62" customWidth="1"/>
    <col min="11" max="11" width="16.75390625" style="62" customWidth="1"/>
    <col min="12" max="12" width="10.25390625" style="62" customWidth="1"/>
    <col min="13" max="13" width="16.625" style="62" customWidth="1"/>
    <col min="14" max="14" width="6.875" style="62" customWidth="1"/>
    <col min="15" max="16384" width="9.00390625" style="62" customWidth="1"/>
  </cols>
  <sheetData>
    <row r="1" spans="1:25" ht="11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 t="s">
        <v>0</v>
      </c>
      <c r="Y1" s="63"/>
    </row>
    <row r="2" spans="1:25" ht="25.5">
      <c r="A2" s="150" t="s">
        <v>264</v>
      </c>
      <c r="B2" s="151"/>
      <c r="C2" s="151"/>
      <c r="D2" s="151"/>
      <c r="E2" s="151"/>
      <c r="F2" s="151"/>
      <c r="G2" s="151"/>
      <c r="H2" s="152" t="s">
        <v>1</v>
      </c>
      <c r="I2" s="153"/>
      <c r="J2" s="153"/>
      <c r="K2" s="153"/>
      <c r="L2" s="153"/>
      <c r="M2" s="153"/>
      <c r="N2" s="153"/>
      <c r="Y2" s="63"/>
    </row>
    <row r="3" spans="1:25" ht="24" customHeight="1">
      <c r="A3" s="64" t="s">
        <v>2</v>
      </c>
      <c r="B3" s="64"/>
      <c r="C3" s="154" t="s">
        <v>257</v>
      </c>
      <c r="D3" s="154"/>
      <c r="E3" s="154"/>
      <c r="F3" s="154"/>
      <c r="G3" s="154"/>
      <c r="H3" s="155" t="s">
        <v>258</v>
      </c>
      <c r="I3" s="156"/>
      <c r="J3" s="156"/>
      <c r="K3" s="156"/>
      <c r="L3" s="156"/>
      <c r="M3" s="157" t="s">
        <v>205</v>
      </c>
      <c r="N3" s="157"/>
      <c r="Y3" s="63"/>
    </row>
    <row r="4" spans="1:25" ht="16.5">
      <c r="A4" s="149" t="s">
        <v>3</v>
      </c>
      <c r="B4" s="148"/>
      <c r="C4" s="148" t="s">
        <v>4</v>
      </c>
      <c r="D4" s="148" t="s">
        <v>251</v>
      </c>
      <c r="E4" s="148" t="s">
        <v>253</v>
      </c>
      <c r="F4" s="148" t="s">
        <v>5</v>
      </c>
      <c r="G4" s="139"/>
      <c r="H4" s="149" t="s">
        <v>6</v>
      </c>
      <c r="I4" s="148"/>
      <c r="J4" s="148" t="s">
        <v>7</v>
      </c>
      <c r="K4" s="148" t="s">
        <v>252</v>
      </c>
      <c r="L4" s="148" t="s">
        <v>246</v>
      </c>
      <c r="M4" s="148" t="s">
        <v>5</v>
      </c>
      <c r="N4" s="139"/>
      <c r="Y4" s="63"/>
    </row>
    <row r="5" spans="1:25" ht="16.5">
      <c r="A5" s="65" t="s">
        <v>8</v>
      </c>
      <c r="B5" s="66" t="s">
        <v>9</v>
      </c>
      <c r="C5" s="148"/>
      <c r="D5" s="148"/>
      <c r="E5" s="148"/>
      <c r="F5" s="66" t="s">
        <v>10</v>
      </c>
      <c r="G5" s="67" t="s">
        <v>11</v>
      </c>
      <c r="H5" s="65" t="s">
        <v>12</v>
      </c>
      <c r="I5" s="66" t="s">
        <v>11</v>
      </c>
      <c r="J5" s="148"/>
      <c r="K5" s="148"/>
      <c r="L5" s="148"/>
      <c r="M5" s="66" t="s">
        <v>10</v>
      </c>
      <c r="N5" s="67" t="s">
        <v>11</v>
      </c>
      <c r="Y5" s="63"/>
    </row>
    <row r="6" spans="1:25" ht="11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Y6" s="63"/>
    </row>
    <row r="7" spans="1:25" s="58" customFormat="1" ht="12" customHeight="1">
      <c r="A7" s="68">
        <f>A9+A21+A31+A36+A49+A53+A57</f>
        <v>32359966778.53</v>
      </c>
      <c r="B7" s="92">
        <f>A7/$A$7*100</f>
        <v>100</v>
      </c>
      <c r="C7" s="69" t="s">
        <v>13</v>
      </c>
      <c r="D7" s="68">
        <f>D9+D21+D31+D36+D49+D53+D57</f>
        <v>40869674412.56</v>
      </c>
      <c r="E7" s="68"/>
      <c r="F7" s="68">
        <f>F9+F21+F31+F36+F49+F53+F57</f>
        <v>40869674412.56</v>
      </c>
      <c r="G7" s="92">
        <v>100</v>
      </c>
      <c r="H7" s="70">
        <f>H9+H20+H28+H32+H36</f>
        <v>22867440647.73</v>
      </c>
      <c r="I7" s="70">
        <f>H7/$H$71*100</f>
        <v>70.66583474647432</v>
      </c>
      <c r="J7" s="70" t="s">
        <v>14</v>
      </c>
      <c r="K7" s="70">
        <f>K9+K20+K28+K32+K36</f>
        <v>30141456441.100002</v>
      </c>
      <c r="L7" s="70"/>
      <c r="M7" s="70">
        <f>M9+M20+M28+M32+M36</f>
        <v>30141456441.100002</v>
      </c>
      <c r="N7" s="70">
        <f>M7/$M$71*100</f>
        <v>73.75017509764399</v>
      </c>
      <c r="Y7" s="71"/>
    </row>
    <row r="8" spans="1:25" s="58" customFormat="1" ht="6" customHeight="1">
      <c r="A8" s="72" t="s">
        <v>15</v>
      </c>
      <c r="B8" s="59"/>
      <c r="C8" s="59"/>
      <c r="D8" s="72"/>
      <c r="E8" s="59"/>
      <c r="F8" s="72" t="s">
        <v>15</v>
      </c>
      <c r="G8" s="59"/>
      <c r="N8" s="70"/>
      <c r="Y8" s="71"/>
    </row>
    <row r="9" spans="1:25" s="58" customFormat="1" ht="12" customHeight="1">
      <c r="A9" s="70">
        <f>SUM(A10:A19)</f>
        <v>21054416757.96</v>
      </c>
      <c r="B9" s="70">
        <f aca="true" t="shared" si="0" ref="B9:B15">A9/$A$7*100</f>
        <v>65.06315937236702</v>
      </c>
      <c r="C9" s="70" t="s">
        <v>16</v>
      </c>
      <c r="D9" s="70">
        <f>SUM(D10:D19)</f>
        <v>29319388277.79</v>
      </c>
      <c r="E9" s="70"/>
      <c r="F9" s="70">
        <f>SUM(F10:F19)</f>
        <v>29319388277.79</v>
      </c>
      <c r="G9" s="70">
        <f aca="true" t="shared" si="1" ref="G9:G15">F9/$F$7*100</f>
        <v>71.73873709348567</v>
      </c>
      <c r="H9" s="70">
        <f>SUM(H10:H18)</f>
        <v>9924614484.93</v>
      </c>
      <c r="I9" s="70">
        <f>H9/$H$71*100</f>
        <v>30.6694211179312</v>
      </c>
      <c r="J9" s="70" t="s">
        <v>17</v>
      </c>
      <c r="K9" s="70">
        <f>SUM(K10:K18)</f>
        <v>20585540978.36</v>
      </c>
      <c r="L9" s="70"/>
      <c r="M9" s="70">
        <f>K9+L9</f>
        <v>20585540978.36</v>
      </c>
      <c r="N9" s="70">
        <f>M9/$M$71*100</f>
        <v>50.36874228690622</v>
      </c>
      <c r="Y9" s="71"/>
    </row>
    <row r="10" spans="1:25" s="58" customFormat="1" ht="12" customHeight="1">
      <c r="A10" s="59">
        <v>2675928.67</v>
      </c>
      <c r="B10" s="59">
        <f t="shared" si="0"/>
        <v>0.00826925654254815</v>
      </c>
      <c r="C10" s="59" t="s">
        <v>18</v>
      </c>
      <c r="D10" s="59">
        <v>3340618.67</v>
      </c>
      <c r="E10" s="59"/>
      <c r="F10" s="59">
        <f aca="true" t="shared" si="2" ref="F10:F19">D10+E10</f>
        <v>3340618.67</v>
      </c>
      <c r="G10" s="58">
        <f t="shared" si="1"/>
        <v>0.008173832353735038</v>
      </c>
      <c r="H10" s="58">
        <v>2033850893.39</v>
      </c>
      <c r="I10" s="58">
        <f>H10/$H$71*100</f>
        <v>6.285083378822896</v>
      </c>
      <c r="J10" s="58" t="s">
        <v>19</v>
      </c>
      <c r="K10" s="58">
        <v>3831720872.39</v>
      </c>
      <c r="M10" s="58">
        <f>K10+L10</f>
        <v>3831720872.39</v>
      </c>
      <c r="N10" s="58">
        <f>M10/$M$71*100</f>
        <v>9.37546219162549</v>
      </c>
      <c r="Y10" s="71"/>
    </row>
    <row r="11" spans="1:25" s="58" customFormat="1" ht="12" customHeight="1">
      <c r="A11" s="59"/>
      <c r="B11" s="59">
        <f t="shared" si="0"/>
        <v>0</v>
      </c>
      <c r="C11" s="73" t="s">
        <v>224</v>
      </c>
      <c r="D11" s="59"/>
      <c r="E11" s="59"/>
      <c r="F11" s="59">
        <f t="shared" si="2"/>
        <v>0</v>
      </c>
      <c r="G11" s="58">
        <f t="shared" si="1"/>
        <v>0</v>
      </c>
      <c r="I11" s="58">
        <f aca="true" t="shared" si="3" ref="I11:I30">H11/$H$71*100</f>
        <v>0</v>
      </c>
      <c r="J11" s="58" t="s">
        <v>20</v>
      </c>
      <c r="K11" s="58">
        <v>0</v>
      </c>
      <c r="M11" s="58">
        <f aca="true" t="shared" si="4" ref="M11:M30">K11+L11</f>
        <v>0</v>
      </c>
      <c r="N11" s="58">
        <f aca="true" t="shared" si="5" ref="N11:N30">M11/$M$71*100</f>
        <v>0</v>
      </c>
      <c r="Y11" s="71"/>
    </row>
    <row r="12" spans="2:25" s="58" customFormat="1" ht="12" customHeight="1">
      <c r="B12" s="59">
        <f t="shared" si="0"/>
        <v>0</v>
      </c>
      <c r="C12" s="58" t="s">
        <v>21</v>
      </c>
      <c r="F12" s="59">
        <f t="shared" si="2"/>
        <v>0</v>
      </c>
      <c r="G12" s="58">
        <f t="shared" si="1"/>
        <v>0</v>
      </c>
      <c r="I12" s="58">
        <f t="shared" si="3"/>
        <v>0</v>
      </c>
      <c r="J12" s="58" t="s">
        <v>22</v>
      </c>
      <c r="M12" s="58">
        <f t="shared" si="4"/>
        <v>0</v>
      </c>
      <c r="N12" s="58">
        <f t="shared" si="5"/>
        <v>0</v>
      </c>
      <c r="Y12" s="71"/>
    </row>
    <row r="13" spans="1:25" s="58" customFormat="1" ht="12" customHeight="1">
      <c r="A13" s="58">
        <v>4608212663</v>
      </c>
      <c r="B13" s="59">
        <f t="shared" si="0"/>
        <v>14.24047402316071</v>
      </c>
      <c r="C13" s="59" t="s">
        <v>223</v>
      </c>
      <c r="D13" s="58">
        <v>6014852994</v>
      </c>
      <c r="F13" s="59">
        <f t="shared" si="2"/>
        <v>6014852994</v>
      </c>
      <c r="G13" s="58">
        <f t="shared" si="1"/>
        <v>14.717154174713773</v>
      </c>
      <c r="H13" s="58">
        <v>0</v>
      </c>
      <c r="I13" s="58">
        <f t="shared" si="3"/>
        <v>0</v>
      </c>
      <c r="J13" s="58" t="s">
        <v>23</v>
      </c>
      <c r="K13" s="58">
        <v>0</v>
      </c>
      <c r="M13" s="58">
        <f t="shared" si="4"/>
        <v>0</v>
      </c>
      <c r="N13" s="58">
        <f t="shared" si="5"/>
        <v>0</v>
      </c>
      <c r="Y13" s="71"/>
    </row>
    <row r="14" spans="1:25" s="58" customFormat="1" ht="12" customHeight="1">
      <c r="A14" s="58">
        <v>614758656</v>
      </c>
      <c r="B14" s="59">
        <f t="shared" si="0"/>
        <v>1.8997505782604094</v>
      </c>
      <c r="C14" s="58" t="s">
        <v>24</v>
      </c>
      <c r="D14" s="58">
        <v>1504862546</v>
      </c>
      <c r="F14" s="59">
        <f t="shared" si="2"/>
        <v>1504862546</v>
      </c>
      <c r="G14" s="58">
        <f t="shared" si="1"/>
        <v>3.68210064706933</v>
      </c>
      <c r="H14" s="58">
        <v>3952459873</v>
      </c>
      <c r="I14" s="58">
        <f t="shared" si="3"/>
        <v>12.214041812992079</v>
      </c>
      <c r="J14" s="58" t="s">
        <v>25</v>
      </c>
      <c r="K14" s="58">
        <v>11977090717.81</v>
      </c>
      <c r="M14" s="58">
        <f t="shared" si="4"/>
        <v>11977090717.81</v>
      </c>
      <c r="N14" s="58">
        <f t="shared" si="5"/>
        <v>29.305569202501943</v>
      </c>
      <c r="Y14" s="71"/>
    </row>
    <row r="15" spans="1:25" s="58" customFormat="1" ht="12" customHeight="1">
      <c r="A15" s="58">
        <v>0</v>
      </c>
      <c r="B15" s="59">
        <f t="shared" si="0"/>
        <v>0</v>
      </c>
      <c r="C15" s="58" t="s">
        <v>26</v>
      </c>
      <c r="D15" s="58">
        <v>0</v>
      </c>
      <c r="F15" s="59">
        <f t="shared" si="2"/>
        <v>0</v>
      </c>
      <c r="G15" s="58">
        <f t="shared" si="1"/>
        <v>0</v>
      </c>
      <c r="H15" s="58">
        <v>0</v>
      </c>
      <c r="I15" s="58">
        <f t="shared" si="3"/>
        <v>0</v>
      </c>
      <c r="J15" s="58" t="s">
        <v>27</v>
      </c>
      <c r="K15" s="58">
        <v>0</v>
      </c>
      <c r="M15" s="58">
        <f t="shared" si="4"/>
        <v>0</v>
      </c>
      <c r="N15" s="58">
        <f t="shared" si="5"/>
        <v>0</v>
      </c>
      <c r="Y15" s="71"/>
    </row>
    <row r="16" spans="1:25" s="58" customFormat="1" ht="12" customHeight="1">
      <c r="A16" s="58">
        <v>9731579084.14</v>
      </c>
      <c r="B16" s="59">
        <f>A16/$A$7*100</f>
        <v>30.072895781205343</v>
      </c>
      <c r="C16" s="58" t="s">
        <v>28</v>
      </c>
      <c r="D16" s="58">
        <v>14793378648.03</v>
      </c>
      <c r="F16" s="59">
        <f t="shared" si="2"/>
        <v>14793378648.03</v>
      </c>
      <c r="G16" s="58">
        <f>F16/$F$7*100</f>
        <v>36.196468067491445</v>
      </c>
      <c r="H16" s="58">
        <v>3938303718.54</v>
      </c>
      <c r="I16" s="58">
        <f t="shared" si="3"/>
        <v>12.170295926116225</v>
      </c>
      <c r="J16" s="58" t="s">
        <v>29</v>
      </c>
      <c r="K16" s="58">
        <v>4776729388.16</v>
      </c>
      <c r="M16" s="58">
        <f t="shared" si="4"/>
        <v>4776729388.16</v>
      </c>
      <c r="N16" s="58">
        <f t="shared" si="5"/>
        <v>11.687710892778789</v>
      </c>
      <c r="Y16" s="71"/>
    </row>
    <row r="17" spans="1:25" s="58" customFormat="1" ht="12" customHeight="1">
      <c r="A17" s="58">
        <v>3253958869.15</v>
      </c>
      <c r="B17" s="59">
        <f>A17/$A$7*100</f>
        <v>10.055507446654481</v>
      </c>
      <c r="C17" s="58" t="s">
        <v>30</v>
      </c>
      <c r="D17" s="58">
        <v>4580219817.09</v>
      </c>
      <c r="F17" s="59">
        <f t="shared" si="2"/>
        <v>4580219817.09</v>
      </c>
      <c r="G17" s="58">
        <f>F17/$F$7*100</f>
        <v>11.206890886516128</v>
      </c>
      <c r="I17" s="58">
        <f t="shared" si="3"/>
        <v>0</v>
      </c>
      <c r="J17" s="74" t="s">
        <v>237</v>
      </c>
      <c r="M17" s="58">
        <f t="shared" si="4"/>
        <v>0</v>
      </c>
      <c r="N17" s="58">
        <f t="shared" si="5"/>
        <v>0</v>
      </c>
      <c r="Y17" s="71"/>
    </row>
    <row r="18" spans="1:25" s="58" customFormat="1" ht="12" customHeight="1">
      <c r="A18" s="58">
        <v>486196</v>
      </c>
      <c r="B18" s="59"/>
      <c r="C18" s="58" t="s">
        <v>31</v>
      </c>
      <c r="D18" s="58">
        <v>230834332</v>
      </c>
      <c r="F18" s="59">
        <f t="shared" si="2"/>
        <v>230834332</v>
      </c>
      <c r="G18" s="58">
        <f aca="true" t="shared" si="6" ref="G18:G29">F18/$F$7*100</f>
        <v>0.56480589903858</v>
      </c>
      <c r="I18" s="58">
        <f t="shared" si="3"/>
        <v>0</v>
      </c>
      <c r="J18" s="74" t="s">
        <v>218</v>
      </c>
      <c r="M18" s="58">
        <f t="shared" si="4"/>
        <v>0</v>
      </c>
      <c r="N18" s="58">
        <f t="shared" si="5"/>
        <v>0</v>
      </c>
      <c r="Y18" s="71"/>
    </row>
    <row r="19" spans="1:25" s="58" customFormat="1" ht="12" customHeight="1">
      <c r="A19" s="58">
        <v>2842745361</v>
      </c>
      <c r="B19" s="59">
        <f aca="true" t="shared" si="7" ref="B19:B29">A19/$A$7*100</f>
        <v>8.784759825174135</v>
      </c>
      <c r="C19" s="74" t="s">
        <v>217</v>
      </c>
      <c r="D19" s="58">
        <v>2191899322</v>
      </c>
      <c r="F19" s="59">
        <f t="shared" si="2"/>
        <v>2191899322</v>
      </c>
      <c r="G19" s="58">
        <f t="shared" si="6"/>
        <v>5.363143586302682</v>
      </c>
      <c r="M19" s="70"/>
      <c r="Y19" s="71"/>
    </row>
    <row r="20" spans="2:25" s="58" customFormat="1" ht="12" customHeight="1">
      <c r="B20" s="59"/>
      <c r="F20" s="59"/>
      <c r="H20" s="70">
        <f>SUM(H21:H26)</f>
        <v>0</v>
      </c>
      <c r="I20" s="70">
        <f>H20/$H$71*100</f>
        <v>0</v>
      </c>
      <c r="J20" s="70" t="s">
        <v>32</v>
      </c>
      <c r="K20" s="70">
        <f>SUM(K21:K26)</f>
        <v>0</v>
      </c>
      <c r="L20" s="70"/>
      <c r="M20" s="70">
        <f>K20+L20</f>
        <v>0</v>
      </c>
      <c r="N20" s="70">
        <f>M20/$M$71*100</f>
        <v>0</v>
      </c>
      <c r="Y20" s="71"/>
    </row>
    <row r="21" spans="1:25" s="58" customFormat="1" ht="12" customHeight="1">
      <c r="A21" s="70">
        <f>SUM(A22:A29)</f>
        <v>0</v>
      </c>
      <c r="B21" s="69">
        <f t="shared" si="7"/>
        <v>0</v>
      </c>
      <c r="C21" s="70" t="s">
        <v>225</v>
      </c>
      <c r="D21" s="70">
        <f>SUM(D22:D29)</f>
        <v>0</v>
      </c>
      <c r="E21" s="70"/>
      <c r="F21" s="69">
        <f>SUM(F22:F29)</f>
        <v>0</v>
      </c>
      <c r="G21" s="70">
        <f t="shared" si="6"/>
        <v>0</v>
      </c>
      <c r="I21" s="58">
        <f t="shared" si="3"/>
        <v>0</v>
      </c>
      <c r="J21" s="58" t="s">
        <v>33</v>
      </c>
      <c r="M21" s="58">
        <f t="shared" si="4"/>
        <v>0</v>
      </c>
      <c r="N21" s="58">
        <f t="shared" si="5"/>
        <v>0</v>
      </c>
      <c r="Y21" s="71"/>
    </row>
    <row r="22" spans="2:25" s="58" customFormat="1" ht="12" customHeight="1">
      <c r="B22" s="59">
        <f t="shared" si="7"/>
        <v>0</v>
      </c>
      <c r="C22" s="58" t="s">
        <v>226</v>
      </c>
      <c r="F22" s="59">
        <f>D22+E22</f>
        <v>0</v>
      </c>
      <c r="G22" s="58">
        <f t="shared" si="6"/>
        <v>0</v>
      </c>
      <c r="I22" s="58">
        <f t="shared" si="3"/>
        <v>0</v>
      </c>
      <c r="J22" s="58" t="s">
        <v>34</v>
      </c>
      <c r="M22" s="58">
        <f t="shared" si="4"/>
        <v>0</v>
      </c>
      <c r="N22" s="58">
        <f t="shared" si="5"/>
        <v>0</v>
      </c>
      <c r="Y22" s="71"/>
    </row>
    <row r="23" spans="2:25" s="58" customFormat="1" ht="12" customHeight="1">
      <c r="B23" s="59">
        <f t="shared" si="7"/>
        <v>0</v>
      </c>
      <c r="C23" s="58" t="s">
        <v>36</v>
      </c>
      <c r="F23" s="59">
        <f aca="true" t="shared" si="8" ref="F23:F29">D23+E23</f>
        <v>0</v>
      </c>
      <c r="G23" s="58">
        <f t="shared" si="6"/>
        <v>0</v>
      </c>
      <c r="I23" s="58">
        <f t="shared" si="3"/>
        <v>0</v>
      </c>
      <c r="J23" s="58" t="s">
        <v>35</v>
      </c>
      <c r="M23" s="58">
        <f t="shared" si="4"/>
        <v>0</v>
      </c>
      <c r="N23" s="58">
        <f t="shared" si="5"/>
        <v>0</v>
      </c>
      <c r="Y23" s="71"/>
    </row>
    <row r="24" spans="2:14" s="58" customFormat="1" ht="12" customHeight="1">
      <c r="B24" s="59">
        <f t="shared" si="7"/>
        <v>0</v>
      </c>
      <c r="C24" s="58" t="s">
        <v>38</v>
      </c>
      <c r="F24" s="59">
        <f t="shared" si="8"/>
        <v>0</v>
      </c>
      <c r="G24" s="58">
        <f t="shared" si="6"/>
        <v>0</v>
      </c>
      <c r="I24" s="58">
        <f t="shared" si="3"/>
        <v>0</v>
      </c>
      <c r="J24" s="58" t="s">
        <v>37</v>
      </c>
      <c r="M24" s="58">
        <f t="shared" si="4"/>
        <v>0</v>
      </c>
      <c r="N24" s="58">
        <f t="shared" si="5"/>
        <v>0</v>
      </c>
    </row>
    <row r="25" spans="2:13" s="58" customFormat="1" ht="12" customHeight="1">
      <c r="B25" s="59">
        <f t="shared" si="7"/>
        <v>0</v>
      </c>
      <c r="C25" s="58" t="s">
        <v>40</v>
      </c>
      <c r="F25" s="59">
        <f t="shared" si="8"/>
        <v>0</v>
      </c>
      <c r="G25" s="58">
        <f t="shared" si="6"/>
        <v>0</v>
      </c>
      <c r="J25" s="58" t="s">
        <v>39</v>
      </c>
      <c r="M25" s="58">
        <f t="shared" si="4"/>
        <v>0</v>
      </c>
    </row>
    <row r="26" spans="2:14" s="58" customFormat="1" ht="12" customHeight="1">
      <c r="B26" s="59">
        <f t="shared" si="7"/>
        <v>0</v>
      </c>
      <c r="C26" s="58" t="s">
        <v>42</v>
      </c>
      <c r="F26" s="59">
        <f t="shared" si="8"/>
        <v>0</v>
      </c>
      <c r="G26" s="58">
        <f t="shared" si="6"/>
        <v>0</v>
      </c>
      <c r="H26" s="58">
        <v>0</v>
      </c>
      <c r="I26" s="58">
        <f t="shared" si="3"/>
        <v>0</v>
      </c>
      <c r="J26" s="58" t="s">
        <v>41</v>
      </c>
      <c r="K26" s="58">
        <v>0</v>
      </c>
      <c r="M26" s="58">
        <f t="shared" si="4"/>
        <v>0</v>
      </c>
      <c r="N26" s="58">
        <f t="shared" si="5"/>
        <v>0</v>
      </c>
    </row>
    <row r="27" spans="2:7" s="58" customFormat="1" ht="12" customHeight="1">
      <c r="B27" s="59">
        <f t="shared" si="7"/>
        <v>0</v>
      </c>
      <c r="C27" s="58" t="s">
        <v>43</v>
      </c>
      <c r="F27" s="59">
        <f t="shared" si="8"/>
        <v>0</v>
      </c>
      <c r="G27" s="58">
        <f t="shared" si="6"/>
        <v>0</v>
      </c>
    </row>
    <row r="28" spans="2:14" s="58" customFormat="1" ht="12" customHeight="1">
      <c r="B28" s="59">
        <f t="shared" si="7"/>
        <v>0</v>
      </c>
      <c r="C28" s="58" t="s">
        <v>45</v>
      </c>
      <c r="F28" s="59">
        <f t="shared" si="8"/>
        <v>0</v>
      </c>
      <c r="G28" s="58">
        <f t="shared" si="6"/>
        <v>0</v>
      </c>
      <c r="H28" s="70">
        <f>SUM(H29:H30)</f>
        <v>0</v>
      </c>
      <c r="I28" s="70">
        <f t="shared" si="3"/>
        <v>0</v>
      </c>
      <c r="J28" s="70" t="s">
        <v>44</v>
      </c>
      <c r="K28" s="70">
        <f>SUM(K29:K30)</f>
        <v>0</v>
      </c>
      <c r="L28" s="70"/>
      <c r="M28" s="70">
        <f t="shared" si="4"/>
        <v>0</v>
      </c>
      <c r="N28" s="70">
        <f t="shared" si="5"/>
        <v>0</v>
      </c>
    </row>
    <row r="29" spans="1:14" s="58" customFormat="1" ht="12" customHeight="1">
      <c r="A29" s="58">
        <v>0</v>
      </c>
      <c r="B29" s="59">
        <f t="shared" si="7"/>
        <v>0</v>
      </c>
      <c r="C29" s="58" t="s">
        <v>47</v>
      </c>
      <c r="F29" s="59">
        <f t="shared" si="8"/>
        <v>0</v>
      </c>
      <c r="G29" s="58">
        <f t="shared" si="6"/>
        <v>0</v>
      </c>
      <c r="H29" s="58">
        <v>0</v>
      </c>
      <c r="I29" s="58">
        <f t="shared" si="3"/>
        <v>0</v>
      </c>
      <c r="J29" s="58" t="s">
        <v>46</v>
      </c>
      <c r="K29" s="58">
        <v>0</v>
      </c>
      <c r="M29" s="58">
        <f>K29+L29</f>
        <v>0</v>
      </c>
      <c r="N29" s="58">
        <f>M29/$M$71*100</f>
        <v>0</v>
      </c>
    </row>
    <row r="30" spans="6:14" s="58" customFormat="1" ht="12" customHeight="1">
      <c r="F30" s="59"/>
      <c r="H30" s="58">
        <v>0</v>
      </c>
      <c r="I30" s="58">
        <f t="shared" si="3"/>
        <v>0</v>
      </c>
      <c r="J30" s="58" t="s">
        <v>48</v>
      </c>
      <c r="K30" s="58">
        <v>0</v>
      </c>
      <c r="M30" s="58">
        <f t="shared" si="4"/>
        <v>0</v>
      </c>
      <c r="N30" s="58">
        <f t="shared" si="5"/>
        <v>0</v>
      </c>
    </row>
    <row r="31" spans="1:7" s="58" customFormat="1" ht="12" customHeight="1">
      <c r="A31" s="70">
        <f>SUM(A32:A34)</f>
        <v>0</v>
      </c>
      <c r="B31" s="70">
        <f aca="true" t="shared" si="9" ref="B31:B62">A31/$A$7*100</f>
        <v>0</v>
      </c>
      <c r="C31" s="70" t="s">
        <v>227</v>
      </c>
      <c r="D31" s="70">
        <f>SUM(D32:D34)</f>
        <v>0</v>
      </c>
      <c r="E31" s="70"/>
      <c r="F31" s="69">
        <f>SUM(F32:F34)</f>
        <v>0</v>
      </c>
      <c r="G31" s="70">
        <f>F31/$F$7*100</f>
        <v>0</v>
      </c>
    </row>
    <row r="32" spans="1:14" s="58" customFormat="1" ht="12" customHeight="1">
      <c r="A32" s="58">
        <v>0</v>
      </c>
      <c r="B32" s="58">
        <f t="shared" si="9"/>
        <v>0</v>
      </c>
      <c r="C32" s="58" t="s">
        <v>50</v>
      </c>
      <c r="D32" s="58">
        <v>0</v>
      </c>
      <c r="F32" s="59">
        <f>D32+E32</f>
        <v>0</v>
      </c>
      <c r="G32" s="58">
        <f>F32/$F$7*100</f>
        <v>0</v>
      </c>
      <c r="H32" s="70">
        <f>SUM(H33:H34)</f>
        <v>12584761934</v>
      </c>
      <c r="I32" s="70">
        <f>H32/$H$71*100</f>
        <v>38.88990993139605</v>
      </c>
      <c r="J32" s="70" t="s">
        <v>49</v>
      </c>
      <c r="K32" s="70">
        <f>SUM(K33:K34)</f>
        <v>9089861446</v>
      </c>
      <c r="L32" s="70"/>
      <c r="M32" s="70">
        <f>SUM(M33:M34)</f>
        <v>9089861446</v>
      </c>
      <c r="N32" s="70">
        <f>M32/$M$71*100</f>
        <v>22.24109092292284</v>
      </c>
    </row>
    <row r="33" spans="2:14" s="58" customFormat="1" ht="12" customHeight="1">
      <c r="B33" s="58">
        <f t="shared" si="9"/>
        <v>0</v>
      </c>
      <c r="C33" s="58" t="s">
        <v>52</v>
      </c>
      <c r="F33" s="59">
        <f>D33+E33</f>
        <v>0</v>
      </c>
      <c r="G33" s="58">
        <f>F33/$F$7*100</f>
        <v>0</v>
      </c>
      <c r="H33" s="58">
        <v>12584761934</v>
      </c>
      <c r="I33" s="58">
        <f>H33/$H$71*100</f>
        <v>38.88990993139605</v>
      </c>
      <c r="J33" s="58" t="s">
        <v>51</v>
      </c>
      <c r="K33" s="58">
        <v>9089861446</v>
      </c>
      <c r="M33" s="58">
        <f>SUM(K33:L33)</f>
        <v>9089861446</v>
      </c>
      <c r="N33" s="58">
        <f>M33/$M$71*100</f>
        <v>22.24109092292284</v>
      </c>
    </row>
    <row r="34" spans="1:14" s="58" customFormat="1" ht="12" customHeight="1">
      <c r="A34" s="58">
        <v>0</v>
      </c>
      <c r="B34" s="58">
        <f t="shared" si="9"/>
        <v>0</v>
      </c>
      <c r="C34" s="58" t="s">
        <v>211</v>
      </c>
      <c r="D34" s="58">
        <v>0</v>
      </c>
      <c r="F34" s="59">
        <f>D34+E34</f>
        <v>0</v>
      </c>
      <c r="G34" s="58">
        <f>F34/$F$7*100</f>
        <v>0</v>
      </c>
      <c r="I34" s="58">
        <f>H34/$H$71*100</f>
        <v>0</v>
      </c>
      <c r="J34" s="58" t="s">
        <v>238</v>
      </c>
      <c r="M34" s="58">
        <f>SUM(K34:L34)</f>
        <v>0</v>
      </c>
      <c r="N34" s="58">
        <f>M34/$M$71*100</f>
        <v>0</v>
      </c>
    </row>
    <row r="35" s="58" customFormat="1" ht="6.75" customHeight="1">
      <c r="F35" s="59"/>
    </row>
    <row r="36" spans="1:14" s="58" customFormat="1" ht="12" customHeight="1">
      <c r="A36" s="70">
        <f>SUM(A37:A47)</f>
        <v>10053197793</v>
      </c>
      <c r="B36" s="58">
        <f t="shared" si="9"/>
        <v>31.066774146597815</v>
      </c>
      <c r="C36" s="70" t="s">
        <v>55</v>
      </c>
      <c r="D36" s="70">
        <f>SUM(D37:D47)</f>
        <v>9827193922.64</v>
      </c>
      <c r="E36" s="70"/>
      <c r="F36" s="69">
        <f>SUM(F37:F47)</f>
        <v>9827193922.64</v>
      </c>
      <c r="G36" s="70">
        <f aca="true" t="shared" si="10" ref="G36:G44">F36/$F$7*100</f>
        <v>24.045197481729687</v>
      </c>
      <c r="H36" s="70">
        <f>SUM(H37:H41)</f>
        <v>358064228.8</v>
      </c>
      <c r="I36" s="70">
        <f aca="true" t="shared" si="11" ref="I36:I41">H36/$H$71*100</f>
        <v>1.106503697147076</v>
      </c>
      <c r="J36" s="70" t="s">
        <v>53</v>
      </c>
      <c r="K36" s="70">
        <f>SUM(K37:K41)</f>
        <v>466054016.74</v>
      </c>
      <c r="L36" s="70"/>
      <c r="M36" s="70">
        <f>SUM(M37:M41)</f>
        <v>466054016.74</v>
      </c>
      <c r="N36" s="70">
        <f aca="true" t="shared" si="12" ref="N36:N41">M36/$M$71*100</f>
        <v>1.140341887814925</v>
      </c>
    </row>
    <row r="37" spans="1:14" s="58" customFormat="1" ht="12" customHeight="1">
      <c r="A37" s="58">
        <v>5616657917</v>
      </c>
      <c r="B37" s="58">
        <f t="shared" si="9"/>
        <v>17.35680989860134</v>
      </c>
      <c r="C37" s="58" t="s">
        <v>57</v>
      </c>
      <c r="D37" s="58">
        <v>5616657917</v>
      </c>
      <c r="F37" s="59">
        <f>D37+E37</f>
        <v>5616657917</v>
      </c>
      <c r="G37" s="58">
        <f t="shared" si="10"/>
        <v>13.742849674559428</v>
      </c>
      <c r="H37" s="58">
        <v>207695331.8</v>
      </c>
      <c r="I37" s="58">
        <f t="shared" si="11"/>
        <v>0.6418280130553178</v>
      </c>
      <c r="J37" s="58" t="s">
        <v>54</v>
      </c>
      <c r="K37" s="58">
        <v>260204170.74</v>
      </c>
      <c r="M37" s="58">
        <f>SUM(K37:L37)</f>
        <v>260204170.74</v>
      </c>
      <c r="N37" s="58">
        <f t="shared" si="12"/>
        <v>0.6366680784225541</v>
      </c>
    </row>
    <row r="38" spans="1:14" s="58" customFormat="1" ht="12" customHeight="1">
      <c r="A38" s="58">
        <v>201779299</v>
      </c>
      <c r="B38" s="58">
        <f t="shared" si="9"/>
        <v>0.6235460635079371</v>
      </c>
      <c r="C38" s="58" t="s">
        <v>59</v>
      </c>
      <c r="D38" s="58">
        <v>191886965</v>
      </c>
      <c r="F38" s="59">
        <f aca="true" t="shared" si="13" ref="F38:F47">D38+E38</f>
        <v>191886965</v>
      </c>
      <c r="G38" s="58">
        <f t="shared" si="10"/>
        <v>0.4695094046088843</v>
      </c>
      <c r="H38" s="58">
        <v>150368897</v>
      </c>
      <c r="I38" s="58">
        <f t="shared" si="11"/>
        <v>0.4646756840917583</v>
      </c>
      <c r="J38" s="58" t="s">
        <v>56</v>
      </c>
      <c r="K38" s="58">
        <v>205849846</v>
      </c>
      <c r="M38" s="58">
        <f>SUM(K38:L38)</f>
        <v>205849846</v>
      </c>
      <c r="N38" s="58">
        <f t="shared" si="12"/>
        <v>0.5036738093923708</v>
      </c>
    </row>
    <row r="39" spans="1:14" s="58" customFormat="1" ht="12" customHeight="1">
      <c r="A39" s="58">
        <v>2361510267</v>
      </c>
      <c r="B39" s="58">
        <f t="shared" si="9"/>
        <v>7.297628836154433</v>
      </c>
      <c r="C39" s="58" t="s">
        <v>61</v>
      </c>
      <c r="D39" s="58">
        <v>2209975656</v>
      </c>
      <c r="F39" s="59">
        <f t="shared" si="13"/>
        <v>2209975656</v>
      </c>
      <c r="G39" s="58">
        <f t="shared" si="10"/>
        <v>5.407372796003567</v>
      </c>
      <c r="I39" s="58">
        <f t="shared" si="11"/>
        <v>0</v>
      </c>
      <c r="J39" s="58" t="s">
        <v>58</v>
      </c>
      <c r="M39" s="58">
        <f>SUM(K39:L39)</f>
        <v>0</v>
      </c>
      <c r="N39" s="58">
        <f t="shared" si="12"/>
        <v>0</v>
      </c>
    </row>
    <row r="40" spans="1:14" s="58" customFormat="1" ht="12" customHeight="1">
      <c r="A40" s="58">
        <v>1688962723</v>
      </c>
      <c r="B40" s="58">
        <f t="shared" si="9"/>
        <v>5.219296838464565</v>
      </c>
      <c r="C40" s="58" t="s">
        <v>63</v>
      </c>
      <c r="D40" s="58">
        <v>1726553047</v>
      </c>
      <c r="F40" s="59">
        <f t="shared" si="13"/>
        <v>1726553047</v>
      </c>
      <c r="G40" s="58">
        <f t="shared" si="10"/>
        <v>4.224533402373763</v>
      </c>
      <c r="I40" s="58">
        <f t="shared" si="11"/>
        <v>0</v>
      </c>
      <c r="J40" s="58" t="s">
        <v>60</v>
      </c>
      <c r="M40" s="58">
        <f>SUM(K40:L40)</f>
        <v>0</v>
      </c>
      <c r="N40" s="58">
        <f t="shared" si="12"/>
        <v>0</v>
      </c>
    </row>
    <row r="41" spans="1:14" s="58" customFormat="1" ht="12" customHeight="1">
      <c r="A41" s="58">
        <v>37399616</v>
      </c>
      <c r="B41" s="58">
        <f t="shared" si="9"/>
        <v>0.1155737156838297</v>
      </c>
      <c r="C41" s="58" t="s">
        <v>64</v>
      </c>
      <c r="D41" s="58">
        <v>53101043</v>
      </c>
      <c r="F41" s="59">
        <f t="shared" si="13"/>
        <v>53101043</v>
      </c>
      <c r="G41" s="58">
        <f t="shared" si="10"/>
        <v>0.1299277367956743</v>
      </c>
      <c r="H41" s="58">
        <v>0</v>
      </c>
      <c r="I41" s="58">
        <f t="shared" si="11"/>
        <v>0</v>
      </c>
      <c r="J41" s="58" t="s">
        <v>62</v>
      </c>
      <c r="K41" s="58">
        <v>0</v>
      </c>
      <c r="M41" s="58">
        <f>SUM(K41:L41)</f>
        <v>0</v>
      </c>
      <c r="N41" s="58">
        <f t="shared" si="12"/>
        <v>0</v>
      </c>
    </row>
    <row r="42" spans="1:7" s="58" customFormat="1" ht="12" customHeight="1">
      <c r="A42" s="58">
        <v>11262050</v>
      </c>
      <c r="B42" s="58">
        <f t="shared" si="9"/>
        <v>0.03480241520974638</v>
      </c>
      <c r="C42" s="58" t="s">
        <v>65</v>
      </c>
      <c r="D42" s="58">
        <v>12012453</v>
      </c>
      <c r="F42" s="59">
        <f t="shared" si="13"/>
        <v>12012453</v>
      </c>
      <c r="G42" s="58">
        <f t="shared" si="10"/>
        <v>0.02939209370434415</v>
      </c>
    </row>
    <row r="43" spans="3:14" s="58" customFormat="1" ht="12" customHeight="1">
      <c r="C43" s="58" t="s">
        <v>66</v>
      </c>
      <c r="F43" s="59">
        <f t="shared" si="13"/>
        <v>0</v>
      </c>
      <c r="G43" s="58">
        <f t="shared" si="10"/>
        <v>0</v>
      </c>
      <c r="H43" s="70">
        <f>H45+H52+H57+H65+H49+H68</f>
        <v>9492526130.8</v>
      </c>
      <c r="I43" s="70">
        <f>H43/$H$71*100</f>
        <v>29.33416525352568</v>
      </c>
      <c r="J43" s="70" t="s">
        <v>67</v>
      </c>
      <c r="K43" s="70">
        <f>K45+K52+K57+K65+K49+K68</f>
        <v>10728217971.46</v>
      </c>
      <c r="L43" s="70"/>
      <c r="M43" s="70">
        <f>M45+M52+M57+M65+M49+M68</f>
        <v>10728217971.46</v>
      </c>
      <c r="N43" s="70">
        <f>M43/$M$71*100</f>
        <v>26.249824902356018</v>
      </c>
    </row>
    <row r="44" spans="1:7" s="58" customFormat="1" ht="12" customHeight="1">
      <c r="A44" s="58">
        <v>135625921</v>
      </c>
      <c r="B44" s="58">
        <f t="shared" si="9"/>
        <v>0.41911637897596454</v>
      </c>
      <c r="C44" s="58" t="s">
        <v>207</v>
      </c>
      <c r="D44" s="58">
        <v>17006841.64</v>
      </c>
      <c r="F44" s="59">
        <f t="shared" si="13"/>
        <v>17006841.64</v>
      </c>
      <c r="G44" s="58">
        <f t="shared" si="10"/>
        <v>0.041612373684027905</v>
      </c>
    </row>
    <row r="45" spans="1:14" s="58" customFormat="1" ht="12" customHeight="1">
      <c r="A45" s="58">
        <v>0</v>
      </c>
      <c r="B45" s="58">
        <f t="shared" si="9"/>
        <v>0</v>
      </c>
      <c r="C45" s="58" t="s">
        <v>68</v>
      </c>
      <c r="D45" s="58">
        <v>0</v>
      </c>
      <c r="F45" s="59">
        <f t="shared" si="13"/>
        <v>0</v>
      </c>
      <c r="G45" s="58">
        <f aca="true" t="shared" si="14" ref="G45:G51">F45/$F$7*100</f>
        <v>0</v>
      </c>
      <c r="H45" s="70">
        <f>SUM(H46:H47)</f>
        <v>6661326530</v>
      </c>
      <c r="I45" s="70">
        <f>H45/$H$71*100</f>
        <v>20.585084575610928</v>
      </c>
      <c r="J45" s="70" t="s">
        <v>69</v>
      </c>
      <c r="K45" s="70">
        <f>SUM(K46:K47)</f>
        <v>6661326530</v>
      </c>
      <c r="L45" s="70"/>
      <c r="M45" s="70">
        <f>SUM(M46:M47)</f>
        <v>6661326530</v>
      </c>
      <c r="N45" s="70">
        <f>M45/$M$71*100</f>
        <v>16.298946898272458</v>
      </c>
    </row>
    <row r="46" spans="1:14" s="58" customFormat="1" ht="12" customHeight="1">
      <c r="A46" s="58">
        <v>0</v>
      </c>
      <c r="B46" s="58">
        <f t="shared" si="9"/>
        <v>0</v>
      </c>
      <c r="C46" s="58" t="s">
        <v>70</v>
      </c>
      <c r="D46" s="58">
        <v>0</v>
      </c>
      <c r="F46" s="59">
        <f t="shared" si="13"/>
        <v>0</v>
      </c>
      <c r="G46" s="58">
        <f t="shared" si="14"/>
        <v>0</v>
      </c>
      <c r="H46" s="58">
        <v>6661326530</v>
      </c>
      <c r="I46" s="58">
        <f>H46/$H$71*100</f>
        <v>20.585084575610928</v>
      </c>
      <c r="J46" s="58" t="s">
        <v>71</v>
      </c>
      <c r="K46" s="58">
        <v>6661326530</v>
      </c>
      <c r="M46" s="58">
        <f>K46+L46</f>
        <v>6661326530</v>
      </c>
      <c r="N46" s="58">
        <f>M46/$M$71*100</f>
        <v>16.298946898272458</v>
      </c>
    </row>
    <row r="47" spans="1:14" s="58" customFormat="1" ht="12" customHeight="1">
      <c r="A47" s="58">
        <v>0</v>
      </c>
      <c r="B47" s="58">
        <f t="shared" si="9"/>
        <v>0</v>
      </c>
      <c r="C47" s="74" t="s">
        <v>219</v>
      </c>
      <c r="D47" s="58">
        <v>0</v>
      </c>
      <c r="F47" s="59">
        <f t="shared" si="13"/>
        <v>0</v>
      </c>
      <c r="G47" s="58">
        <f t="shared" si="14"/>
        <v>0</v>
      </c>
      <c r="H47" s="58">
        <v>0</v>
      </c>
      <c r="I47" s="58">
        <f>H47/$H$71*100</f>
        <v>0</v>
      </c>
      <c r="J47" s="58" t="s">
        <v>72</v>
      </c>
      <c r="K47" s="58">
        <v>0</v>
      </c>
      <c r="N47" s="58">
        <f>M47/$M$71*100</f>
        <v>0</v>
      </c>
    </row>
    <row r="48" spans="3:6" s="58" customFormat="1" ht="6.75" customHeight="1">
      <c r="C48" s="74"/>
      <c r="F48" s="59"/>
    </row>
    <row r="49" spans="1:14" s="58" customFormat="1" ht="12" customHeight="1">
      <c r="A49" s="70">
        <f>SUM(A50:A51)</f>
        <v>0</v>
      </c>
      <c r="B49" s="70">
        <f t="shared" si="9"/>
        <v>0</v>
      </c>
      <c r="C49" s="70" t="s">
        <v>73</v>
      </c>
      <c r="D49" s="70">
        <f>SUM(D50:D51)</f>
        <v>0</v>
      </c>
      <c r="E49" s="70"/>
      <c r="F49" s="69">
        <f>SUM(F50:F51)</f>
        <v>0</v>
      </c>
      <c r="G49" s="70">
        <f t="shared" si="14"/>
        <v>0</v>
      </c>
      <c r="H49" s="70">
        <f>SUM(H50)</f>
        <v>1965100</v>
      </c>
      <c r="I49" s="70">
        <f>H49/$H$71*100</f>
        <v>0.006072626753448316</v>
      </c>
      <c r="J49" s="70" t="s">
        <v>212</v>
      </c>
      <c r="K49" s="70">
        <f>SUM(K50)</f>
        <v>1965100</v>
      </c>
      <c r="L49" s="70"/>
      <c r="M49" s="70">
        <f>K49+L49</f>
        <v>1965100</v>
      </c>
      <c r="N49" s="70"/>
    </row>
    <row r="50" spans="1:13" s="58" customFormat="1" ht="12" customHeight="1">
      <c r="A50" s="58">
        <v>0</v>
      </c>
      <c r="B50" s="58">
        <f t="shared" si="9"/>
        <v>0</v>
      </c>
      <c r="C50" s="58" t="s">
        <v>74</v>
      </c>
      <c r="D50" s="58">
        <v>0</v>
      </c>
      <c r="F50" s="59">
        <f>D50+E50</f>
        <v>0</v>
      </c>
      <c r="G50" s="58">
        <f t="shared" si="14"/>
        <v>0</v>
      </c>
      <c r="H50" s="58">
        <v>1965100</v>
      </c>
      <c r="I50" s="58">
        <f>H50/$H$71*100</f>
        <v>0.006072626753448316</v>
      </c>
      <c r="J50" s="58" t="s">
        <v>213</v>
      </c>
      <c r="K50" s="58">
        <v>1965100</v>
      </c>
      <c r="M50" s="58">
        <f>K50+L50</f>
        <v>1965100</v>
      </c>
    </row>
    <row r="51" spans="1:14" s="58" customFormat="1" ht="12" customHeight="1">
      <c r="A51" s="58">
        <v>0</v>
      </c>
      <c r="B51" s="58">
        <f t="shared" si="9"/>
        <v>0</v>
      </c>
      <c r="C51" s="74" t="s">
        <v>235</v>
      </c>
      <c r="D51" s="58">
        <v>0</v>
      </c>
      <c r="F51" s="59">
        <f>D51+E51</f>
        <v>0</v>
      </c>
      <c r="G51" s="58">
        <f t="shared" si="14"/>
        <v>0</v>
      </c>
      <c r="H51" s="70"/>
      <c r="I51" s="70"/>
      <c r="J51" s="70"/>
      <c r="K51" s="70"/>
      <c r="L51" s="70"/>
      <c r="M51" s="70"/>
      <c r="N51" s="70"/>
    </row>
    <row r="52" spans="4:14" s="58" customFormat="1" ht="12" customHeight="1">
      <c r="D52" s="58">
        <v>0</v>
      </c>
      <c r="H52" s="70">
        <f>SUM(H53:H55)</f>
        <v>184137216</v>
      </c>
      <c r="I52" s="70">
        <f>H52/$H$71*100</f>
        <v>0.5690278276866783</v>
      </c>
      <c r="J52" s="70" t="s">
        <v>77</v>
      </c>
      <c r="K52" s="70">
        <f>SUM(K53:K55)</f>
        <v>1428041719.66</v>
      </c>
      <c r="L52" s="70"/>
      <c r="M52" s="70">
        <f>SUM(M53:M55)</f>
        <v>1428041719.66</v>
      </c>
      <c r="N52" s="70">
        <f>M52/$M$71*100</f>
        <v>3.4941352975915483</v>
      </c>
    </row>
    <row r="53" spans="1:14" s="58" customFormat="1" ht="12" customHeight="1">
      <c r="A53" s="70">
        <f>SUM(A54:A55)</f>
        <v>14785197</v>
      </c>
      <c r="B53" s="70">
        <f t="shared" si="9"/>
        <v>0.0456897780556734</v>
      </c>
      <c r="C53" s="70" t="s">
        <v>75</v>
      </c>
      <c r="D53" s="70">
        <f>SUM(D54:D55)</f>
        <v>21164754</v>
      </c>
      <c r="E53" s="70"/>
      <c r="F53" s="70">
        <f>SUM(F54:F55)</f>
        <v>21164754</v>
      </c>
      <c r="G53" s="70">
        <f>F53/$F$7*100</f>
        <v>0.05178596185120497</v>
      </c>
      <c r="H53" s="58">
        <v>184137216</v>
      </c>
      <c r="I53" s="58">
        <f>H53/$H$71*100</f>
        <v>0.5690278276866783</v>
      </c>
      <c r="J53" s="58" t="s">
        <v>78</v>
      </c>
      <c r="K53" s="58">
        <v>184137216</v>
      </c>
      <c r="M53" s="58">
        <f>K53+L53</f>
        <v>184137216</v>
      </c>
      <c r="N53" s="58">
        <f>M53/$M$71*100</f>
        <v>0.4505473034632526</v>
      </c>
    </row>
    <row r="54" spans="1:14" s="58" customFormat="1" ht="12" customHeight="1">
      <c r="A54" s="58">
        <v>14785197</v>
      </c>
      <c r="B54" s="58">
        <f t="shared" si="9"/>
        <v>0.0456897780556734</v>
      </c>
      <c r="C54" s="58" t="s">
        <v>76</v>
      </c>
      <c r="D54" s="58">
        <v>21164754</v>
      </c>
      <c r="F54" s="58">
        <f>SUM(D54:E54)</f>
        <v>21164754</v>
      </c>
      <c r="G54" s="58">
        <f>F54/$F$7*100</f>
        <v>0.05178596185120497</v>
      </c>
      <c r="H54" s="58">
        <v>0</v>
      </c>
      <c r="I54" s="58">
        <f>H54/$H$71*100</f>
        <v>0</v>
      </c>
      <c r="J54" s="58" t="s">
        <v>80</v>
      </c>
      <c r="K54" s="58">
        <v>1243904503.66</v>
      </c>
      <c r="M54" s="58">
        <f>K54+L54</f>
        <v>1243904503.66</v>
      </c>
      <c r="N54" s="58">
        <f>M54/$M$71*100</f>
        <v>3.0435879941282957</v>
      </c>
    </row>
    <row r="55" spans="1:14" s="58" customFormat="1" ht="12" customHeight="1">
      <c r="A55" s="58">
        <v>0</v>
      </c>
      <c r="B55" s="58">
        <f t="shared" si="9"/>
        <v>0</v>
      </c>
      <c r="C55" s="74" t="s">
        <v>236</v>
      </c>
      <c r="D55" s="58">
        <v>0</v>
      </c>
      <c r="F55" s="58">
        <f>SUM(D55:E55)</f>
        <v>0</v>
      </c>
      <c r="G55" s="58">
        <f>F55/$F$7*100</f>
        <v>0</v>
      </c>
      <c r="H55" s="58">
        <v>0</v>
      </c>
      <c r="I55" s="58">
        <f>H55/$H$71*100</f>
        <v>0</v>
      </c>
      <c r="J55" s="58" t="s">
        <v>82</v>
      </c>
      <c r="K55" s="58">
        <v>0</v>
      </c>
      <c r="M55" s="58">
        <f>K55+L55</f>
        <v>0</v>
      </c>
      <c r="N55" s="58">
        <f>M55/$M$71*100</f>
        <v>0</v>
      </c>
    </row>
    <row r="56" s="58" customFormat="1" ht="6.75" customHeight="1"/>
    <row r="57" spans="1:14" s="58" customFormat="1" ht="12" customHeight="1">
      <c r="A57" s="70">
        <f>SUM(A58:A62)</f>
        <v>1237567030.57</v>
      </c>
      <c r="B57" s="70">
        <f t="shared" si="9"/>
        <v>3.8243767029794777</v>
      </c>
      <c r="C57" s="70" t="s">
        <v>79</v>
      </c>
      <c r="D57" s="70">
        <f>SUM(D58:D62)</f>
        <v>1701927458.13</v>
      </c>
      <c r="E57" s="70"/>
      <c r="F57" s="70">
        <f>SUM(F58:F62)</f>
        <v>1701927458.13</v>
      </c>
      <c r="G57" s="70">
        <f aca="true" t="shared" si="15" ref="G57:G62">F57/$F$7*100</f>
        <v>4.164279462933443</v>
      </c>
      <c r="H57" s="70">
        <f>SUM(H58:H63)</f>
        <v>2645097284.8</v>
      </c>
      <c r="I57" s="70">
        <f aca="true" t="shared" si="16" ref="I57:I69">H57/$H$71*100</f>
        <v>8.173980223474624</v>
      </c>
      <c r="J57" s="70" t="s">
        <v>228</v>
      </c>
      <c r="K57" s="70">
        <f>SUM(K58:K63)</f>
        <v>2636884621.8</v>
      </c>
      <c r="L57" s="70"/>
      <c r="M57" s="70">
        <f>K57+L57</f>
        <v>2636884621.8</v>
      </c>
      <c r="N57" s="70">
        <f aca="true" t="shared" si="17" ref="N57:N69">M57/$M$71*100</f>
        <v>6.451934495934319</v>
      </c>
    </row>
    <row r="58" spans="1:14" s="58" customFormat="1" ht="12" customHeight="1">
      <c r="A58" s="58">
        <v>25436005</v>
      </c>
      <c r="B58" s="58">
        <f t="shared" si="9"/>
        <v>0.07860330999127023</v>
      </c>
      <c r="C58" s="58" t="s">
        <v>81</v>
      </c>
      <c r="D58" s="58">
        <v>26340866</v>
      </c>
      <c r="F58" s="58">
        <f>D58+E58</f>
        <v>26340866</v>
      </c>
      <c r="G58" s="58">
        <f t="shared" si="15"/>
        <v>0.06445088290672796</v>
      </c>
      <c r="H58" s="58">
        <v>8212663</v>
      </c>
      <c r="I58" s="58">
        <f t="shared" si="16"/>
        <v>0.025379083533079796</v>
      </c>
      <c r="J58" s="58" t="s">
        <v>229</v>
      </c>
      <c r="M58" s="58">
        <f aca="true" t="shared" si="18" ref="M58:M63">K58+L58</f>
        <v>0</v>
      </c>
      <c r="N58" s="58">
        <f>M58/$M$71*100</f>
        <v>0</v>
      </c>
    </row>
    <row r="59" spans="1:14" s="58" customFormat="1" ht="12" customHeight="1">
      <c r="A59" s="58">
        <v>10750093</v>
      </c>
      <c r="B59" s="58">
        <f t="shared" si="9"/>
        <v>0.03322034621844052</v>
      </c>
      <c r="C59" s="58" t="s">
        <v>83</v>
      </c>
      <c r="D59" s="58">
        <v>8689019</v>
      </c>
      <c r="F59" s="58">
        <f>D59+E59</f>
        <v>8689019</v>
      </c>
      <c r="G59" s="58">
        <f t="shared" si="15"/>
        <v>0.021260308835075292</v>
      </c>
      <c r="J59" s="58" t="s">
        <v>87</v>
      </c>
      <c r="K59" s="58">
        <v>0</v>
      </c>
      <c r="M59" s="58">
        <f t="shared" si="18"/>
        <v>0</v>
      </c>
      <c r="N59" s="58">
        <f t="shared" si="17"/>
        <v>0</v>
      </c>
    </row>
    <row r="60" spans="1:14" s="58" customFormat="1" ht="12" customHeight="1">
      <c r="A60" s="58">
        <v>1201380932.57</v>
      </c>
      <c r="B60" s="58">
        <f t="shared" si="9"/>
        <v>3.712553046769767</v>
      </c>
      <c r="C60" s="58" t="s">
        <v>84</v>
      </c>
      <c r="D60" s="58">
        <v>1666897573.13</v>
      </c>
      <c r="F60" s="58">
        <f>D60+E60</f>
        <v>1666897573.13</v>
      </c>
      <c r="G60" s="58">
        <f t="shared" si="15"/>
        <v>4.07856827119164</v>
      </c>
      <c r="H60" s="58">
        <v>0</v>
      </c>
      <c r="I60" s="58">
        <f t="shared" si="16"/>
        <v>0</v>
      </c>
      <c r="J60" s="58" t="s">
        <v>88</v>
      </c>
      <c r="K60" s="58">
        <v>0</v>
      </c>
      <c r="M60" s="58">
        <f t="shared" si="18"/>
        <v>0</v>
      </c>
      <c r="N60" s="58">
        <f t="shared" si="17"/>
        <v>0</v>
      </c>
    </row>
    <row r="61" spans="2:14" s="58" customFormat="1" ht="12" customHeight="1">
      <c r="B61" s="58">
        <f t="shared" si="9"/>
        <v>0</v>
      </c>
      <c r="C61" s="58" t="s">
        <v>85</v>
      </c>
      <c r="F61" s="58">
        <f>D61+E61</f>
        <v>0</v>
      </c>
      <c r="G61" s="58">
        <f t="shared" si="15"/>
        <v>0</v>
      </c>
      <c r="H61" s="58">
        <v>0</v>
      </c>
      <c r="I61" s="58">
        <f t="shared" si="16"/>
        <v>0</v>
      </c>
      <c r="J61" s="58" t="s">
        <v>89</v>
      </c>
      <c r="K61" s="58">
        <v>0</v>
      </c>
      <c r="M61" s="58">
        <f t="shared" si="18"/>
        <v>0</v>
      </c>
      <c r="N61" s="58">
        <f t="shared" si="17"/>
        <v>0</v>
      </c>
    </row>
    <row r="62" spans="1:14" s="58" customFormat="1" ht="12" customHeight="1">
      <c r="A62" s="58">
        <v>0</v>
      </c>
      <c r="B62" s="58">
        <f t="shared" si="9"/>
        <v>0</v>
      </c>
      <c r="C62" s="58" t="s">
        <v>86</v>
      </c>
      <c r="D62" s="58">
        <v>0</v>
      </c>
      <c r="F62" s="58">
        <f>D62+E62</f>
        <v>0</v>
      </c>
      <c r="G62" s="58">
        <f t="shared" si="15"/>
        <v>0</v>
      </c>
      <c r="H62" s="58">
        <v>2636884621.8</v>
      </c>
      <c r="I62" s="58">
        <f t="shared" si="16"/>
        <v>8.148601139941542</v>
      </c>
      <c r="J62" s="58" t="s">
        <v>239</v>
      </c>
      <c r="K62" s="58">
        <v>2636884621.8</v>
      </c>
      <c r="M62" s="58">
        <f t="shared" si="18"/>
        <v>2636884621.8</v>
      </c>
      <c r="N62" s="58">
        <f t="shared" si="17"/>
        <v>6.451934495934319</v>
      </c>
    </row>
    <row r="63" spans="8:14" s="58" customFormat="1" ht="12" customHeight="1">
      <c r="H63" s="58">
        <v>0</v>
      </c>
      <c r="I63" s="58">
        <f t="shared" si="16"/>
        <v>0</v>
      </c>
      <c r="J63" s="58" t="s">
        <v>240</v>
      </c>
      <c r="K63" s="58">
        <v>0</v>
      </c>
      <c r="M63" s="58">
        <f t="shared" si="18"/>
        <v>0</v>
      </c>
      <c r="N63" s="58">
        <f t="shared" si="17"/>
        <v>0</v>
      </c>
    </row>
    <row r="64" s="58" customFormat="1" ht="6" customHeight="1"/>
    <row r="65" spans="8:14" s="58" customFormat="1" ht="12" customHeight="1">
      <c r="H65" s="70">
        <f>H66</f>
        <v>0</v>
      </c>
      <c r="I65" s="70">
        <f t="shared" si="16"/>
        <v>0</v>
      </c>
      <c r="J65" s="70" t="s">
        <v>90</v>
      </c>
      <c r="K65" s="70">
        <f>K66</f>
        <v>0</v>
      </c>
      <c r="L65" s="70"/>
      <c r="M65" s="70">
        <f>K65+L65</f>
        <v>0</v>
      </c>
      <c r="N65" s="70">
        <f>M65/$M$71*100</f>
        <v>0</v>
      </c>
    </row>
    <row r="66" spans="8:14" s="58" customFormat="1" ht="12" customHeight="1">
      <c r="H66" s="58">
        <v>0</v>
      </c>
      <c r="I66" s="58">
        <f t="shared" si="16"/>
        <v>0</v>
      </c>
      <c r="J66" s="58" t="s">
        <v>91</v>
      </c>
      <c r="K66" s="58">
        <v>0</v>
      </c>
      <c r="M66" s="58">
        <f>K66+L66</f>
        <v>0</v>
      </c>
      <c r="N66" s="58">
        <f t="shared" si="17"/>
        <v>0</v>
      </c>
    </row>
    <row r="67" s="58" customFormat="1" ht="6.75" customHeight="1"/>
    <row r="68" spans="8:14" s="58" customFormat="1" ht="12" customHeight="1">
      <c r="H68" s="70">
        <f>H69</f>
        <v>0</v>
      </c>
      <c r="I68" s="70">
        <f t="shared" si="16"/>
        <v>0</v>
      </c>
      <c r="J68" s="70" t="s">
        <v>241</v>
      </c>
      <c r="K68" s="70">
        <f>K69</f>
        <v>0</v>
      </c>
      <c r="L68" s="70"/>
      <c r="M68" s="70">
        <f>K68+L68</f>
        <v>0</v>
      </c>
      <c r="N68" s="70">
        <f t="shared" si="17"/>
        <v>0</v>
      </c>
    </row>
    <row r="69" spans="8:14" s="58" customFormat="1" ht="12" customHeight="1">
      <c r="H69" s="58">
        <v>0</v>
      </c>
      <c r="I69" s="58">
        <f t="shared" si="16"/>
        <v>0</v>
      </c>
      <c r="J69" s="58" t="s">
        <v>91</v>
      </c>
      <c r="K69" s="58">
        <v>0</v>
      </c>
      <c r="M69" s="58">
        <f>K69+L69</f>
        <v>0</v>
      </c>
      <c r="N69" s="58">
        <f t="shared" si="17"/>
        <v>0</v>
      </c>
    </row>
    <row r="70" s="58" customFormat="1" ht="6" customHeight="1"/>
    <row r="71" spans="1:14" s="58" customFormat="1" ht="12" customHeight="1">
      <c r="A71" s="75">
        <f>A7</f>
        <v>32359966778.53</v>
      </c>
      <c r="B71" s="93">
        <v>100</v>
      </c>
      <c r="C71" s="70" t="s">
        <v>92</v>
      </c>
      <c r="D71" s="75">
        <f>D7</f>
        <v>40869674412.56</v>
      </c>
      <c r="E71" s="70"/>
      <c r="F71" s="75">
        <f>F7</f>
        <v>40869674412.56</v>
      </c>
      <c r="G71" s="93">
        <f>F71/$F$7*100</f>
        <v>100</v>
      </c>
      <c r="H71" s="75">
        <f>H7+H43</f>
        <v>32359966778.53</v>
      </c>
      <c r="I71" s="93">
        <v>100</v>
      </c>
      <c r="J71" s="70" t="s">
        <v>92</v>
      </c>
      <c r="K71" s="75">
        <f>K7+K43</f>
        <v>40869674412.56</v>
      </c>
      <c r="L71" s="70"/>
      <c r="M71" s="75">
        <f>M7+M43</f>
        <v>40869674412.56</v>
      </c>
      <c r="N71" s="93">
        <v>100</v>
      </c>
    </row>
    <row r="72" spans="1:14" s="58" customFormat="1" ht="6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="58" customFormat="1" ht="11.25" customHeight="1">
      <c r="A73" s="58" t="s">
        <v>265</v>
      </c>
    </row>
    <row r="74" s="58" customFormat="1" ht="11.25" customHeight="1">
      <c r="A74" s="58" t="s">
        <v>266</v>
      </c>
    </row>
    <row r="75" s="58" customFormat="1" ht="11.25" customHeight="1"/>
    <row r="76" s="58" customFormat="1" ht="11.25" customHeight="1"/>
    <row r="77" s="58" customFormat="1" ht="11.25" customHeight="1"/>
    <row r="78" s="58" customFormat="1" ht="11.25" customHeight="1"/>
    <row r="79" s="58" customFormat="1" ht="11.25" customHeight="1"/>
    <row r="80" s="58" customFormat="1" ht="11.25" customHeight="1"/>
    <row r="81" s="58" customFormat="1" ht="11.25" customHeight="1"/>
    <row r="82" s="58" customFormat="1" ht="11.25" customHeight="1"/>
    <row r="83" s="58" customFormat="1" ht="11.25" customHeight="1"/>
    <row r="84" s="58" customFormat="1" ht="11.25" customHeight="1"/>
    <row r="85" s="58" customFormat="1" ht="11.25" customHeight="1"/>
    <row r="86" s="58" customFormat="1" ht="11.25" customHeight="1"/>
    <row r="87" s="58" customFormat="1" ht="11.25" customHeight="1"/>
    <row r="88" s="58" customFormat="1" ht="11.25" customHeight="1"/>
    <row r="89" s="58" customFormat="1" ht="11.25" customHeight="1"/>
    <row r="90" s="58" customFormat="1" ht="11.25" customHeight="1"/>
    <row r="91" s="58" customFormat="1" ht="11.25" customHeight="1"/>
    <row r="92" s="58" customFormat="1" ht="11.25" customHeight="1"/>
    <row r="93" s="58" customFormat="1" ht="11.25" customHeight="1"/>
    <row r="94" s="58" customFormat="1" ht="11.25" customHeight="1"/>
    <row r="95" s="58" customFormat="1" ht="11.25" customHeight="1"/>
    <row r="96" s="58" customFormat="1" ht="11.25" customHeight="1"/>
    <row r="97" s="58" customFormat="1" ht="11.25" customHeight="1"/>
    <row r="98" s="58" customFormat="1" ht="11.25" customHeight="1"/>
    <row r="99" s="58" customFormat="1" ht="11.25" customHeight="1"/>
    <row r="100" s="58" customFormat="1" ht="11.25" customHeight="1"/>
    <row r="101" s="58" customFormat="1" ht="11.25" customHeight="1"/>
    <row r="102" s="58" customFormat="1" ht="11.25" customHeight="1"/>
    <row r="103" s="58" customFormat="1" ht="11.25" customHeight="1"/>
    <row r="104" s="58" customFormat="1" ht="11.25" customHeight="1"/>
    <row r="105" s="58" customFormat="1" ht="11.25" customHeight="1"/>
    <row r="106" s="58" customFormat="1" ht="11.25" customHeight="1"/>
    <row r="107" s="58" customFormat="1" ht="11.25" customHeight="1"/>
    <row r="108" s="58" customFormat="1" ht="11.25" customHeight="1"/>
    <row r="109" s="58" customFormat="1" ht="11.25" customHeight="1"/>
    <row r="110" s="58" customFormat="1" ht="11.25" customHeight="1"/>
    <row r="111" s="58" customFormat="1" ht="11.25" customHeight="1"/>
    <row r="112" s="58" customFormat="1" ht="11.25" customHeight="1"/>
    <row r="113" s="58" customFormat="1" ht="11.25" customHeight="1"/>
    <row r="114" s="58" customFormat="1" ht="11.25" customHeight="1"/>
    <row r="115" s="58" customFormat="1" ht="11.25" customHeight="1"/>
    <row r="116" s="58" customFormat="1" ht="11.25" customHeight="1"/>
    <row r="117" s="58" customFormat="1" ht="11.25" customHeight="1"/>
    <row r="118" s="58" customFormat="1" ht="11.25" customHeight="1"/>
    <row r="119" s="58" customFormat="1" ht="11.25" customHeight="1"/>
    <row r="120" s="58" customFormat="1" ht="11.25" customHeight="1"/>
    <row r="121" s="58" customFormat="1" ht="11.25" customHeight="1"/>
    <row r="122" s="58" customFormat="1" ht="11.25" customHeight="1"/>
    <row r="123" s="58" customFormat="1" ht="11.25" customHeight="1"/>
    <row r="124" s="58" customFormat="1" ht="11.25" customHeight="1"/>
    <row r="125" s="58" customFormat="1" ht="11.25" customHeight="1"/>
    <row r="126" s="58" customFormat="1" ht="11.25" customHeight="1"/>
    <row r="127" s="58" customFormat="1" ht="11.25" customHeight="1"/>
    <row r="128" s="58" customFormat="1" ht="11.25" customHeight="1"/>
    <row r="129" s="58" customFormat="1" ht="11.25" customHeight="1"/>
    <row r="130" s="58" customFormat="1" ht="11.25" customHeight="1"/>
    <row r="131" s="58" customFormat="1" ht="11.25" customHeight="1"/>
    <row r="132" s="58" customFormat="1" ht="11.25" customHeight="1"/>
    <row r="133" s="58" customFormat="1" ht="11.25" customHeight="1"/>
    <row r="134" s="58" customFormat="1" ht="11.25" customHeight="1"/>
    <row r="135" s="58" customFormat="1" ht="11.25" customHeight="1"/>
    <row r="136" s="58" customFormat="1" ht="11.25" customHeight="1"/>
    <row r="137" s="58" customFormat="1" ht="11.25" customHeight="1"/>
    <row r="138" s="58" customFormat="1" ht="11.25" customHeight="1"/>
    <row r="139" s="58" customFormat="1" ht="11.25" customHeight="1"/>
    <row r="140" s="58" customFormat="1" ht="11.25" customHeight="1"/>
    <row r="141" s="58" customFormat="1" ht="11.25" customHeight="1"/>
    <row r="142" s="58" customFormat="1" ht="11.25" customHeight="1"/>
    <row r="143" s="58" customFormat="1" ht="11.25" customHeight="1"/>
    <row r="144" s="58" customFormat="1" ht="11.25" customHeight="1"/>
    <row r="145" s="58" customFormat="1" ht="11.25" customHeight="1"/>
    <row r="146" s="58" customFormat="1" ht="11.25" customHeight="1"/>
    <row r="147" s="58" customFormat="1" ht="11.25" customHeight="1"/>
    <row r="148" s="58" customFormat="1" ht="11.25" customHeight="1"/>
    <row r="149" s="58" customFormat="1" ht="11.25" customHeight="1"/>
    <row r="150" s="58" customFormat="1" ht="11.25" customHeight="1"/>
    <row r="151" s="58" customFormat="1" ht="11.25" customHeight="1"/>
    <row r="152" s="58" customFormat="1" ht="11.25" customHeight="1"/>
    <row r="153" s="58" customFormat="1" ht="11.25" customHeight="1"/>
    <row r="154" s="58" customFormat="1" ht="11.25" customHeight="1"/>
    <row r="155" s="58" customFormat="1" ht="11.25" customHeight="1"/>
    <row r="156" s="58" customFormat="1" ht="11.25" customHeight="1"/>
    <row r="157" s="58" customFormat="1" ht="11.25" customHeight="1"/>
    <row r="158" s="58" customFormat="1" ht="11.25" customHeight="1"/>
    <row r="159" s="58" customFormat="1" ht="11.25" customHeight="1"/>
    <row r="160" s="58" customFormat="1" ht="11.25" customHeight="1"/>
    <row r="161" s="58" customFormat="1" ht="11.25" customHeight="1"/>
    <row r="162" s="58" customFormat="1" ht="11.25" customHeight="1"/>
    <row r="163" s="58" customFormat="1" ht="11.25" customHeight="1"/>
    <row r="164" s="58" customFormat="1" ht="11.25" customHeight="1"/>
    <row r="165" s="58" customFormat="1" ht="11.25" customHeight="1"/>
    <row r="166" s="58" customFormat="1" ht="11.25" customHeight="1"/>
    <row r="167" s="58" customFormat="1" ht="11.25" customHeight="1"/>
    <row r="168" s="58" customFormat="1" ht="11.25" customHeight="1"/>
    <row r="169" s="58" customFormat="1" ht="11.25" customHeight="1"/>
    <row r="170" s="58" customFormat="1" ht="11.25" customHeight="1"/>
    <row r="171" s="58" customFormat="1" ht="11.25" customHeight="1"/>
    <row r="172" s="58" customFormat="1" ht="11.25" customHeight="1"/>
    <row r="173" s="58" customFormat="1" ht="11.25" customHeight="1"/>
    <row r="174" s="58" customFormat="1" ht="11.25" customHeight="1"/>
    <row r="175" s="58" customFormat="1" ht="11.25" customHeight="1"/>
    <row r="176" s="58" customFormat="1" ht="11.25" customHeight="1"/>
    <row r="177" s="58" customFormat="1" ht="11.25" customHeight="1"/>
    <row r="178" s="58" customFormat="1" ht="11.25" customHeight="1"/>
    <row r="179" s="58" customFormat="1" ht="11.25" customHeight="1"/>
    <row r="180" s="58" customFormat="1" ht="11.25" customHeight="1"/>
    <row r="181" s="58" customFormat="1" ht="11.25" customHeight="1"/>
    <row r="182" s="58" customFormat="1" ht="11.25" customHeight="1"/>
    <row r="183" s="58" customFormat="1" ht="11.25" customHeight="1"/>
    <row r="184" s="58" customFormat="1" ht="11.25" customHeight="1"/>
    <row r="185" s="58" customFormat="1" ht="11.25" customHeight="1"/>
    <row r="186" s="58" customFormat="1" ht="11.25" customHeight="1"/>
    <row r="187" s="58" customFormat="1" ht="11.25" customHeight="1"/>
    <row r="188" s="58" customFormat="1" ht="11.25" customHeight="1"/>
    <row r="189" s="58" customFormat="1" ht="11.25" customHeight="1"/>
    <row r="190" s="58" customFormat="1" ht="11.25" customHeight="1"/>
    <row r="191" s="58" customFormat="1" ht="11.25" customHeight="1"/>
    <row r="192" s="58" customFormat="1" ht="11.25" customHeight="1"/>
    <row r="193" s="58" customFormat="1" ht="11.25" customHeight="1"/>
    <row r="194" s="58" customFormat="1" ht="11.25" customHeight="1"/>
    <row r="195" s="58" customFormat="1" ht="11.25" customHeight="1"/>
    <row r="196" s="58" customFormat="1" ht="11.25" customHeight="1"/>
    <row r="197" s="58" customFormat="1" ht="11.25" customHeight="1"/>
    <row r="198" s="58" customFormat="1" ht="11.25" customHeight="1"/>
    <row r="199" s="58" customFormat="1" ht="11.25" customHeight="1"/>
    <row r="200" s="58" customFormat="1" ht="11.25" customHeight="1"/>
    <row r="201" s="58" customFormat="1" ht="11.25" customHeight="1"/>
    <row r="202" s="58" customFormat="1" ht="11.25" customHeight="1"/>
    <row r="203" s="58" customFormat="1" ht="11.25" customHeight="1"/>
    <row r="204" s="58" customFormat="1" ht="11.25" customHeight="1"/>
    <row r="205" s="58" customFormat="1" ht="11.25" customHeight="1"/>
  </sheetData>
  <mergeCells count="15">
    <mergeCell ref="A2:G2"/>
    <mergeCell ref="H2:N2"/>
    <mergeCell ref="C3:G3"/>
    <mergeCell ref="H3:L3"/>
    <mergeCell ref="M3:N3"/>
    <mergeCell ref="A4:B4"/>
    <mergeCell ref="C4:C5"/>
    <mergeCell ref="D4:D5"/>
    <mergeCell ref="E4:E5"/>
    <mergeCell ref="L4:L5"/>
    <mergeCell ref="M4:N4"/>
    <mergeCell ref="F4:G4"/>
    <mergeCell ref="H4:I4"/>
    <mergeCell ref="J4:J5"/>
    <mergeCell ref="K4:K5"/>
  </mergeCells>
  <printOptions horizontalCentered="1"/>
  <pageMargins left="0.5905511811023623" right="0.5905511811023623" top="0.3937007874015748" bottom="0.1968503937007874" header="0.3937007874015748" footer="0.1968503937007874"/>
  <pageSetup horizontalDpi="1200" verticalDpi="12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SheetLayoutView="90" workbookViewId="0" topLeftCell="A1">
      <selection activeCell="K54" sqref="K54"/>
    </sheetView>
  </sheetViews>
  <sheetFormatPr defaultColWidth="9.00390625" defaultRowHeight="11.25" customHeight="1"/>
  <cols>
    <col min="1" max="1" width="22.625" style="1" customWidth="1"/>
    <col min="2" max="2" width="6.625" style="1" customWidth="1"/>
    <col min="3" max="3" width="30.625" style="1" customWidth="1"/>
    <col min="4" max="4" width="22.625" style="1" customWidth="1"/>
    <col min="5" max="5" width="6.625" style="1" customWidth="1"/>
    <col min="6" max="8" width="27.625" style="1" customWidth="1"/>
    <col min="9" max="9" width="6.625" style="1" customWidth="1"/>
    <col min="10" max="16384" width="9.00390625" style="1" customWidth="1"/>
  </cols>
  <sheetData>
    <row r="2" spans="1:8" ht="26.25" customHeight="1">
      <c r="A2" s="95"/>
      <c r="B2" s="95"/>
      <c r="C2" s="95"/>
      <c r="D2" s="95"/>
      <c r="E2" s="96" t="s">
        <v>319</v>
      </c>
      <c r="F2" s="97" t="s">
        <v>320</v>
      </c>
      <c r="G2" s="95"/>
      <c r="H2" s="95"/>
    </row>
    <row r="3" spans="1:9" ht="17.25" customHeight="1">
      <c r="A3" s="98"/>
      <c r="D3" s="99"/>
      <c r="E3" s="51" t="s">
        <v>255</v>
      </c>
      <c r="F3" s="53" t="s">
        <v>256</v>
      </c>
      <c r="G3" s="99"/>
      <c r="H3" s="100"/>
      <c r="I3" s="101" t="s">
        <v>268</v>
      </c>
    </row>
    <row r="4" spans="1:9" ht="17.25" customHeight="1">
      <c r="A4" s="158" t="s">
        <v>269</v>
      </c>
      <c r="B4" s="159"/>
      <c r="C4" s="102"/>
      <c r="D4" s="160" t="s">
        <v>270</v>
      </c>
      <c r="E4" s="158"/>
      <c r="F4" s="158"/>
      <c r="G4" s="158"/>
      <c r="H4" s="158"/>
      <c r="I4" s="161"/>
    </row>
    <row r="5" spans="1:9" ht="17.25" customHeight="1">
      <c r="A5" s="162" t="s">
        <v>271</v>
      </c>
      <c r="B5" s="164" t="s">
        <v>272</v>
      </c>
      <c r="C5" s="103" t="s">
        <v>273</v>
      </c>
      <c r="D5" s="160" t="s">
        <v>274</v>
      </c>
      <c r="E5" s="166"/>
      <c r="F5" s="162" t="s">
        <v>275</v>
      </c>
      <c r="G5" s="164" t="s">
        <v>276</v>
      </c>
      <c r="H5" s="160" t="s">
        <v>277</v>
      </c>
      <c r="I5" s="158"/>
    </row>
    <row r="6" spans="1:9" ht="17.25" customHeight="1">
      <c r="A6" s="163"/>
      <c r="B6" s="165"/>
      <c r="C6" s="105"/>
      <c r="D6" s="104" t="s">
        <v>271</v>
      </c>
      <c r="E6" s="106" t="s">
        <v>272</v>
      </c>
      <c r="F6" s="163"/>
      <c r="G6" s="165"/>
      <c r="H6" s="107" t="s">
        <v>271</v>
      </c>
      <c r="I6" s="106" t="s">
        <v>272</v>
      </c>
    </row>
    <row r="7" spans="1:9" ht="10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">
      <c r="A8" s="117">
        <f>A9</f>
        <v>1841372159.84</v>
      </c>
      <c r="B8" s="108" t="s">
        <v>278</v>
      </c>
      <c r="C8" s="109" t="s">
        <v>279</v>
      </c>
      <c r="D8" s="117">
        <f>SUM(D9:D12)</f>
        <v>1401105000</v>
      </c>
      <c r="E8" s="108" t="s">
        <v>278</v>
      </c>
      <c r="F8" s="117">
        <f>F9</f>
        <v>1243904503.66</v>
      </c>
      <c r="G8" s="108"/>
      <c r="H8" s="117">
        <f>F8+G8</f>
        <v>1243904503.66</v>
      </c>
      <c r="I8" s="110" t="s">
        <v>278</v>
      </c>
    </row>
    <row r="9" spans="1:9" ht="12">
      <c r="A9" s="118">
        <v>1841372159.84</v>
      </c>
      <c r="B9" s="111" t="s">
        <v>278</v>
      </c>
      <c r="C9" s="112" t="s">
        <v>280</v>
      </c>
      <c r="D9" s="118">
        <v>1401105000</v>
      </c>
      <c r="E9" s="111" t="s">
        <v>278</v>
      </c>
      <c r="F9" s="118">
        <v>1243904503.66</v>
      </c>
      <c r="G9" s="111"/>
      <c r="H9" s="118">
        <f>F9+G9</f>
        <v>1243904503.66</v>
      </c>
      <c r="I9" s="113" t="s">
        <v>278</v>
      </c>
    </row>
    <row r="10" spans="1:9" ht="12">
      <c r="A10" s="118" t="s">
        <v>281</v>
      </c>
      <c r="B10" s="111" t="s">
        <v>281</v>
      </c>
      <c r="C10" s="112" t="s">
        <v>282</v>
      </c>
      <c r="D10" s="118" t="s">
        <v>281</v>
      </c>
      <c r="E10" s="111" t="s">
        <v>281</v>
      </c>
      <c r="F10" s="118" t="s">
        <v>281</v>
      </c>
      <c r="G10" s="111" t="s">
        <v>281</v>
      </c>
      <c r="H10" s="111" t="s">
        <v>281</v>
      </c>
      <c r="I10" s="113" t="s">
        <v>281</v>
      </c>
    </row>
    <row r="11" spans="1:9" ht="12">
      <c r="A11" s="118" t="s">
        <v>281</v>
      </c>
      <c r="B11" s="111" t="s">
        <v>281</v>
      </c>
      <c r="C11" s="112" t="s">
        <v>283</v>
      </c>
      <c r="D11" s="118" t="s">
        <v>281</v>
      </c>
      <c r="E11" s="111" t="s">
        <v>281</v>
      </c>
      <c r="F11" s="118" t="s">
        <v>281</v>
      </c>
      <c r="G11" s="111" t="s">
        <v>281</v>
      </c>
      <c r="H11" s="111" t="s">
        <v>281</v>
      </c>
      <c r="I11" s="113" t="s">
        <v>281</v>
      </c>
    </row>
    <row r="12" spans="1:9" ht="12">
      <c r="A12" s="118" t="s">
        <v>281</v>
      </c>
      <c r="B12" s="111" t="s">
        <v>281</v>
      </c>
      <c r="C12" s="112" t="s">
        <v>284</v>
      </c>
      <c r="D12" s="118" t="s">
        <v>281</v>
      </c>
      <c r="E12" s="111" t="s">
        <v>281</v>
      </c>
      <c r="F12" s="118" t="s">
        <v>281</v>
      </c>
      <c r="G12" s="111" t="s">
        <v>281</v>
      </c>
      <c r="H12" s="111" t="s">
        <v>281</v>
      </c>
      <c r="I12" s="113" t="s">
        <v>281</v>
      </c>
    </row>
    <row r="13" spans="1:9" ht="10.5" customHeight="1">
      <c r="A13" s="118"/>
      <c r="B13" s="111"/>
      <c r="C13" s="114"/>
      <c r="D13" s="118"/>
      <c r="E13" s="111"/>
      <c r="F13" s="118"/>
      <c r="G13" s="111"/>
      <c r="H13" s="111"/>
      <c r="I13" s="113"/>
    </row>
    <row r="14" spans="1:9" ht="12">
      <c r="A14" s="117">
        <f>A27</f>
        <v>1841372159.84</v>
      </c>
      <c r="B14" s="108" t="s">
        <v>278</v>
      </c>
      <c r="C14" s="109" t="s">
        <v>285</v>
      </c>
      <c r="D14" s="117">
        <f>D27</f>
        <v>1401105000</v>
      </c>
      <c r="E14" s="108" t="s">
        <v>278</v>
      </c>
      <c r="F14" s="117">
        <f>F27</f>
        <v>1243904503.66</v>
      </c>
      <c r="G14" s="108"/>
      <c r="H14" s="117">
        <f>F14+G14</f>
        <v>1243904503.66</v>
      </c>
      <c r="I14" s="110" t="s">
        <v>278</v>
      </c>
    </row>
    <row r="15" spans="1:9" ht="12">
      <c r="A15" s="117" t="s">
        <v>281</v>
      </c>
      <c r="B15" s="108" t="s">
        <v>281</v>
      </c>
      <c r="C15" s="115" t="s">
        <v>286</v>
      </c>
      <c r="D15" s="117" t="s">
        <v>281</v>
      </c>
      <c r="E15" s="108" t="s">
        <v>281</v>
      </c>
      <c r="F15" s="117" t="s">
        <v>281</v>
      </c>
      <c r="G15" s="108" t="s">
        <v>281</v>
      </c>
      <c r="H15" s="108" t="s">
        <v>281</v>
      </c>
      <c r="I15" s="110" t="s">
        <v>281</v>
      </c>
    </row>
    <row r="16" spans="1:9" ht="12">
      <c r="A16" s="118" t="s">
        <v>281</v>
      </c>
      <c r="B16" s="111" t="s">
        <v>281</v>
      </c>
      <c r="C16" s="112" t="s">
        <v>287</v>
      </c>
      <c r="D16" s="118" t="s">
        <v>281</v>
      </c>
      <c r="E16" s="111" t="s">
        <v>281</v>
      </c>
      <c r="F16" s="118" t="s">
        <v>281</v>
      </c>
      <c r="G16" s="111" t="s">
        <v>281</v>
      </c>
      <c r="H16" s="111" t="s">
        <v>281</v>
      </c>
      <c r="I16" s="113" t="s">
        <v>281</v>
      </c>
    </row>
    <row r="17" spans="1:9" ht="12">
      <c r="A17" s="117" t="s">
        <v>281</v>
      </c>
      <c r="B17" s="108" t="s">
        <v>281</v>
      </c>
      <c r="C17" s="115" t="s">
        <v>288</v>
      </c>
      <c r="D17" s="117" t="s">
        <v>281</v>
      </c>
      <c r="E17" s="108" t="s">
        <v>281</v>
      </c>
      <c r="F17" s="117" t="s">
        <v>281</v>
      </c>
      <c r="G17" s="108" t="s">
        <v>281</v>
      </c>
      <c r="H17" s="108" t="s">
        <v>281</v>
      </c>
      <c r="I17" s="110" t="s">
        <v>281</v>
      </c>
    </row>
    <row r="18" spans="1:9" ht="12">
      <c r="A18" s="118" t="s">
        <v>281</v>
      </c>
      <c r="B18" s="111" t="s">
        <v>281</v>
      </c>
      <c r="C18" s="112" t="s">
        <v>287</v>
      </c>
      <c r="D18" s="118" t="s">
        <v>281</v>
      </c>
      <c r="E18" s="111" t="s">
        <v>281</v>
      </c>
      <c r="F18" s="118" t="s">
        <v>281</v>
      </c>
      <c r="G18" s="111" t="s">
        <v>281</v>
      </c>
      <c r="H18" s="111" t="s">
        <v>281</v>
      </c>
      <c r="I18" s="113" t="s">
        <v>281</v>
      </c>
    </row>
    <row r="19" spans="1:9" ht="12">
      <c r="A19" s="117" t="s">
        <v>281</v>
      </c>
      <c r="B19" s="108" t="s">
        <v>281</v>
      </c>
      <c r="C19" s="115" t="s">
        <v>289</v>
      </c>
      <c r="D19" s="117" t="s">
        <v>281</v>
      </c>
      <c r="E19" s="108" t="s">
        <v>281</v>
      </c>
      <c r="F19" s="117" t="s">
        <v>281</v>
      </c>
      <c r="G19" s="108" t="s">
        <v>281</v>
      </c>
      <c r="H19" s="108" t="s">
        <v>281</v>
      </c>
      <c r="I19" s="110" t="s">
        <v>281</v>
      </c>
    </row>
    <row r="20" spans="1:9" ht="12">
      <c r="A20" s="118" t="s">
        <v>281</v>
      </c>
      <c r="B20" s="111" t="s">
        <v>281</v>
      </c>
      <c r="C20" s="112" t="s">
        <v>287</v>
      </c>
      <c r="D20" s="118" t="s">
        <v>281</v>
      </c>
      <c r="E20" s="111" t="s">
        <v>281</v>
      </c>
      <c r="F20" s="118" t="s">
        <v>281</v>
      </c>
      <c r="G20" s="111" t="s">
        <v>281</v>
      </c>
      <c r="H20" s="111" t="s">
        <v>281</v>
      </c>
      <c r="I20" s="113" t="s">
        <v>281</v>
      </c>
    </row>
    <row r="21" spans="1:9" ht="12">
      <c r="A21" s="117" t="s">
        <v>281</v>
      </c>
      <c r="B21" s="108" t="s">
        <v>281</v>
      </c>
      <c r="C21" s="115" t="s">
        <v>290</v>
      </c>
      <c r="D21" s="117" t="s">
        <v>281</v>
      </c>
      <c r="E21" s="108" t="s">
        <v>281</v>
      </c>
      <c r="F21" s="117" t="s">
        <v>281</v>
      </c>
      <c r="G21" s="108" t="s">
        <v>281</v>
      </c>
      <c r="H21" s="108" t="s">
        <v>281</v>
      </c>
      <c r="I21" s="110" t="s">
        <v>281</v>
      </c>
    </row>
    <row r="22" spans="1:9" ht="12">
      <c r="A22" s="118" t="s">
        <v>281</v>
      </c>
      <c r="B22" s="111" t="s">
        <v>281</v>
      </c>
      <c r="C22" s="112" t="s">
        <v>287</v>
      </c>
      <c r="D22" s="118" t="s">
        <v>281</v>
      </c>
      <c r="E22" s="111" t="s">
        <v>281</v>
      </c>
      <c r="F22" s="118" t="s">
        <v>281</v>
      </c>
      <c r="G22" s="111" t="s">
        <v>281</v>
      </c>
      <c r="H22" s="111" t="s">
        <v>281</v>
      </c>
      <c r="I22" s="113" t="s">
        <v>281</v>
      </c>
    </row>
    <row r="23" spans="1:9" ht="12">
      <c r="A23" s="117" t="s">
        <v>281</v>
      </c>
      <c r="B23" s="108" t="s">
        <v>281</v>
      </c>
      <c r="C23" s="115" t="s">
        <v>291</v>
      </c>
      <c r="D23" s="117" t="s">
        <v>281</v>
      </c>
      <c r="E23" s="108" t="s">
        <v>281</v>
      </c>
      <c r="F23" s="117" t="s">
        <v>281</v>
      </c>
      <c r="G23" s="108" t="s">
        <v>281</v>
      </c>
      <c r="H23" s="108" t="s">
        <v>281</v>
      </c>
      <c r="I23" s="110" t="s">
        <v>281</v>
      </c>
    </row>
    <row r="24" spans="1:9" ht="12">
      <c r="A24" s="118" t="s">
        <v>281</v>
      </c>
      <c r="B24" s="111" t="s">
        <v>281</v>
      </c>
      <c r="C24" s="112" t="s">
        <v>292</v>
      </c>
      <c r="D24" s="118" t="s">
        <v>281</v>
      </c>
      <c r="E24" s="111" t="s">
        <v>281</v>
      </c>
      <c r="F24" s="118" t="s">
        <v>281</v>
      </c>
      <c r="G24" s="111" t="s">
        <v>281</v>
      </c>
      <c r="H24" s="111" t="s">
        <v>281</v>
      </c>
      <c r="I24" s="113" t="s">
        <v>281</v>
      </c>
    </row>
    <row r="25" spans="1:9" ht="12">
      <c r="A25" s="117" t="s">
        <v>281</v>
      </c>
      <c r="B25" s="108" t="s">
        <v>281</v>
      </c>
      <c r="C25" s="115" t="s">
        <v>293</v>
      </c>
      <c r="D25" s="117" t="s">
        <v>281</v>
      </c>
      <c r="E25" s="108" t="s">
        <v>281</v>
      </c>
      <c r="F25" s="117" t="s">
        <v>281</v>
      </c>
      <c r="G25" s="108" t="s">
        <v>281</v>
      </c>
      <c r="H25" s="108" t="s">
        <v>281</v>
      </c>
      <c r="I25" s="110" t="s">
        <v>281</v>
      </c>
    </row>
    <row r="26" spans="1:9" ht="12">
      <c r="A26" s="118" t="s">
        <v>281</v>
      </c>
      <c r="B26" s="111" t="s">
        <v>281</v>
      </c>
      <c r="C26" s="112" t="s">
        <v>294</v>
      </c>
      <c r="D26" s="118" t="s">
        <v>281</v>
      </c>
      <c r="E26" s="111" t="s">
        <v>281</v>
      </c>
      <c r="F26" s="118" t="s">
        <v>281</v>
      </c>
      <c r="G26" s="111" t="s">
        <v>281</v>
      </c>
      <c r="H26" s="111" t="s">
        <v>281</v>
      </c>
      <c r="I26" s="113" t="s">
        <v>281</v>
      </c>
    </row>
    <row r="27" spans="1:9" ht="12">
      <c r="A27" s="117">
        <f>SUM(A28:A30)</f>
        <v>1841372159.84</v>
      </c>
      <c r="B27" s="108" t="s">
        <v>278</v>
      </c>
      <c r="C27" s="115" t="s">
        <v>295</v>
      </c>
      <c r="D27" s="117">
        <f>SUM(D28:D32)</f>
        <v>1401105000</v>
      </c>
      <c r="E27" s="108" t="s">
        <v>278</v>
      </c>
      <c r="F27" s="117">
        <f>SUM(F28:F32)</f>
        <v>1243904503.66</v>
      </c>
      <c r="G27" s="108"/>
      <c r="H27" s="117">
        <f>F27+G27</f>
        <v>1243904503.66</v>
      </c>
      <c r="I27" s="110" t="s">
        <v>278</v>
      </c>
    </row>
    <row r="28" spans="1:9" ht="12">
      <c r="A28" s="118">
        <v>0.04</v>
      </c>
      <c r="B28" s="111"/>
      <c r="C28" s="112" t="s">
        <v>296</v>
      </c>
      <c r="D28" s="118" t="s">
        <v>281</v>
      </c>
      <c r="E28" s="111" t="s">
        <v>281</v>
      </c>
      <c r="F28" s="118"/>
      <c r="G28" s="111" t="s">
        <v>281</v>
      </c>
      <c r="H28" s="117"/>
      <c r="I28" s="113" t="s">
        <v>281</v>
      </c>
    </row>
    <row r="29" spans="1:9" ht="12">
      <c r="A29" s="118">
        <v>1657234943.8</v>
      </c>
      <c r="B29" s="111">
        <f>A29/A27*100</f>
        <v>89.99999999695879</v>
      </c>
      <c r="C29" s="112" t="s">
        <v>297</v>
      </c>
      <c r="D29" s="118">
        <v>1078529000</v>
      </c>
      <c r="E29" s="116">
        <f>D29/D27*100</f>
        <v>76.97702884509012</v>
      </c>
      <c r="F29" s="118"/>
      <c r="G29" s="111"/>
      <c r="H29" s="117"/>
      <c r="I29" s="113"/>
    </row>
    <row r="30" spans="1:9" ht="12">
      <c r="A30" s="118">
        <v>184137216</v>
      </c>
      <c r="B30" s="111">
        <f>A30/A27*100</f>
        <v>10.000000000868917</v>
      </c>
      <c r="C30" s="112" t="s">
        <v>298</v>
      </c>
      <c r="D30" s="118">
        <v>140111000</v>
      </c>
      <c r="E30" s="116">
        <f>D30/D27*100</f>
        <v>10.00003568611917</v>
      </c>
      <c r="F30" s="118"/>
      <c r="G30" s="111"/>
      <c r="H30" s="117"/>
      <c r="I30" s="113"/>
    </row>
    <row r="31" spans="1:9" ht="12">
      <c r="A31" s="118" t="s">
        <v>281</v>
      </c>
      <c r="B31" s="111" t="s">
        <v>281</v>
      </c>
      <c r="C31" s="112" t="s">
        <v>299</v>
      </c>
      <c r="D31" s="118" t="s">
        <v>281</v>
      </c>
      <c r="E31" s="111"/>
      <c r="F31" s="118"/>
      <c r="G31" s="111" t="s">
        <v>281</v>
      </c>
      <c r="H31" s="117"/>
      <c r="I31" s="113" t="s">
        <v>281</v>
      </c>
    </row>
    <row r="32" spans="1:9" ht="12">
      <c r="A32" s="118" t="s">
        <v>281</v>
      </c>
      <c r="B32" s="111" t="s">
        <v>281</v>
      </c>
      <c r="C32" s="112" t="s">
        <v>300</v>
      </c>
      <c r="D32" s="118">
        <v>182465000</v>
      </c>
      <c r="E32" s="116">
        <f>D32/D27*100</f>
        <v>13.022935468790706</v>
      </c>
      <c r="F32" s="118">
        <v>1243904503.66</v>
      </c>
      <c r="G32" s="119">
        <v>0</v>
      </c>
      <c r="H32" s="118">
        <f>F32+G32</f>
        <v>1243904503.66</v>
      </c>
      <c r="I32" s="113">
        <f>H32/H27*100</f>
        <v>100</v>
      </c>
    </row>
    <row r="33" spans="1:9" ht="10.5" customHeight="1">
      <c r="A33" s="118"/>
      <c r="B33" s="111"/>
      <c r="C33" s="114"/>
      <c r="D33" s="118"/>
      <c r="E33" s="111"/>
      <c r="F33" s="111"/>
      <c r="G33" s="111"/>
      <c r="H33" s="111"/>
      <c r="I33" s="113"/>
    </row>
    <row r="34" spans="1:9" ht="12">
      <c r="A34" s="117">
        <f>A36</f>
        <v>4477670640.04</v>
      </c>
      <c r="B34" s="108" t="s">
        <v>278</v>
      </c>
      <c r="C34" s="109" t="s">
        <v>301</v>
      </c>
      <c r="D34" s="117"/>
      <c r="E34" s="108"/>
      <c r="F34" s="108"/>
      <c r="G34" s="108" t="s">
        <v>281</v>
      </c>
      <c r="H34" s="108"/>
      <c r="I34" s="110"/>
    </row>
    <row r="35" spans="1:9" ht="12">
      <c r="A35" s="118" t="s">
        <v>281</v>
      </c>
      <c r="B35" s="111" t="s">
        <v>281</v>
      </c>
      <c r="C35" s="112" t="s">
        <v>302</v>
      </c>
      <c r="D35" s="118"/>
      <c r="E35" s="111"/>
      <c r="F35" s="111"/>
      <c r="G35" s="111" t="s">
        <v>281</v>
      </c>
      <c r="H35" s="111"/>
      <c r="I35" s="113"/>
    </row>
    <row r="36" spans="1:9" ht="12">
      <c r="A36" s="118">
        <v>4477670640.04</v>
      </c>
      <c r="B36" s="111" t="s">
        <v>278</v>
      </c>
      <c r="C36" s="112" t="s">
        <v>303</v>
      </c>
      <c r="D36" s="118"/>
      <c r="E36" s="111"/>
      <c r="F36" s="111"/>
      <c r="G36" s="111" t="s">
        <v>281</v>
      </c>
      <c r="H36" s="111"/>
      <c r="I36" s="113"/>
    </row>
    <row r="37" spans="1:9" ht="12">
      <c r="A37" s="118" t="s">
        <v>281</v>
      </c>
      <c r="B37" s="111" t="s">
        <v>281</v>
      </c>
      <c r="C37" s="112" t="s">
        <v>304</v>
      </c>
      <c r="D37" s="118"/>
      <c r="E37" s="111" t="s">
        <v>281</v>
      </c>
      <c r="F37" s="111"/>
      <c r="G37" s="111" t="s">
        <v>281</v>
      </c>
      <c r="H37" s="111"/>
      <c r="I37" s="113"/>
    </row>
    <row r="38" spans="1:9" ht="10.5" customHeight="1">
      <c r="A38" s="118"/>
      <c r="B38" s="111"/>
      <c r="C38" s="114"/>
      <c r="D38" s="118"/>
      <c r="E38" s="111"/>
      <c r="F38" s="111"/>
      <c r="G38" s="111"/>
      <c r="H38" s="111"/>
      <c r="I38" s="113"/>
    </row>
    <row r="39" spans="1:9" ht="12">
      <c r="A39" s="117">
        <f>A40+A49+A52+A55</f>
        <v>4477670640.04</v>
      </c>
      <c r="B39" s="108" t="s">
        <v>278</v>
      </c>
      <c r="C39" s="109" t="s">
        <v>305</v>
      </c>
      <c r="D39" s="117"/>
      <c r="E39" s="108"/>
      <c r="F39" s="108"/>
      <c r="G39" s="108" t="s">
        <v>281</v>
      </c>
      <c r="H39" s="108"/>
      <c r="I39" s="110"/>
    </row>
    <row r="40" spans="1:9" ht="12">
      <c r="A40" s="117">
        <f>A41</f>
        <v>4156562500</v>
      </c>
      <c r="B40" s="120">
        <f>A40/A39*100</f>
        <v>92.82867888565535</v>
      </c>
      <c r="C40" s="115" t="s">
        <v>306</v>
      </c>
      <c r="D40" s="117"/>
      <c r="E40" s="108"/>
      <c r="F40" s="108"/>
      <c r="G40" s="108" t="s">
        <v>281</v>
      </c>
      <c r="H40" s="108"/>
      <c r="I40" s="110"/>
    </row>
    <row r="41" spans="1:9" ht="12">
      <c r="A41" s="118">
        <v>4156562500</v>
      </c>
      <c r="B41" s="116">
        <f>A41/A39*100</f>
        <v>92.82867888565535</v>
      </c>
      <c r="C41" s="112" t="s">
        <v>307</v>
      </c>
      <c r="D41" s="118"/>
      <c r="E41" s="111"/>
      <c r="F41" s="111"/>
      <c r="G41" s="111" t="s">
        <v>281</v>
      </c>
      <c r="H41" s="111"/>
      <c r="I41" s="113"/>
    </row>
    <row r="42" spans="1:9" ht="12">
      <c r="A42" s="118" t="s">
        <v>281</v>
      </c>
      <c r="B42" s="111" t="s">
        <v>281</v>
      </c>
      <c r="C42" s="112" t="s">
        <v>308</v>
      </c>
      <c r="D42" s="118"/>
      <c r="E42" s="111"/>
      <c r="F42" s="111"/>
      <c r="G42" s="111" t="s">
        <v>281</v>
      </c>
      <c r="H42" s="111"/>
      <c r="I42" s="113"/>
    </row>
    <row r="43" spans="1:9" ht="12">
      <c r="A43" s="117" t="s">
        <v>281</v>
      </c>
      <c r="B43" s="108" t="s">
        <v>281</v>
      </c>
      <c r="C43" s="115" t="s">
        <v>309</v>
      </c>
      <c r="D43" s="117"/>
      <c r="E43" s="108"/>
      <c r="F43" s="108" t="s">
        <v>281</v>
      </c>
      <c r="G43" s="108" t="s">
        <v>281</v>
      </c>
      <c r="H43" s="108"/>
      <c r="I43" s="110"/>
    </row>
    <row r="44" spans="1:9" ht="12">
      <c r="A44" s="118" t="s">
        <v>281</v>
      </c>
      <c r="B44" s="111" t="s">
        <v>281</v>
      </c>
      <c r="C44" s="112" t="s">
        <v>307</v>
      </c>
      <c r="D44" s="118"/>
      <c r="E44" s="111"/>
      <c r="F44" s="111" t="s">
        <v>281</v>
      </c>
      <c r="G44" s="111" t="s">
        <v>281</v>
      </c>
      <c r="H44" s="111" t="s">
        <v>281</v>
      </c>
      <c r="I44" s="113" t="s">
        <v>281</v>
      </c>
    </row>
    <row r="45" spans="1:9" ht="12">
      <c r="A45" s="118" t="s">
        <v>281</v>
      </c>
      <c r="B45" s="111" t="s">
        <v>281</v>
      </c>
      <c r="C45" s="112" t="s">
        <v>308</v>
      </c>
      <c r="D45" s="118"/>
      <c r="E45" s="111"/>
      <c r="F45" s="111"/>
      <c r="G45" s="111" t="s">
        <v>281</v>
      </c>
      <c r="H45" s="111" t="s">
        <v>281</v>
      </c>
      <c r="I45" s="113" t="s">
        <v>281</v>
      </c>
    </row>
    <row r="46" spans="1:9" ht="12">
      <c r="A46" s="117" t="s">
        <v>281</v>
      </c>
      <c r="B46" s="108" t="s">
        <v>281</v>
      </c>
      <c r="C46" s="115" t="s">
        <v>310</v>
      </c>
      <c r="D46" s="117"/>
      <c r="E46" s="108"/>
      <c r="F46" s="108"/>
      <c r="G46" s="108" t="s">
        <v>281</v>
      </c>
      <c r="H46" s="108" t="s">
        <v>281</v>
      </c>
      <c r="I46" s="110" t="s">
        <v>281</v>
      </c>
    </row>
    <row r="47" spans="1:9" ht="12">
      <c r="A47" s="118" t="s">
        <v>281</v>
      </c>
      <c r="B47" s="111" t="s">
        <v>281</v>
      </c>
      <c r="C47" s="112" t="s">
        <v>307</v>
      </c>
      <c r="D47" s="118"/>
      <c r="E47" s="111"/>
      <c r="F47" s="111"/>
      <c r="G47" s="111" t="s">
        <v>281</v>
      </c>
      <c r="H47" s="111" t="s">
        <v>281</v>
      </c>
      <c r="I47" s="113" t="s">
        <v>281</v>
      </c>
    </row>
    <row r="48" spans="1:9" ht="12">
      <c r="A48" s="118" t="s">
        <v>281</v>
      </c>
      <c r="B48" s="111" t="s">
        <v>281</v>
      </c>
      <c r="C48" s="112" t="s">
        <v>308</v>
      </c>
      <c r="D48" s="118"/>
      <c r="E48" s="111"/>
      <c r="F48" s="111"/>
      <c r="G48" s="111" t="s">
        <v>281</v>
      </c>
      <c r="H48" s="111" t="s">
        <v>281</v>
      </c>
      <c r="I48" s="113" t="s">
        <v>281</v>
      </c>
    </row>
    <row r="49" spans="1:9" ht="12">
      <c r="A49" s="117">
        <f>A50</f>
        <v>294056100</v>
      </c>
      <c r="B49" s="120">
        <f>A49/A39*100</f>
        <v>6.567166807011359</v>
      </c>
      <c r="C49" s="115" t="s">
        <v>311</v>
      </c>
      <c r="D49" s="117"/>
      <c r="E49" s="108"/>
      <c r="F49" s="108"/>
      <c r="G49" s="108" t="s">
        <v>281</v>
      </c>
      <c r="H49" s="108"/>
      <c r="I49" s="110"/>
    </row>
    <row r="50" spans="1:9" ht="12">
      <c r="A50" s="118">
        <v>294056100</v>
      </c>
      <c r="B50" s="116">
        <f>A50/A39*100</f>
        <v>6.567166807011359</v>
      </c>
      <c r="C50" s="112" t="s">
        <v>307</v>
      </c>
      <c r="D50" s="118"/>
      <c r="E50" s="111"/>
      <c r="F50" s="111"/>
      <c r="G50" s="111" t="s">
        <v>281</v>
      </c>
      <c r="H50" s="111"/>
      <c r="I50" s="113"/>
    </row>
    <row r="51" spans="1:9" ht="12">
      <c r="A51" s="118" t="s">
        <v>281</v>
      </c>
      <c r="B51" s="111" t="s">
        <v>281</v>
      </c>
      <c r="C51" s="112" t="s">
        <v>308</v>
      </c>
      <c r="D51" s="118"/>
      <c r="E51" s="111"/>
      <c r="F51" s="111"/>
      <c r="G51" s="111" t="s">
        <v>281</v>
      </c>
      <c r="H51" s="111"/>
      <c r="I51" s="113"/>
    </row>
    <row r="52" spans="1:9" ht="12">
      <c r="A52" s="117">
        <f>A53</f>
        <v>27052040</v>
      </c>
      <c r="B52" s="120">
        <f>A52/A39*100</f>
        <v>0.6041543064399739</v>
      </c>
      <c r="C52" s="115" t="s">
        <v>312</v>
      </c>
      <c r="D52" s="117"/>
      <c r="E52" s="108"/>
      <c r="F52" s="108"/>
      <c r="G52" s="108" t="s">
        <v>281</v>
      </c>
      <c r="H52" s="108"/>
      <c r="I52" s="110"/>
    </row>
    <row r="53" spans="1:9" ht="12">
      <c r="A53" s="118">
        <v>27052040</v>
      </c>
      <c r="B53" s="116">
        <f>A53/A39*100</f>
        <v>0.6041543064399739</v>
      </c>
      <c r="C53" s="112" t="s">
        <v>307</v>
      </c>
      <c r="D53" s="118"/>
      <c r="E53" s="111"/>
      <c r="F53" s="111"/>
      <c r="G53" s="111" t="s">
        <v>281</v>
      </c>
      <c r="H53" s="111"/>
      <c r="I53" s="113"/>
    </row>
    <row r="54" spans="1:9" ht="12">
      <c r="A54" s="118" t="s">
        <v>281</v>
      </c>
      <c r="B54" s="111" t="s">
        <v>281</v>
      </c>
      <c r="C54" s="112" t="s">
        <v>308</v>
      </c>
      <c r="D54" s="118"/>
      <c r="E54" s="111"/>
      <c r="F54" s="111"/>
      <c r="G54" s="111" t="s">
        <v>281</v>
      </c>
      <c r="H54" s="111"/>
      <c r="I54" s="113"/>
    </row>
    <row r="55" spans="1:9" ht="12">
      <c r="A55" s="117">
        <f>A56</f>
        <v>0.04</v>
      </c>
      <c r="B55" s="108"/>
      <c r="C55" s="115" t="s">
        <v>313</v>
      </c>
      <c r="D55" s="117"/>
      <c r="E55" s="108"/>
      <c r="F55" s="108"/>
      <c r="G55" s="108" t="s">
        <v>281</v>
      </c>
      <c r="H55" s="108"/>
      <c r="I55" s="110"/>
    </row>
    <row r="56" spans="1:9" ht="12">
      <c r="A56" s="118">
        <v>0.04</v>
      </c>
      <c r="B56" s="111"/>
      <c r="C56" s="112" t="s">
        <v>314</v>
      </c>
      <c r="D56" s="118"/>
      <c r="E56" s="111"/>
      <c r="F56" s="111"/>
      <c r="G56" s="111" t="s">
        <v>281</v>
      </c>
      <c r="H56" s="111"/>
      <c r="I56" s="113"/>
    </row>
    <row r="57" spans="1:9" ht="12">
      <c r="A57" s="118" t="s">
        <v>281</v>
      </c>
      <c r="B57" s="111" t="s">
        <v>281</v>
      </c>
      <c r="C57" s="112" t="s">
        <v>315</v>
      </c>
      <c r="D57" s="111"/>
      <c r="E57" s="111"/>
      <c r="F57" s="111"/>
      <c r="G57" s="111" t="s">
        <v>281</v>
      </c>
      <c r="H57" s="111"/>
      <c r="I57" s="113"/>
    </row>
    <row r="58" spans="1:9" ht="12">
      <c r="A58" s="118" t="s">
        <v>281</v>
      </c>
      <c r="B58" s="111" t="s">
        <v>281</v>
      </c>
      <c r="C58" s="112" t="s">
        <v>316</v>
      </c>
      <c r="D58" s="111"/>
      <c r="E58" s="111"/>
      <c r="F58" s="111"/>
      <c r="G58" s="111" t="s">
        <v>281</v>
      </c>
      <c r="H58" s="111"/>
      <c r="I58" s="113"/>
    </row>
    <row r="59" spans="1:9" ht="12">
      <c r="A59" s="118" t="s">
        <v>281</v>
      </c>
      <c r="B59" s="111" t="s">
        <v>281</v>
      </c>
      <c r="C59" s="112" t="s">
        <v>317</v>
      </c>
      <c r="D59" s="111"/>
      <c r="E59" s="111"/>
      <c r="F59" s="111" t="s">
        <v>281</v>
      </c>
      <c r="G59" s="111" t="s">
        <v>281</v>
      </c>
      <c r="H59" s="111" t="s">
        <v>281</v>
      </c>
      <c r="I59" s="113" t="s">
        <v>281</v>
      </c>
    </row>
    <row r="60" spans="1:9" ht="12">
      <c r="A60" s="118"/>
      <c r="B60" s="111"/>
      <c r="C60" s="112" t="s">
        <v>318</v>
      </c>
      <c r="D60" s="111"/>
      <c r="E60" s="111"/>
      <c r="F60" s="111" t="s">
        <v>281</v>
      </c>
      <c r="G60" s="111" t="s">
        <v>281</v>
      </c>
      <c r="H60" s="111" t="s">
        <v>281</v>
      </c>
      <c r="I60" s="113" t="s">
        <v>281</v>
      </c>
    </row>
    <row r="63" spans="1:9" ht="11.25" customHeight="1">
      <c r="A63" s="11"/>
      <c r="B63" s="11"/>
      <c r="C63" s="11"/>
      <c r="D63" s="11"/>
      <c r="E63" s="11"/>
      <c r="F63" s="11"/>
      <c r="G63" s="11"/>
      <c r="H63" s="11"/>
      <c r="I63" s="11"/>
    </row>
  </sheetData>
  <mergeCells count="8">
    <mergeCell ref="A4:B4"/>
    <mergeCell ref="D4:I4"/>
    <mergeCell ref="A5:A6"/>
    <mergeCell ref="B5:B6"/>
    <mergeCell ref="D5:E5"/>
    <mergeCell ref="F5:F6"/>
    <mergeCell ref="G5:G6"/>
    <mergeCell ref="H5:I5"/>
  </mergeCells>
  <printOptions horizontalCentered="1"/>
  <pageMargins left="0.5905511811023623" right="0.5905511811023623" top="0.5905511811023623" bottom="0.1968503937007874" header="0.3937007874015748" footer="0.196850393700787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2009-04-12T03:03:02Z</cp:lastPrinted>
  <dcterms:created xsi:type="dcterms:W3CDTF">2003-05-14T01:28:23Z</dcterms:created>
  <dcterms:modified xsi:type="dcterms:W3CDTF">2009-04-12T03:03:11Z</dcterms:modified>
  <cp:category/>
  <cp:version/>
  <cp:contentType/>
  <cp:contentStatus/>
</cp:coreProperties>
</file>