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5" windowWidth="12120" windowHeight="8325" activeTab="1"/>
  </bookViews>
  <sheets>
    <sheet name="收支表" sheetId="1" r:id="rId1"/>
    <sheet name="資產負債表" sheetId="2" r:id="rId2"/>
  </sheets>
  <definedNames>
    <definedName name="_xlnm.Print_Area" localSheetId="0">'收支表'!$A$1:$E$45</definedName>
    <definedName name="_xlnm.Print_Area" localSheetId="1">'資產負債表'!$A$1:$N$51</definedName>
  </definedNames>
  <calcPr fullCalcOnLoad="1"/>
</workbook>
</file>

<file path=xl/sharedStrings.xml><?xml version="1.0" encoding="utf-8"?>
<sst xmlns="http://schemas.openxmlformats.org/spreadsheetml/2006/main" count="97" uniqueCount="70">
  <si>
    <t>金    額</t>
  </si>
  <si>
    <t>%</t>
  </si>
  <si>
    <t>科         目</t>
  </si>
  <si>
    <t>合計</t>
  </si>
  <si>
    <t>資     產</t>
  </si>
  <si>
    <t>流動資產</t>
  </si>
  <si>
    <t xml:space="preserve">    現金</t>
  </si>
  <si>
    <t xml:space="preserve">    應收款項</t>
  </si>
  <si>
    <t xml:space="preserve"> </t>
  </si>
  <si>
    <t>固定資產</t>
  </si>
  <si>
    <t xml:space="preserve">    土地</t>
  </si>
  <si>
    <t>其他資產</t>
  </si>
  <si>
    <t xml:space="preserve"> </t>
  </si>
  <si>
    <t>(資產部分)</t>
  </si>
  <si>
    <t>修正數</t>
  </si>
  <si>
    <t>上年度決算數</t>
  </si>
  <si>
    <t>決算核定數</t>
  </si>
  <si>
    <t>金　額</t>
  </si>
  <si>
    <t>科　　　目</t>
  </si>
  <si>
    <t>本　　　　　　　　年　　　　　　　　度</t>
  </si>
  <si>
    <t>原列決算數</t>
  </si>
  <si>
    <t>修正數</t>
  </si>
  <si>
    <t>決算核定數</t>
  </si>
  <si>
    <t xml:space="preserve"> </t>
  </si>
  <si>
    <r>
      <t xml:space="preserve">    </t>
    </r>
    <r>
      <rPr>
        <sz val="12"/>
        <rFont val="細明體"/>
        <family val="3"/>
      </rPr>
      <t>租賃收入</t>
    </r>
  </si>
  <si>
    <r>
      <t xml:space="preserve">    </t>
    </r>
    <r>
      <rPr>
        <sz val="12"/>
        <rFont val="細明體"/>
        <family val="3"/>
      </rPr>
      <t>什項收入</t>
    </r>
  </si>
  <si>
    <t>清理利益（損失－）</t>
  </si>
  <si>
    <t xml:space="preserve">       </t>
  </si>
  <si>
    <t>資產負債清理查核表</t>
  </si>
  <si>
    <t>清理收入</t>
  </si>
  <si>
    <t>　預付款項</t>
  </si>
  <si>
    <t>　土地改良物</t>
  </si>
  <si>
    <t>　房屋及建築</t>
  </si>
  <si>
    <t xml:space="preserve">    什項資產</t>
  </si>
  <si>
    <t>流動負債</t>
  </si>
  <si>
    <t xml:space="preserve">    預收款項 </t>
  </si>
  <si>
    <t>長期負債</t>
  </si>
  <si>
    <t>其他負債</t>
  </si>
  <si>
    <t xml:space="preserve">    什項負債</t>
  </si>
  <si>
    <t>業主權益</t>
  </si>
  <si>
    <t>資本</t>
  </si>
  <si>
    <t>　資本</t>
  </si>
  <si>
    <t>　累積虧損</t>
  </si>
  <si>
    <t>合　　計</t>
  </si>
  <si>
    <t>臺灣新生報業股份有限公司清理收支查核表</t>
  </si>
  <si>
    <r>
      <t xml:space="preserve">    </t>
    </r>
    <r>
      <rPr>
        <sz val="12"/>
        <rFont val="細明體"/>
        <family val="3"/>
      </rPr>
      <t>利息收入</t>
    </r>
  </si>
  <si>
    <r>
      <t xml:space="preserve">    </t>
    </r>
    <r>
      <rPr>
        <sz val="12"/>
        <rFont val="細明體"/>
        <family val="3"/>
      </rPr>
      <t>什項費用</t>
    </r>
  </si>
  <si>
    <t>臺灣新生報業股份有限公司</t>
  </si>
  <si>
    <t>清理費用</t>
  </si>
  <si>
    <t>　投資收益</t>
  </si>
  <si>
    <t>原列決算數</t>
  </si>
  <si>
    <t>累積虧損</t>
  </si>
  <si>
    <r>
      <t xml:space="preserve">    </t>
    </r>
    <r>
      <rPr>
        <sz val="12"/>
        <rFont val="細明體"/>
        <family val="3"/>
      </rPr>
      <t>財產交易利益</t>
    </r>
  </si>
  <si>
    <t xml:space="preserve">    單位：新臺幣元                                   （負債及業主權益部分）</t>
  </si>
  <si>
    <t>單位：新臺幣元</t>
  </si>
  <si>
    <t>預算數</t>
  </si>
  <si>
    <r>
      <t xml:space="preserve">  12 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 xml:space="preserve"> 31 </t>
    </r>
    <r>
      <rPr>
        <sz val="11"/>
        <rFont val="新細明體"/>
        <family val="1"/>
      </rPr>
      <t>日</t>
    </r>
  </si>
  <si>
    <t>庫藏股票</t>
  </si>
  <si>
    <t>　庫藏股票</t>
  </si>
  <si>
    <t xml:space="preserve">    流動金融資產</t>
  </si>
  <si>
    <t>負     債</t>
  </si>
  <si>
    <t xml:space="preserve">    應付款項</t>
  </si>
  <si>
    <t>基金、投資及長期應收款</t>
  </si>
  <si>
    <r>
      <t>　長期債務</t>
    </r>
    <r>
      <rPr>
        <sz val="10"/>
        <rFont val="Times New Roman"/>
        <family val="1"/>
      </rPr>
      <t xml:space="preserve"> </t>
    </r>
  </si>
  <si>
    <r>
      <t xml:space="preserve">    </t>
    </r>
    <r>
      <rPr>
        <sz val="10"/>
        <rFont val="新細明體"/>
        <family val="1"/>
      </rPr>
      <t>長期應收款項</t>
    </r>
  </si>
  <si>
    <t>業主權益其他項目</t>
  </si>
  <si>
    <t>　未實現重估增值</t>
  </si>
  <si>
    <r>
      <t xml:space="preserve">    </t>
    </r>
    <r>
      <rPr>
        <sz val="12"/>
        <rFont val="細明體"/>
        <family val="3"/>
      </rPr>
      <t>租金與利息費用</t>
    </r>
  </si>
  <si>
    <r>
      <t>中華民國</t>
    </r>
    <r>
      <rPr>
        <sz val="12"/>
        <rFont val="Times New Roman"/>
        <family val="1"/>
      </rPr>
      <t xml:space="preserve"> 98 </t>
    </r>
    <r>
      <rPr>
        <sz val="12"/>
        <rFont val="新細明體"/>
        <family val="1"/>
      </rPr>
      <t>年</t>
    </r>
  </si>
  <si>
    <t xml:space="preserve">    資本公積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</si>
</sst>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$&quot;#,##0.00"/>
    <numFmt numFmtId="183" formatCode="0.00_ "/>
    <numFmt numFmtId="184" formatCode="#,##0.00_ "/>
    <numFmt numFmtId="185" formatCode="#,##0.0_ "/>
    <numFmt numFmtId="186" formatCode="_-\ #,##0.00_-;\-\ #,##0.00_-;_-\ &quot;&quot;"/>
    <numFmt numFmtId="187" formatCode="0.00_);[Red]\(0.00\)"/>
    <numFmt numFmtId="188" formatCode="0_ "/>
  </numFmts>
  <fonts count="30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b/>
      <sz val="11"/>
      <name val="華康楷書體W3"/>
      <family val="1"/>
    </font>
    <font>
      <sz val="11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sz val="11"/>
      <name val="細明體"/>
      <family val="3"/>
    </font>
    <font>
      <b/>
      <sz val="11"/>
      <name val="新細明體"/>
      <family val="1"/>
    </font>
    <font>
      <sz val="12"/>
      <name val="Times New Roman"/>
      <family val="1"/>
    </font>
    <font>
      <sz val="18"/>
      <name val="新細明體"/>
      <family val="1"/>
    </font>
    <font>
      <sz val="9"/>
      <name val="細明體"/>
      <family val="3"/>
    </font>
    <font>
      <sz val="16"/>
      <name val="Times New Roman"/>
      <family val="1"/>
    </font>
    <font>
      <sz val="12"/>
      <name val="細明體"/>
      <family val="3"/>
    </font>
    <font>
      <b/>
      <sz val="12"/>
      <name val="Times New Roman"/>
      <family val="1"/>
    </font>
    <font>
      <b/>
      <sz val="12"/>
      <name val="華康楷書體W6"/>
      <family val="3"/>
    </font>
    <font>
      <b/>
      <sz val="20"/>
      <name val="Times New Roman"/>
      <family val="1"/>
    </font>
    <font>
      <b/>
      <sz val="20"/>
      <name val="新細明體"/>
      <family val="1"/>
    </font>
    <font>
      <sz val="20"/>
      <name val="新細明體"/>
      <family val="1"/>
    </font>
    <font>
      <b/>
      <sz val="18"/>
      <name val="新細明體"/>
      <family val="1"/>
    </font>
    <font>
      <b/>
      <sz val="18"/>
      <name val="Times New Roman"/>
      <family val="1"/>
    </font>
    <font>
      <u val="single"/>
      <sz val="10.2"/>
      <color indexed="12"/>
      <name val="新細明體"/>
      <family val="1"/>
    </font>
    <font>
      <u val="single"/>
      <sz val="10.2"/>
      <color indexed="36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b/>
      <sz val="10"/>
      <name val="華康隸書體W6"/>
      <family val="3"/>
    </font>
    <font>
      <b/>
      <sz val="10"/>
      <name val="細明體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186" fontId="5" fillId="0" borderId="0" xfId="0" applyNumberFormat="1" applyFont="1" applyAlignment="1" quotePrefix="1">
      <alignment horizontal="left"/>
    </xf>
    <xf numFmtId="186" fontId="0" fillId="0" borderId="0" xfId="0" applyNumberFormat="1" applyAlignment="1">
      <alignment/>
    </xf>
    <xf numFmtId="186" fontId="13" fillId="0" borderId="0" xfId="0" applyNumberFormat="1" applyFont="1" applyAlignment="1">
      <alignment vertical="center"/>
    </xf>
    <xf numFmtId="186" fontId="19" fillId="0" borderId="0" xfId="0" applyNumberFormat="1" applyFont="1" applyAlignment="1">
      <alignment horizontal="right" vertical="center"/>
    </xf>
    <xf numFmtId="186" fontId="20" fillId="0" borderId="0" xfId="0" applyNumberFormat="1" applyFont="1" applyAlignment="1">
      <alignment horizontal="right" vertical="center"/>
    </xf>
    <xf numFmtId="186" fontId="20" fillId="0" borderId="0" xfId="0" applyNumberFormat="1" applyFont="1" applyAlignment="1">
      <alignment horizontal="left" vertical="center"/>
    </xf>
    <xf numFmtId="186" fontId="21" fillId="0" borderId="0" xfId="0" applyNumberFormat="1" applyFont="1" applyAlignment="1">
      <alignment vertical="center"/>
    </xf>
    <xf numFmtId="186" fontId="5" fillId="0" borderId="0" xfId="0" applyNumberFormat="1" applyFont="1" applyAlignment="1">
      <alignment/>
    </xf>
    <xf numFmtId="186" fontId="5" fillId="0" borderId="1" xfId="0" applyNumberFormat="1" applyFont="1" applyBorder="1" applyAlignment="1">
      <alignment horizontal="center" vertical="center"/>
    </xf>
    <xf numFmtId="186" fontId="5" fillId="0" borderId="2" xfId="0" applyNumberFormat="1" applyFont="1" applyBorder="1" applyAlignment="1">
      <alignment horizontal="center" vertical="distributed"/>
    </xf>
    <xf numFmtId="186" fontId="5" fillId="0" borderId="3" xfId="0" applyNumberFormat="1" applyFont="1" applyBorder="1" applyAlignment="1" quotePrefix="1">
      <alignment horizontal="center" vertical="distributed"/>
    </xf>
    <xf numFmtId="186" fontId="5" fillId="0" borderId="4" xfId="0" applyNumberFormat="1" applyFont="1" applyBorder="1" applyAlignment="1">
      <alignment horizontal="center" vertical="distributed"/>
    </xf>
    <xf numFmtId="186" fontId="5" fillId="0" borderId="0" xfId="0" applyNumberFormat="1" applyFont="1" applyBorder="1" applyAlignment="1">
      <alignment/>
    </xf>
    <xf numFmtId="186" fontId="6" fillId="0" borderId="0" xfId="0" applyNumberFormat="1" applyFont="1" applyAlignment="1">
      <alignment/>
    </xf>
    <xf numFmtId="186" fontId="7" fillId="0" borderId="0" xfId="0" applyNumberFormat="1" applyFont="1" applyAlignment="1">
      <alignment/>
    </xf>
    <xf numFmtId="186" fontId="11" fillId="0" borderId="0" xfId="0" applyNumberFormat="1" applyFont="1" applyAlignment="1">
      <alignment/>
    </xf>
    <xf numFmtId="186" fontId="4" fillId="0" borderId="0" xfId="0" applyNumberFormat="1" applyFont="1" applyAlignment="1">
      <alignment/>
    </xf>
    <xf numFmtId="186" fontId="9" fillId="0" borderId="0" xfId="0" applyNumberFormat="1" applyFont="1" applyAlignment="1">
      <alignment/>
    </xf>
    <xf numFmtId="186" fontId="12" fillId="0" borderId="0" xfId="0" applyNumberFormat="1" applyFont="1" applyAlignment="1">
      <alignment/>
    </xf>
    <xf numFmtId="186" fontId="15" fillId="0" borderId="0" xfId="0" applyNumberFormat="1" applyFont="1" applyAlignment="1">
      <alignment/>
    </xf>
    <xf numFmtId="186" fontId="15" fillId="0" borderId="0" xfId="0" applyNumberFormat="1" applyFont="1" applyAlignment="1">
      <alignment horizontal="centerContinuous"/>
    </xf>
    <xf numFmtId="186" fontId="14" fillId="0" borderId="0" xfId="0" applyNumberFormat="1" applyFont="1" applyAlignment="1">
      <alignment horizontal="right"/>
    </xf>
    <xf numFmtId="186" fontId="12" fillId="0" borderId="0" xfId="0" applyNumberFormat="1" applyFont="1" applyBorder="1" applyAlignment="1">
      <alignment/>
    </xf>
    <xf numFmtId="186" fontId="17" fillId="0" borderId="0" xfId="0" applyNumberFormat="1" applyFont="1" applyAlignment="1">
      <alignment/>
    </xf>
    <xf numFmtId="186" fontId="1" fillId="0" borderId="0" xfId="0" applyNumberFormat="1" applyFont="1" applyAlignment="1">
      <alignment horizontal="left"/>
    </xf>
    <xf numFmtId="186" fontId="0" fillId="0" borderId="0" xfId="0" applyNumberFormat="1" applyAlignment="1">
      <alignment horizontal="left"/>
    </xf>
    <xf numFmtId="186" fontId="17" fillId="0" borderId="0" xfId="0" applyNumberFormat="1" applyFont="1" applyAlignment="1">
      <alignment horizontal="left"/>
    </xf>
    <xf numFmtId="186" fontId="16" fillId="0" borderId="0" xfId="0" applyNumberFormat="1" applyFont="1" applyAlignment="1">
      <alignment/>
    </xf>
    <xf numFmtId="186" fontId="18" fillId="0" borderId="4" xfId="0" applyNumberFormat="1" applyFont="1" applyBorder="1" applyAlignment="1">
      <alignment horizontal="distributed"/>
    </xf>
    <xf numFmtId="186" fontId="17" fillId="0" borderId="4" xfId="0" applyNumberFormat="1" applyFont="1" applyBorder="1" applyAlignment="1">
      <alignment/>
    </xf>
    <xf numFmtId="186" fontId="6" fillId="0" borderId="0" xfId="0" applyNumberFormat="1" applyFont="1" applyAlignment="1">
      <alignment horizontal="left" indent="3"/>
    </xf>
    <xf numFmtId="186" fontId="5" fillId="0" borderId="2" xfId="0" applyNumberFormat="1" applyFont="1" applyBorder="1" applyAlignment="1">
      <alignment horizontal="distributed" vertical="center"/>
    </xf>
    <xf numFmtId="186" fontId="16" fillId="0" borderId="2" xfId="0" applyNumberFormat="1" applyFont="1" applyBorder="1" applyAlignment="1">
      <alignment horizontal="distributed" vertical="center"/>
    </xf>
    <xf numFmtId="186" fontId="16" fillId="0" borderId="5" xfId="0" applyNumberFormat="1" applyFont="1" applyBorder="1" applyAlignment="1">
      <alignment horizontal="distributed" vertical="center"/>
    </xf>
    <xf numFmtId="186" fontId="26" fillId="0" borderId="0" xfId="0" applyNumberFormat="1" applyFont="1" applyAlignment="1">
      <alignment/>
    </xf>
    <xf numFmtId="188" fontId="26" fillId="0" borderId="0" xfId="0" applyNumberFormat="1" applyFont="1" applyAlignment="1">
      <alignment/>
    </xf>
    <xf numFmtId="186" fontId="26" fillId="0" borderId="0" xfId="0" applyNumberFormat="1" applyFont="1" applyAlignment="1">
      <alignment/>
    </xf>
    <xf numFmtId="186" fontId="27" fillId="0" borderId="0" xfId="0" applyNumberFormat="1" applyFont="1" applyAlignment="1" quotePrefix="1">
      <alignment horizontal="left"/>
    </xf>
    <xf numFmtId="186" fontId="9" fillId="0" borderId="0" xfId="0" applyNumberFormat="1" applyFont="1" applyAlignment="1">
      <alignment horizontal="center"/>
    </xf>
    <xf numFmtId="186" fontId="4" fillId="0" borderId="0" xfId="0" applyNumberFormat="1" applyFont="1" applyAlignment="1" quotePrefix="1">
      <alignment horizontal="left"/>
    </xf>
    <xf numFmtId="186" fontId="4" fillId="0" borderId="0" xfId="0" applyNumberFormat="1" applyFont="1" applyAlignment="1">
      <alignment horizontal="left"/>
    </xf>
    <xf numFmtId="186" fontId="27" fillId="0" borderId="0" xfId="0" applyNumberFormat="1" applyFont="1" applyAlignment="1">
      <alignment/>
    </xf>
    <xf numFmtId="186" fontId="27" fillId="0" borderId="0" xfId="0" applyNumberFormat="1" applyFont="1" applyAlignment="1">
      <alignment horizontal="left"/>
    </xf>
    <xf numFmtId="186" fontId="27" fillId="0" borderId="0" xfId="0" applyNumberFormat="1" applyFont="1" applyAlignment="1">
      <alignment horizontal="center"/>
    </xf>
    <xf numFmtId="186" fontId="9" fillId="0" borderId="0" xfId="0" applyNumberFormat="1" applyFont="1" applyAlignment="1">
      <alignment/>
    </xf>
    <xf numFmtId="186" fontId="26" fillId="0" borderId="4" xfId="0" applyNumberFormat="1" applyFont="1" applyBorder="1" applyAlignment="1">
      <alignment/>
    </xf>
    <xf numFmtId="188" fontId="26" fillId="0" borderId="4" xfId="0" applyNumberFormat="1" applyFont="1" applyBorder="1" applyAlignment="1">
      <alignment/>
    </xf>
    <xf numFmtId="186" fontId="28" fillId="0" borderId="4" xfId="0" applyNumberFormat="1" applyFont="1" applyBorder="1" applyAlignment="1">
      <alignment horizontal="distributed"/>
    </xf>
    <xf numFmtId="186" fontId="29" fillId="0" borderId="4" xfId="0" applyNumberFormat="1" applyFont="1" applyBorder="1" applyAlignment="1">
      <alignment horizontal="center"/>
    </xf>
    <xf numFmtId="186" fontId="27" fillId="0" borderId="0" xfId="0" applyNumberFormat="1" applyFont="1" applyAlignment="1" quotePrefix="1">
      <alignment horizontal="center"/>
    </xf>
    <xf numFmtId="186" fontId="16" fillId="0" borderId="0" xfId="0" applyNumberFormat="1" applyFont="1" applyAlignment="1">
      <alignment/>
    </xf>
    <xf numFmtId="186" fontId="0" fillId="0" borderId="0" xfId="0" applyNumberFormat="1" applyAlignment="1">
      <alignment/>
    </xf>
    <xf numFmtId="186" fontId="22" fillId="0" borderId="0" xfId="0" applyNumberFormat="1" applyFont="1" applyAlignment="1">
      <alignment horizontal="center" vertical="center"/>
    </xf>
    <xf numFmtId="186" fontId="23" fillId="0" borderId="0" xfId="0" applyNumberFormat="1" applyFont="1" applyAlignment="1">
      <alignment horizontal="center" vertical="center"/>
    </xf>
    <xf numFmtId="186" fontId="16" fillId="0" borderId="0" xfId="0" applyNumberFormat="1" applyFont="1" applyAlignment="1">
      <alignment horizontal="center"/>
    </xf>
    <xf numFmtId="186" fontId="10" fillId="0" borderId="6" xfId="0" applyNumberFormat="1" applyFont="1" applyBorder="1" applyAlignment="1">
      <alignment horizontal="center" vertical="center"/>
    </xf>
    <xf numFmtId="186" fontId="0" fillId="0" borderId="3" xfId="0" applyNumberFormat="1" applyBorder="1" applyAlignment="1">
      <alignment horizontal="center" vertical="center"/>
    </xf>
    <xf numFmtId="186" fontId="10" fillId="0" borderId="5" xfId="0" applyNumberFormat="1" applyFont="1" applyBorder="1" applyAlignment="1">
      <alignment horizontal="center" vertical="center"/>
    </xf>
    <xf numFmtId="186" fontId="0" fillId="0" borderId="1" xfId="0" applyNumberFormat="1" applyBorder="1" applyAlignment="1">
      <alignment horizontal="center" vertical="center"/>
    </xf>
    <xf numFmtId="186" fontId="5" fillId="0" borderId="5" xfId="0" applyNumberFormat="1" applyFont="1" applyBorder="1" applyAlignment="1">
      <alignment horizontal="distributed" vertical="center"/>
    </xf>
    <xf numFmtId="186" fontId="5" fillId="0" borderId="1" xfId="0" applyNumberFormat="1" applyFont="1" applyBorder="1" applyAlignment="1">
      <alignment horizontal="distributed" vertical="center"/>
    </xf>
    <xf numFmtId="186" fontId="0" fillId="0" borderId="0" xfId="0" applyNumberFormat="1" applyBorder="1" applyAlignment="1">
      <alignment horizontal="right"/>
    </xf>
    <xf numFmtId="186" fontId="5" fillId="0" borderId="7" xfId="0" applyNumberFormat="1" applyFont="1" applyBorder="1" applyAlignment="1">
      <alignment horizontal="distributed" vertical="center"/>
    </xf>
    <xf numFmtId="186" fontId="5" fillId="0" borderId="8" xfId="0" applyNumberFormat="1" applyFont="1" applyBorder="1" applyAlignment="1" quotePrefix="1">
      <alignment horizontal="center" vertical="distributed"/>
    </xf>
    <xf numFmtId="186" fontId="5" fillId="0" borderId="9" xfId="0" applyNumberFormat="1" applyFont="1" applyBorder="1" applyAlignment="1">
      <alignment/>
    </xf>
    <xf numFmtId="186" fontId="10" fillId="0" borderId="8" xfId="0" applyNumberFormat="1" applyFont="1" applyBorder="1" applyAlignment="1">
      <alignment horizontal="distributed" vertical="center"/>
    </xf>
    <xf numFmtId="186" fontId="5" fillId="0" borderId="9" xfId="0" applyNumberFormat="1" applyFont="1" applyBorder="1" applyAlignment="1">
      <alignment horizontal="distributed"/>
    </xf>
    <xf numFmtId="186" fontId="5" fillId="0" borderId="8" xfId="0" applyNumberFormat="1" applyFont="1" applyBorder="1" applyAlignment="1">
      <alignment horizontal="distributed" vertical="center"/>
    </xf>
    <xf numFmtId="186" fontId="5" fillId="0" borderId="9" xfId="0" applyNumberFormat="1" applyFont="1" applyBorder="1" applyAlignment="1">
      <alignment horizontal="distributed" vertical="center"/>
    </xf>
    <xf numFmtId="186" fontId="7" fillId="0" borderId="0" xfId="0" applyNumberFormat="1" applyFont="1" applyBorder="1" applyAlignment="1">
      <alignment horizontal="left"/>
    </xf>
    <xf numFmtId="186" fontId="5" fillId="0" borderId="0" xfId="0" applyNumberFormat="1" applyFont="1" applyBorder="1" applyAlignment="1">
      <alignment horizontal="left"/>
    </xf>
    <xf numFmtId="186" fontId="4" fillId="0" borderId="4" xfId="0" applyNumberFormat="1" applyFont="1" applyBorder="1" applyAlignment="1">
      <alignment horizontal="left" vertical="center" wrapText="1" indent="2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workbookViewId="0" topLeftCell="A1">
      <selection activeCell="C50" sqref="C50"/>
    </sheetView>
  </sheetViews>
  <sheetFormatPr defaultColWidth="9.00390625" defaultRowHeight="16.5"/>
  <cols>
    <col min="1" max="1" width="20.75390625" style="19" customWidth="1"/>
    <col min="2" max="2" width="18.50390625" style="19" customWidth="1"/>
    <col min="3" max="3" width="17.00390625" style="19" customWidth="1"/>
    <col min="4" max="4" width="13.375" style="19" customWidth="1"/>
    <col min="5" max="5" width="16.50390625" style="19" customWidth="1"/>
    <col min="6" max="16384" width="8.875" style="19" customWidth="1"/>
  </cols>
  <sheetData>
    <row r="1" spans="1:5" s="20" customFormat="1" ht="30" customHeight="1">
      <c r="A1" s="53" t="s">
        <v>44</v>
      </c>
      <c r="B1" s="54"/>
      <c r="C1" s="54"/>
      <c r="D1" s="54"/>
      <c r="E1" s="54"/>
    </row>
    <row r="2" spans="1:5" s="20" customFormat="1" ht="24.75" customHeight="1">
      <c r="A2" s="55"/>
      <c r="B2" s="55"/>
      <c r="C2" s="52"/>
      <c r="D2" s="21"/>
      <c r="E2" s="22" t="s">
        <v>54</v>
      </c>
    </row>
    <row r="3" spans="1:5" ht="20.25" customHeight="1">
      <c r="A3" s="56" t="s">
        <v>18</v>
      </c>
      <c r="B3" s="58" t="s">
        <v>19</v>
      </c>
      <c r="C3" s="59"/>
      <c r="D3" s="59"/>
      <c r="E3" s="59"/>
    </row>
    <row r="4" spans="1:5" s="23" customFormat="1" ht="21" customHeight="1">
      <c r="A4" s="57"/>
      <c r="B4" s="32" t="s">
        <v>55</v>
      </c>
      <c r="C4" s="32" t="s">
        <v>20</v>
      </c>
      <c r="D4" s="33" t="s">
        <v>21</v>
      </c>
      <c r="E4" s="34" t="s">
        <v>22</v>
      </c>
    </row>
    <row r="5" s="24" customFormat="1" ht="15.75">
      <c r="C5" s="19" t="s">
        <v>23</v>
      </c>
    </row>
    <row r="6" spans="4:5" ht="15.75">
      <c r="D6" s="24"/>
      <c r="E6" s="24"/>
    </row>
    <row r="7" spans="1:5" ht="16.5">
      <c r="A7" s="25" t="s">
        <v>29</v>
      </c>
      <c r="B7" s="24">
        <f>SUM(B9:B13)</f>
        <v>0</v>
      </c>
      <c r="C7" s="24">
        <f>SUM(C9:C13)</f>
        <v>217046698.38</v>
      </c>
      <c r="D7" s="24"/>
      <c r="E7" s="24">
        <f>SUM(E9:E14)</f>
        <v>217046698.38</v>
      </c>
    </row>
    <row r="8" spans="1:5" ht="15.75">
      <c r="A8" s="19" t="s">
        <v>23</v>
      </c>
      <c r="B8" s="19" t="s">
        <v>23</v>
      </c>
      <c r="C8" s="19" t="s">
        <v>23</v>
      </c>
      <c r="E8" s="19" t="s">
        <v>23</v>
      </c>
    </row>
    <row r="9" spans="1:5" ht="16.5">
      <c r="A9" s="19" t="s">
        <v>24</v>
      </c>
      <c r="B9" s="19">
        <v>0</v>
      </c>
      <c r="C9" s="19">
        <v>27533514</v>
      </c>
      <c r="E9" s="19">
        <f>C9+D9</f>
        <v>27533514</v>
      </c>
    </row>
    <row r="10" spans="1:5" ht="16.5">
      <c r="A10" s="26" t="s">
        <v>49</v>
      </c>
      <c r="B10" s="19">
        <v>0</v>
      </c>
      <c r="E10" s="19">
        <f>C10+D10</f>
        <v>0</v>
      </c>
    </row>
    <row r="11" spans="1:5" ht="16.5">
      <c r="A11" s="19" t="s">
        <v>52</v>
      </c>
      <c r="C11" s="19">
        <v>183300482.38</v>
      </c>
      <c r="E11" s="19">
        <f>C11+D11</f>
        <v>183300482.38</v>
      </c>
    </row>
    <row r="12" spans="1:5" ht="16.5">
      <c r="A12" s="19" t="s">
        <v>45</v>
      </c>
      <c r="B12" s="19">
        <v>0</v>
      </c>
      <c r="C12" s="19">
        <v>1858393</v>
      </c>
      <c r="E12" s="19">
        <f>C12+D12</f>
        <v>1858393</v>
      </c>
    </row>
    <row r="13" spans="1:5" ht="16.5">
      <c r="A13" s="19" t="s">
        <v>25</v>
      </c>
      <c r="C13" s="19">
        <v>4354309</v>
      </c>
      <c r="E13" s="19">
        <f>C13+D13</f>
        <v>4354309</v>
      </c>
    </row>
    <row r="14" spans="1:4" ht="15.75">
      <c r="A14" s="24"/>
      <c r="D14" s="24"/>
    </row>
    <row r="15" spans="1:4" ht="15.75">
      <c r="A15" s="24"/>
      <c r="D15" s="24"/>
    </row>
    <row r="16" spans="1:4" ht="15.75">
      <c r="A16" s="24"/>
      <c r="D16" s="24"/>
    </row>
    <row r="17" spans="1:5" ht="16.5">
      <c r="A17" s="25" t="s">
        <v>48</v>
      </c>
      <c r="B17" s="24">
        <f>SUM(B19:B24)</f>
        <v>0</v>
      </c>
      <c r="C17" s="24">
        <f>SUM(C19:C24)</f>
        <v>28565039</v>
      </c>
      <c r="D17" s="27"/>
      <c r="E17" s="24">
        <f>SUM(E19:E25)</f>
        <v>28565039</v>
      </c>
    </row>
    <row r="19" spans="1:5" ht="16.5">
      <c r="A19" s="19" t="s">
        <v>67</v>
      </c>
      <c r="B19" s="19">
        <v>0</v>
      </c>
      <c r="C19" s="19">
        <v>162708</v>
      </c>
      <c r="E19" s="19">
        <f aca="true" t="shared" si="0" ref="E19:E24">C19+D19</f>
        <v>162708</v>
      </c>
    </row>
    <row r="20" spans="1:5" ht="16.5">
      <c r="A20" s="19" t="s">
        <v>46</v>
      </c>
      <c r="B20" s="19">
        <v>0</v>
      </c>
      <c r="C20" s="19">
        <v>28402331</v>
      </c>
      <c r="E20" s="19">
        <f t="shared" si="0"/>
        <v>28402331</v>
      </c>
    </row>
    <row r="21" spans="3:5" ht="15.75">
      <c r="C21" s="19">
        <v>0</v>
      </c>
      <c r="E21" s="19">
        <f t="shared" si="0"/>
        <v>0</v>
      </c>
    </row>
    <row r="22" spans="3:5" ht="15.75">
      <c r="C22" s="19">
        <v>0</v>
      </c>
      <c r="E22" s="19">
        <f t="shared" si="0"/>
        <v>0</v>
      </c>
    </row>
    <row r="23" spans="3:5" ht="15.75">
      <c r="C23" s="19">
        <v>0</v>
      </c>
      <c r="E23" s="19">
        <f t="shared" si="0"/>
        <v>0</v>
      </c>
    </row>
    <row r="24" spans="3:5" ht="15.75">
      <c r="C24" s="19">
        <v>0</v>
      </c>
      <c r="E24" s="19">
        <f t="shared" si="0"/>
        <v>0</v>
      </c>
    </row>
    <row r="26" ht="16.5">
      <c r="A26" s="28"/>
    </row>
    <row r="41" ht="16.5">
      <c r="A41" s="28"/>
    </row>
    <row r="43" spans="1:5" s="24" customFormat="1" ht="18.75" customHeight="1">
      <c r="A43" s="29" t="s">
        <v>26</v>
      </c>
      <c r="B43" s="30">
        <f>B7-B17</f>
        <v>0</v>
      </c>
      <c r="C43" s="30">
        <f>C7-C17</f>
        <v>188481659.38</v>
      </c>
      <c r="D43" s="30"/>
      <c r="E43" s="30">
        <f>E7-E17</f>
        <v>188481659.38</v>
      </c>
    </row>
    <row r="45" spans="1:3" ht="17.25" customHeight="1">
      <c r="A45" s="51"/>
      <c r="B45" s="51"/>
      <c r="C45" s="52"/>
    </row>
    <row r="55" ht="15.75">
      <c r="A55" s="19" t="s">
        <v>27</v>
      </c>
    </row>
  </sheetData>
  <mergeCells count="5">
    <mergeCell ref="A45:C45"/>
    <mergeCell ref="A1:E1"/>
    <mergeCell ref="A2:C2"/>
    <mergeCell ref="A3:A4"/>
    <mergeCell ref="B3:E3"/>
  </mergeCells>
  <printOptions horizontalCentered="1"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SheetLayoutView="90" workbookViewId="0" topLeftCell="C1">
      <selection activeCell="C2" sqref="C2"/>
    </sheetView>
  </sheetViews>
  <sheetFormatPr defaultColWidth="9.00390625" defaultRowHeight="16.5"/>
  <cols>
    <col min="1" max="1" width="16.625" style="2" customWidth="1"/>
    <col min="2" max="2" width="7.875" style="2" customWidth="1"/>
    <col min="3" max="3" width="21.75390625" style="2" customWidth="1"/>
    <col min="4" max="4" width="16.125" style="2" customWidth="1"/>
    <col min="5" max="5" width="10.125" style="2" customWidth="1"/>
    <col min="6" max="6" width="16.125" style="2" customWidth="1"/>
    <col min="7" max="7" width="7.75390625" style="2" customWidth="1"/>
    <col min="8" max="8" width="16.50390625" style="2" customWidth="1"/>
    <col min="9" max="9" width="7.875" style="2" customWidth="1"/>
    <col min="10" max="10" width="17.375" style="2" customWidth="1"/>
    <col min="11" max="11" width="16.50390625" style="2" customWidth="1"/>
    <col min="12" max="12" width="11.375" style="2" customWidth="1"/>
    <col min="13" max="13" width="16.25390625" style="2" customWidth="1"/>
    <col min="14" max="14" width="8.75390625" style="2" customWidth="1"/>
    <col min="15" max="16384" width="9.00390625" style="2" customWidth="1"/>
  </cols>
  <sheetData>
    <row r="1" spans="2:14" s="3" customFormat="1" ht="30" customHeight="1">
      <c r="B1" s="4"/>
      <c r="C1" s="4"/>
      <c r="D1" s="4"/>
      <c r="E1" s="4"/>
      <c r="F1" s="4"/>
      <c r="G1" s="5" t="s">
        <v>47</v>
      </c>
      <c r="H1" s="6" t="s">
        <v>28</v>
      </c>
      <c r="I1" s="7"/>
      <c r="J1" s="7"/>
      <c r="K1" s="7"/>
      <c r="L1" s="7"/>
      <c r="M1" s="7"/>
      <c r="N1" s="7"/>
    </row>
    <row r="2" spans="1:14" ht="24.75" customHeight="1">
      <c r="A2" s="1" t="s">
        <v>13</v>
      </c>
      <c r="E2" s="62" t="s">
        <v>68</v>
      </c>
      <c r="F2" s="62"/>
      <c r="G2" s="62"/>
      <c r="H2" s="70" t="s">
        <v>56</v>
      </c>
      <c r="I2" s="71"/>
      <c r="J2" s="71"/>
      <c r="M2" s="72" t="s">
        <v>53</v>
      </c>
      <c r="N2" s="72"/>
    </row>
    <row r="3" spans="1:14" s="8" customFormat="1" ht="24.75" customHeight="1">
      <c r="A3" s="61" t="s">
        <v>15</v>
      </c>
      <c r="B3" s="63"/>
      <c r="C3" s="64" t="s">
        <v>2</v>
      </c>
      <c r="D3" s="66" t="s">
        <v>50</v>
      </c>
      <c r="E3" s="68" t="s">
        <v>14</v>
      </c>
      <c r="F3" s="60" t="s">
        <v>16</v>
      </c>
      <c r="G3" s="61"/>
      <c r="H3" s="61" t="s">
        <v>15</v>
      </c>
      <c r="I3" s="63"/>
      <c r="J3" s="64" t="s">
        <v>2</v>
      </c>
      <c r="K3" s="66" t="s">
        <v>50</v>
      </c>
      <c r="L3" s="68" t="s">
        <v>14</v>
      </c>
      <c r="M3" s="60" t="s">
        <v>16</v>
      </c>
      <c r="N3" s="61"/>
    </row>
    <row r="4" spans="1:14" s="8" customFormat="1" ht="22.5" customHeight="1">
      <c r="A4" s="9" t="s">
        <v>17</v>
      </c>
      <c r="B4" s="10" t="s">
        <v>1</v>
      </c>
      <c r="C4" s="65"/>
      <c r="D4" s="67"/>
      <c r="E4" s="69"/>
      <c r="F4" s="11" t="s">
        <v>0</v>
      </c>
      <c r="G4" s="12" t="s">
        <v>1</v>
      </c>
      <c r="H4" s="9" t="s">
        <v>17</v>
      </c>
      <c r="I4" s="10" t="s">
        <v>1</v>
      </c>
      <c r="J4" s="65"/>
      <c r="K4" s="67"/>
      <c r="L4" s="69"/>
      <c r="M4" s="11" t="s">
        <v>0</v>
      </c>
      <c r="N4" s="12" t="s">
        <v>1</v>
      </c>
    </row>
    <row r="5" spans="2:14" s="8" customFormat="1" ht="15.75" customHeight="1">
      <c r="B5" s="13"/>
      <c r="C5" s="13"/>
      <c r="D5" s="13"/>
      <c r="E5" s="13"/>
      <c r="F5" s="13"/>
      <c r="G5" s="13"/>
      <c r="I5" s="13"/>
      <c r="J5" s="13"/>
      <c r="K5" s="13"/>
      <c r="L5" s="13"/>
      <c r="M5" s="13"/>
      <c r="N5" s="13"/>
    </row>
    <row r="6" spans="1:16" s="14" customFormat="1" ht="15" customHeight="1">
      <c r="A6" s="35">
        <f>A8+A16+A21+A28</f>
        <v>1059666195.4499999</v>
      </c>
      <c r="B6" s="36">
        <v>100</v>
      </c>
      <c r="C6" s="50" t="s">
        <v>4</v>
      </c>
      <c r="D6" s="35">
        <f>D8+D16+D21+D28</f>
        <v>1200362967.42</v>
      </c>
      <c r="E6" s="35"/>
      <c r="F6" s="35">
        <f>F8+F16+F21+F28</f>
        <v>1200362967.42</v>
      </c>
      <c r="G6" s="36">
        <v>100</v>
      </c>
      <c r="H6" s="35">
        <f>H8+H14+H19</f>
        <v>1890068663.3600001</v>
      </c>
      <c r="I6" s="35">
        <f>+H6/+H$50*100</f>
        <v>178.36453323467205</v>
      </c>
      <c r="J6" s="44" t="s">
        <v>60</v>
      </c>
      <c r="K6" s="35">
        <f>K8+K14+K19</f>
        <v>1858131416.02</v>
      </c>
      <c r="L6" s="35">
        <f>L8+L14+L19</f>
        <v>0</v>
      </c>
      <c r="M6" s="35">
        <f>M8+M14+M19</f>
        <v>1858131416.02</v>
      </c>
      <c r="N6" s="35">
        <f>+M6/+M$50*100</f>
        <v>154.79746263863626</v>
      </c>
      <c r="P6" s="31"/>
    </row>
    <row r="7" spans="1:14" s="8" customFormat="1" ht="15" customHeight="1">
      <c r="A7" s="18"/>
      <c r="B7" s="18"/>
      <c r="C7" s="17"/>
      <c r="D7" s="18"/>
      <c r="E7" s="18"/>
      <c r="F7" s="18"/>
      <c r="G7" s="18"/>
      <c r="H7" s="18"/>
      <c r="I7" s="35"/>
      <c r="J7" s="17"/>
      <c r="K7" s="18"/>
      <c r="L7" s="18"/>
      <c r="M7" s="18"/>
      <c r="N7" s="35"/>
    </row>
    <row r="8" spans="1:14" s="16" customFormat="1" ht="15" customHeight="1">
      <c r="A8" s="37">
        <f>SUM(A10:A13)</f>
        <v>237669408.28</v>
      </c>
      <c r="B8" s="35">
        <f>+A8/+A$50*100</f>
        <v>22.42870531309823</v>
      </c>
      <c r="C8" s="38" t="s">
        <v>5</v>
      </c>
      <c r="D8" s="37">
        <f>SUM(D10:D13)</f>
        <v>491084047.28</v>
      </c>
      <c r="E8" s="37"/>
      <c r="F8" s="35">
        <f>D8+E8</f>
        <v>491084047.28</v>
      </c>
      <c r="G8" s="35">
        <f>+F8/+F$50*100</f>
        <v>40.911296050353116</v>
      </c>
      <c r="H8" s="37">
        <f>SUM(H10:H11)</f>
        <v>8236596.5</v>
      </c>
      <c r="I8" s="35">
        <f>+H8/+H$50*100</f>
        <v>0.7772821795548767</v>
      </c>
      <c r="J8" s="38" t="s">
        <v>34</v>
      </c>
      <c r="K8" s="37">
        <f>SUM(K10:K11)</f>
        <v>9394821.5</v>
      </c>
      <c r="L8" s="37">
        <f>SUM(L10:L11)</f>
        <v>0</v>
      </c>
      <c r="M8" s="37">
        <f>SUM(M10:M11)</f>
        <v>9394821.5</v>
      </c>
      <c r="N8" s="35">
        <f>+M8/+M$50*100</f>
        <v>0.7826650567363601</v>
      </c>
    </row>
    <row r="9" spans="1:14" s="8" customFormat="1" ht="15" customHeight="1">
      <c r="A9" s="18"/>
      <c r="B9" s="18"/>
      <c r="C9" s="17"/>
      <c r="D9" s="18"/>
      <c r="E9" s="18"/>
      <c r="F9" s="18"/>
      <c r="G9" s="18"/>
      <c r="H9" s="18"/>
      <c r="I9" s="18"/>
      <c r="J9" s="17"/>
      <c r="K9" s="18"/>
      <c r="L9" s="18"/>
      <c r="M9" s="18"/>
      <c r="N9" s="39"/>
    </row>
    <row r="10" spans="1:14" s="8" customFormat="1" ht="15" customHeight="1">
      <c r="A10" s="18">
        <v>10064223.28</v>
      </c>
      <c r="B10" s="18">
        <f>+A10/+A$50*100</f>
        <v>0.9497541134381573</v>
      </c>
      <c r="C10" s="40" t="s">
        <v>6</v>
      </c>
      <c r="D10" s="18">
        <v>11033078.28</v>
      </c>
      <c r="E10" s="18"/>
      <c r="F10" s="18">
        <f>D10+E10</f>
        <v>11033078.28</v>
      </c>
      <c r="G10" s="18">
        <f>+F10/+F$50*100</f>
        <v>0.9191451735397956</v>
      </c>
      <c r="H10" s="18">
        <v>8236596.5</v>
      </c>
      <c r="I10" s="18">
        <f>+H10/+H$50*100</f>
        <v>0.7772821795548767</v>
      </c>
      <c r="J10" s="40" t="s">
        <v>61</v>
      </c>
      <c r="K10" s="18">
        <v>9394821.5</v>
      </c>
      <c r="L10" s="18"/>
      <c r="M10" s="18">
        <f>K10+L10</f>
        <v>9394821.5</v>
      </c>
      <c r="N10" s="18">
        <f>+M10/+M$50*100</f>
        <v>0.7826650567363601</v>
      </c>
    </row>
    <row r="11" spans="1:14" s="8" customFormat="1" ht="15" customHeight="1">
      <c r="A11" s="18">
        <v>221000000</v>
      </c>
      <c r="B11" s="18">
        <f>+A11/+A$50*100</f>
        <v>20.855624247421588</v>
      </c>
      <c r="C11" s="41" t="s">
        <v>59</v>
      </c>
      <c r="D11" s="18">
        <v>474800000</v>
      </c>
      <c r="E11" s="18"/>
      <c r="F11" s="18">
        <f>D11+E11</f>
        <v>474800000</v>
      </c>
      <c r="G11" s="18">
        <f>+F11/+F$50*100</f>
        <v>39.554702443087805</v>
      </c>
      <c r="H11" s="18"/>
      <c r="I11" s="18">
        <f>+H11/+H$50*100</f>
        <v>0</v>
      </c>
      <c r="J11" s="17" t="s">
        <v>35</v>
      </c>
      <c r="K11" s="18"/>
      <c r="L11" s="18"/>
      <c r="M11" s="18">
        <f>K11+L11</f>
        <v>0</v>
      </c>
      <c r="N11" s="18">
        <f>+M11/+M$50*100</f>
        <v>0</v>
      </c>
    </row>
    <row r="12" spans="1:14" s="8" customFormat="1" ht="15" customHeight="1">
      <c r="A12" s="18"/>
      <c r="B12" s="18">
        <f>+A12/+A$50*100</f>
        <v>0</v>
      </c>
      <c r="C12" s="40" t="s">
        <v>7</v>
      </c>
      <c r="D12" s="18"/>
      <c r="E12" s="18"/>
      <c r="F12" s="18">
        <f>D12+E12</f>
        <v>0</v>
      </c>
      <c r="G12" s="18">
        <f>+F12/+F$50*100</f>
        <v>0</v>
      </c>
      <c r="H12" s="17"/>
      <c r="I12" s="17"/>
      <c r="J12" s="17"/>
      <c r="K12" s="17"/>
      <c r="L12" s="17"/>
      <c r="M12" s="17"/>
      <c r="N12" s="17"/>
    </row>
    <row r="13" spans="1:14" s="8" customFormat="1" ht="15" customHeight="1">
      <c r="A13" s="18">
        <v>6605185</v>
      </c>
      <c r="B13" s="18">
        <f>+A13/+A$50*100</f>
        <v>0.6233269522384857</v>
      </c>
      <c r="C13" s="41" t="s">
        <v>30</v>
      </c>
      <c r="D13" s="18">
        <v>5250969</v>
      </c>
      <c r="E13" s="18"/>
      <c r="F13" s="18">
        <f>D13+E13</f>
        <v>5250969</v>
      </c>
      <c r="G13" s="18">
        <f>+F13/+F$50*100</f>
        <v>0.43744843372552294</v>
      </c>
      <c r="H13" s="17"/>
      <c r="I13" s="17"/>
      <c r="J13" s="17"/>
      <c r="K13" s="18">
        <v>0</v>
      </c>
      <c r="L13" s="18"/>
      <c r="M13" s="18">
        <f>K13+L13</f>
        <v>0</v>
      </c>
      <c r="N13" s="18"/>
    </row>
    <row r="14" spans="1:14" s="8" customFormat="1" ht="15" customHeight="1">
      <c r="A14" s="17"/>
      <c r="B14" s="17"/>
      <c r="C14" s="17"/>
      <c r="D14" s="17"/>
      <c r="E14" s="17"/>
      <c r="F14" s="17"/>
      <c r="G14" s="17"/>
      <c r="H14" s="35">
        <f>H16</f>
        <v>232939325.86</v>
      </c>
      <c r="I14" s="35">
        <f>+H14/+H$50*100</f>
        <v>21.98233055467807</v>
      </c>
      <c r="J14" s="42" t="s">
        <v>36</v>
      </c>
      <c r="K14" s="35">
        <f>K16</f>
        <v>201147858.52</v>
      </c>
      <c r="L14" s="35">
        <f>L16</f>
        <v>0</v>
      </c>
      <c r="M14" s="35">
        <f>M16</f>
        <v>201147858.52</v>
      </c>
      <c r="N14" s="35">
        <f>+M14/+M$50*100</f>
        <v>16.757252929281645</v>
      </c>
    </row>
    <row r="15" spans="1:14" s="8" customFormat="1" ht="15" customHeight="1">
      <c r="A15" s="18">
        <v>0</v>
      </c>
      <c r="B15" s="18"/>
      <c r="C15" s="17"/>
      <c r="D15" s="18">
        <v>0</v>
      </c>
      <c r="E15" s="18"/>
      <c r="F15" s="18">
        <f>D15-E15</f>
        <v>0</v>
      </c>
      <c r="G15" s="18"/>
      <c r="H15" s="17"/>
      <c r="I15" s="17"/>
      <c r="J15" s="17"/>
      <c r="K15" s="17"/>
      <c r="L15" s="17"/>
      <c r="M15" s="17"/>
      <c r="N15" s="17"/>
    </row>
    <row r="16" spans="1:14" s="16" customFormat="1" ht="15" customHeight="1">
      <c r="A16" s="37">
        <f>SUM(A18:A18)</f>
        <v>91983</v>
      </c>
      <c r="B16" s="35">
        <f>+A16/+A$50*100</f>
        <v>0.008680375045930225</v>
      </c>
      <c r="C16" s="43" t="s">
        <v>62</v>
      </c>
      <c r="D16" s="37">
        <f>SUM(D18:D18)</f>
        <v>18452</v>
      </c>
      <c r="E16" s="37"/>
      <c r="F16" s="37">
        <f>SUM(F18:F18)</f>
        <v>18452</v>
      </c>
      <c r="G16" s="35"/>
      <c r="H16" s="18">
        <v>232939325.86</v>
      </c>
      <c r="I16" s="18">
        <f>+H16/+H$50*100</f>
        <v>21.98233055467807</v>
      </c>
      <c r="J16" s="17" t="s">
        <v>63</v>
      </c>
      <c r="K16" s="18">
        <v>201147858.52</v>
      </c>
      <c r="L16" s="18"/>
      <c r="M16" s="18">
        <f>K16+L16</f>
        <v>201147858.52</v>
      </c>
      <c r="N16" s="18">
        <f>+M16/+M$50*100</f>
        <v>16.757252929281645</v>
      </c>
    </row>
    <row r="17" spans="1:14" s="8" customFormat="1" ht="1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s="8" customFormat="1" ht="15" customHeight="1">
      <c r="A18" s="18">
        <v>91983</v>
      </c>
      <c r="B18" s="18">
        <f>+A18/+A$50*100</f>
        <v>0.008680375045930225</v>
      </c>
      <c r="C18" s="18" t="s">
        <v>64</v>
      </c>
      <c r="D18" s="18">
        <v>18452</v>
      </c>
      <c r="E18" s="18"/>
      <c r="F18" s="18">
        <f>D18+E18</f>
        <v>18452</v>
      </c>
      <c r="G18" s="18"/>
      <c r="H18" s="18" t="s">
        <v>8</v>
      </c>
      <c r="I18" s="18"/>
      <c r="J18" s="41" t="s">
        <v>8</v>
      </c>
      <c r="K18" s="18"/>
      <c r="L18" s="18"/>
      <c r="M18" s="18" t="s">
        <v>8</v>
      </c>
      <c r="N18" s="18"/>
    </row>
    <row r="19" spans="8:14" s="8" customFormat="1" ht="15" customHeight="1">
      <c r="H19" s="37">
        <f>H21+H22</f>
        <v>1648892741</v>
      </c>
      <c r="I19" s="35">
        <f>+H19/+H$50*100</f>
        <v>155.60492050043908</v>
      </c>
      <c r="J19" s="43" t="s">
        <v>37</v>
      </c>
      <c r="K19" s="37">
        <f>K21+K22</f>
        <v>1647588736</v>
      </c>
      <c r="L19" s="37">
        <f>L21+L22</f>
        <v>0</v>
      </c>
      <c r="M19" s="37">
        <f>M21+M22</f>
        <v>1647588736</v>
      </c>
      <c r="N19" s="35">
        <f>+M19/+M$50*100</f>
        <v>137.25754465261824</v>
      </c>
    </row>
    <row r="20" spans="1:14" s="8" customFormat="1" ht="15" customHeight="1">
      <c r="A20" s="18" t="s">
        <v>12</v>
      </c>
      <c r="B20" s="18"/>
      <c r="C20" s="41" t="s">
        <v>8</v>
      </c>
      <c r="D20" s="18" t="s">
        <v>12</v>
      </c>
      <c r="E20" s="18"/>
      <c r="F20" s="18" t="s">
        <v>8</v>
      </c>
      <c r="G20" s="18"/>
      <c r="H20" s="37"/>
      <c r="I20" s="35"/>
      <c r="J20" s="43"/>
      <c r="K20" s="37"/>
      <c r="L20" s="37"/>
      <c r="M20" s="35"/>
      <c r="N20" s="35"/>
    </row>
    <row r="21" spans="1:14" s="8" customFormat="1" ht="15" customHeight="1">
      <c r="A21" s="37">
        <f>SUM(A23:A27)</f>
        <v>820817004.17</v>
      </c>
      <c r="B21" s="35">
        <f>+A21/+A$50*100</f>
        <v>77.4599593432751</v>
      </c>
      <c r="C21" s="43" t="s">
        <v>9</v>
      </c>
      <c r="D21" s="37">
        <f>SUM(D23:D27)</f>
        <v>709243329.14</v>
      </c>
      <c r="E21" s="37"/>
      <c r="F21" s="35">
        <f>SUM(F23:F27)</f>
        <v>709243329.14</v>
      </c>
      <c r="G21" s="35">
        <f>+F21/+F$50*100</f>
        <v>59.0857389298182</v>
      </c>
      <c r="H21" s="18">
        <v>1648892741</v>
      </c>
      <c r="I21" s="18">
        <f>+H21/+H$50*100</f>
        <v>155.60492050043908</v>
      </c>
      <c r="J21" s="17" t="s">
        <v>38</v>
      </c>
      <c r="K21" s="18">
        <v>1647588736</v>
      </c>
      <c r="L21" s="18"/>
      <c r="M21" s="18">
        <f>K21+L21</f>
        <v>1647588736</v>
      </c>
      <c r="N21" s="18">
        <f>+M21/+M$50*100</f>
        <v>137.25754465261824</v>
      </c>
    </row>
    <row r="22" spans="1:14" s="8" customFormat="1" ht="15" customHeight="1">
      <c r="A22" s="18"/>
      <c r="B22" s="18"/>
      <c r="C22" s="17"/>
      <c r="D22" s="18"/>
      <c r="E22" s="18"/>
      <c r="F22" s="18" t="s">
        <v>8</v>
      </c>
      <c r="G22" s="18"/>
      <c r="H22" s="18"/>
      <c r="I22" s="18"/>
      <c r="J22" s="18"/>
      <c r="K22" s="18"/>
      <c r="L22" s="18"/>
      <c r="M22" s="18">
        <f>K22-L22</f>
        <v>0</v>
      </c>
      <c r="N22" s="18"/>
    </row>
    <row r="23" spans="1:14" s="8" customFormat="1" ht="15" customHeight="1">
      <c r="A23" s="18">
        <v>665648633.8</v>
      </c>
      <c r="B23" s="18">
        <f>+A23/+A$50*100</f>
        <v>62.81682256715987</v>
      </c>
      <c r="C23" s="17" t="s">
        <v>10</v>
      </c>
      <c r="D23" s="18">
        <v>574991842.75</v>
      </c>
      <c r="E23" s="18"/>
      <c r="F23" s="18">
        <f>D23+E23</f>
        <v>574991842.75</v>
      </c>
      <c r="G23" s="18">
        <f>+F23/+F$50*100</f>
        <v>47.901497993216054</v>
      </c>
      <c r="H23" s="18" t="s">
        <v>12</v>
      </c>
      <c r="I23" s="18"/>
      <c r="J23" s="41" t="s">
        <v>8</v>
      </c>
      <c r="K23" s="18" t="s">
        <v>12</v>
      </c>
      <c r="L23" s="18"/>
      <c r="M23" s="18" t="s">
        <v>12</v>
      </c>
      <c r="N23" s="18"/>
    </row>
    <row r="24" spans="1:14" s="8" customFormat="1" ht="15" customHeight="1">
      <c r="A24" s="18"/>
      <c r="B24" s="18"/>
      <c r="C24" s="17" t="s">
        <v>31</v>
      </c>
      <c r="D24" s="18"/>
      <c r="E24" s="18"/>
      <c r="F24" s="18">
        <f>D24+E24</f>
        <v>0</v>
      </c>
      <c r="G24" s="18"/>
      <c r="H24" s="35">
        <f>+H26+H31+H35+H39</f>
        <v>-830402467.9100001</v>
      </c>
      <c r="I24" s="35">
        <f>+H24/+H$50*100</f>
        <v>-78.36453323467204</v>
      </c>
      <c r="J24" s="44" t="s">
        <v>39</v>
      </c>
      <c r="K24" s="35">
        <f>+K26+K31+K35+K39</f>
        <v>-657768448.5999999</v>
      </c>
      <c r="L24" s="35">
        <f>+L26+L31+L35+L39</f>
        <v>0</v>
      </c>
      <c r="M24" s="35">
        <f>+M26+M31+M35+M39</f>
        <v>-657768448.5999999</v>
      </c>
      <c r="N24" s="35">
        <f>+M24/+M$50*100</f>
        <v>-54.79746263863624</v>
      </c>
    </row>
    <row r="25" spans="1:14" s="8" customFormat="1" ht="15" customHeight="1">
      <c r="A25" s="18">
        <v>155168370.37</v>
      </c>
      <c r="B25" s="18">
        <f>+A25/+A$50*100</f>
        <v>14.64313677611523</v>
      </c>
      <c r="C25" s="17" t="s">
        <v>32</v>
      </c>
      <c r="D25" s="18">
        <v>134251486.39</v>
      </c>
      <c r="E25" s="18"/>
      <c r="F25" s="18">
        <f>D25+E25</f>
        <v>134251486.39</v>
      </c>
      <c r="G25" s="18">
        <f>+F25/+F$50*100</f>
        <v>11.184240936602151</v>
      </c>
      <c r="H25" s="18"/>
      <c r="I25" s="18"/>
      <c r="J25" s="17"/>
      <c r="K25" s="18"/>
      <c r="L25" s="18"/>
      <c r="M25" s="18"/>
      <c r="N25" s="18"/>
    </row>
    <row r="26" spans="1:14" s="8" customFormat="1" ht="15" customHeight="1">
      <c r="A26" s="18">
        <v>0</v>
      </c>
      <c r="B26" s="18">
        <f>+A26/+A$50*100</f>
        <v>0</v>
      </c>
      <c r="C26" s="41"/>
      <c r="D26" s="18">
        <v>0</v>
      </c>
      <c r="E26" s="18"/>
      <c r="F26" s="18">
        <f>D26+E26</f>
        <v>0</v>
      </c>
      <c r="G26" s="18">
        <f>+F26/+F$50*100</f>
        <v>0</v>
      </c>
      <c r="H26" s="37">
        <f>SUM(H28:H30)</f>
        <v>1545600000</v>
      </c>
      <c r="I26" s="35">
        <f>+H26/+H$50*100</f>
        <v>145.8572526552706</v>
      </c>
      <c r="J26" s="42" t="s">
        <v>40</v>
      </c>
      <c r="K26" s="37">
        <f>SUM(K28:K30)</f>
        <v>1550916273</v>
      </c>
      <c r="L26" s="37">
        <f>SUM(L28:L30)</f>
        <v>0</v>
      </c>
      <c r="M26" s="37">
        <f>SUM(M28:M30)</f>
        <v>1550916273</v>
      </c>
      <c r="N26" s="35">
        <f>+M26/+M$50*100</f>
        <v>129.20394206541224</v>
      </c>
    </row>
    <row r="27" spans="1:14" s="16" customFormat="1" ht="15" customHeight="1">
      <c r="A27" s="18">
        <v>0</v>
      </c>
      <c r="B27" s="18">
        <f>+A27/+A$50*100</f>
        <v>0</v>
      </c>
      <c r="C27" s="41"/>
      <c r="D27" s="18">
        <v>0</v>
      </c>
      <c r="E27" s="18"/>
      <c r="F27" s="18">
        <f>D27+E27</f>
        <v>0</v>
      </c>
      <c r="G27" s="18">
        <f>+F27/+F$50*100</f>
        <v>0</v>
      </c>
      <c r="H27" s="45"/>
      <c r="I27" s="18"/>
      <c r="J27" s="17"/>
      <c r="K27" s="45"/>
      <c r="L27" s="18"/>
      <c r="M27" s="45"/>
      <c r="N27" s="18"/>
    </row>
    <row r="28" spans="1:14" s="8" customFormat="1" ht="15" customHeight="1">
      <c r="A28" s="37">
        <f>SUM(A31)</f>
        <v>1087800</v>
      </c>
      <c r="B28" s="35">
        <f>+A28/+A$50*100</f>
        <v>0.10265496858074752</v>
      </c>
      <c r="C28" s="38" t="s">
        <v>11</v>
      </c>
      <c r="D28" s="37">
        <f>SUM(D31)</f>
        <v>17139</v>
      </c>
      <c r="E28" s="37"/>
      <c r="F28" s="35">
        <f>F31</f>
        <v>17139</v>
      </c>
      <c r="G28" s="35"/>
      <c r="H28" s="18">
        <v>1545600000</v>
      </c>
      <c r="I28" s="18">
        <f>+H28/+H$50*100</f>
        <v>145.8572526552706</v>
      </c>
      <c r="J28" s="17" t="s">
        <v>41</v>
      </c>
      <c r="K28" s="18">
        <v>1545600000</v>
      </c>
      <c r="L28" s="18"/>
      <c r="M28" s="18">
        <f>K28+L28</f>
        <v>1545600000</v>
      </c>
      <c r="N28" s="18">
        <f>+M28/+M$50*100</f>
        <v>128.76105327724622</v>
      </c>
    </row>
    <row r="29" spans="1:14" s="8" customFormat="1" ht="15" customHeight="1">
      <c r="A29" s="37"/>
      <c r="B29" s="35"/>
      <c r="C29" s="38"/>
      <c r="D29" s="37"/>
      <c r="E29" s="37"/>
      <c r="F29" s="35"/>
      <c r="G29" s="35"/>
      <c r="H29" s="18"/>
      <c r="I29" s="18"/>
      <c r="J29" s="17" t="s">
        <v>69</v>
      </c>
      <c r="K29" s="18">
        <v>5316273</v>
      </c>
      <c r="L29" s="18"/>
      <c r="M29" s="18">
        <f>K29+L29</f>
        <v>5316273</v>
      </c>
      <c r="N29" s="18">
        <f>+M29/+M$50*100</f>
        <v>0.44288878816601035</v>
      </c>
    </row>
    <row r="30" spans="1:14" s="8" customFormat="1" ht="15" customHeight="1">
      <c r="A30" s="18" t="s">
        <v>8</v>
      </c>
      <c r="B30" s="18"/>
      <c r="C30" s="17" t="s">
        <v>8</v>
      </c>
      <c r="D30" s="18" t="s">
        <v>8</v>
      </c>
      <c r="E30" s="18"/>
      <c r="F30" s="18"/>
      <c r="G30" s="18"/>
      <c r="H30" s="18"/>
      <c r="I30" s="18"/>
      <c r="J30" s="17"/>
      <c r="K30" s="18">
        <v>0</v>
      </c>
      <c r="L30" s="18"/>
      <c r="M30" s="18">
        <f>K30+L30</f>
        <v>0</v>
      </c>
      <c r="N30" s="18">
        <f>+M30/+M$50*100</f>
        <v>0</v>
      </c>
    </row>
    <row r="31" spans="1:14" s="8" customFormat="1" ht="15" customHeight="1">
      <c r="A31" s="18">
        <v>1087800</v>
      </c>
      <c r="B31" s="18">
        <f>+A31/+A$50*100</f>
        <v>0.10265496858074752</v>
      </c>
      <c r="C31" s="40" t="s">
        <v>33</v>
      </c>
      <c r="D31" s="18">
        <v>17139</v>
      </c>
      <c r="E31" s="18"/>
      <c r="F31" s="18">
        <f>D31+E31</f>
        <v>17139</v>
      </c>
      <c r="G31" s="18"/>
      <c r="H31" s="35">
        <f>H33</f>
        <v>-2544224018.17</v>
      </c>
      <c r="I31" s="35">
        <f>+H31/+H$50*100</f>
        <v>-240.0967426435232</v>
      </c>
      <c r="J31" s="43" t="s">
        <v>51</v>
      </c>
      <c r="K31" s="35">
        <f>K33</f>
        <v>-2355742358.79</v>
      </c>
      <c r="L31" s="35">
        <f>L33</f>
        <v>0</v>
      </c>
      <c r="M31" s="35">
        <f>M33</f>
        <v>-2355742358.79</v>
      </c>
      <c r="N31" s="35">
        <f>+M31/+M$50*100</f>
        <v>-196.2525021788463</v>
      </c>
    </row>
    <row r="32" spans="8:14" s="8" customFormat="1" ht="15" customHeight="1">
      <c r="H32" s="18"/>
      <c r="I32" s="18"/>
      <c r="J32" s="41"/>
      <c r="K32" s="18"/>
      <c r="L32" s="18"/>
      <c r="M32" s="18"/>
      <c r="N32" s="18"/>
    </row>
    <row r="33" spans="8:14" s="8" customFormat="1" ht="15" customHeight="1">
      <c r="H33" s="18">
        <v>-2544224018.17</v>
      </c>
      <c r="I33" s="18">
        <f>+H33/+H$50*100</f>
        <v>-240.0967426435232</v>
      </c>
      <c r="J33" s="41" t="s">
        <v>42</v>
      </c>
      <c r="K33" s="18">
        <v>-2355742358.79</v>
      </c>
      <c r="L33" s="18"/>
      <c r="M33" s="18">
        <f>K33+L33</f>
        <v>-2355742358.79</v>
      </c>
      <c r="N33" s="18">
        <f>+M33/+M$50*100</f>
        <v>-196.2525021788463</v>
      </c>
    </row>
    <row r="34" spans="1:14" s="8" customFormat="1" ht="15" customHeight="1">
      <c r="A34" s="17"/>
      <c r="B34" s="17"/>
      <c r="C34" s="17"/>
      <c r="D34" s="17"/>
      <c r="E34" s="17"/>
      <c r="F34" s="17"/>
      <c r="G34" s="17"/>
      <c r="H34" s="18"/>
      <c r="I34" s="18"/>
      <c r="J34" s="41"/>
      <c r="K34" s="18"/>
      <c r="L34" s="18"/>
      <c r="M34" s="18"/>
      <c r="N34" s="18"/>
    </row>
    <row r="35" spans="1:14" s="8" customFormat="1" ht="15" customHeight="1">
      <c r="A35" s="18">
        <v>0</v>
      </c>
      <c r="B35" s="18">
        <f>+A35/+A$50*100</f>
        <v>0</v>
      </c>
      <c r="C35" s="17"/>
      <c r="D35" s="18"/>
      <c r="E35" s="18"/>
      <c r="F35" s="18">
        <f>D35-E35</f>
        <v>0</v>
      </c>
      <c r="G35" s="18">
        <f>+F35/+F$50*100</f>
        <v>0</v>
      </c>
      <c r="H35" s="35">
        <f>H37</f>
        <v>182530277.26</v>
      </c>
      <c r="I35" s="35">
        <f>+H35/+H$50*100</f>
        <v>17.225261883765793</v>
      </c>
      <c r="J35" s="43" t="s">
        <v>65</v>
      </c>
      <c r="K35" s="35">
        <f>K37</f>
        <v>166682637.19</v>
      </c>
      <c r="L35" s="35">
        <f>L37</f>
        <v>0</v>
      </c>
      <c r="M35" s="35">
        <f>M37</f>
        <v>166682637.19</v>
      </c>
      <c r="N35" s="35">
        <f>+M35/+M$50*100</f>
        <v>13.88601962190314</v>
      </c>
    </row>
    <row r="36" spans="1:14" s="8" customFormat="1" ht="15" customHeight="1">
      <c r="A36" s="18"/>
      <c r="B36" s="18"/>
      <c r="C36" s="41"/>
      <c r="D36" s="18"/>
      <c r="E36" s="18"/>
      <c r="F36" s="18"/>
      <c r="G36" s="18"/>
      <c r="H36" s="18"/>
      <c r="I36" s="18"/>
      <c r="J36" s="41"/>
      <c r="K36" s="18"/>
      <c r="L36" s="18"/>
      <c r="M36" s="18"/>
      <c r="N36" s="18"/>
    </row>
    <row r="37" spans="1:14" s="8" customFormat="1" ht="15" customHeight="1">
      <c r="A37" s="17"/>
      <c r="B37" s="17"/>
      <c r="C37" s="17"/>
      <c r="D37" s="17"/>
      <c r="E37" s="17"/>
      <c r="F37" s="17"/>
      <c r="G37" s="17"/>
      <c r="H37" s="18">
        <v>182530277.26</v>
      </c>
      <c r="I37" s="18">
        <f>+H37/+H$50*100</f>
        <v>17.225261883765793</v>
      </c>
      <c r="J37" s="41" t="s">
        <v>66</v>
      </c>
      <c r="K37" s="18">
        <v>166682637.19</v>
      </c>
      <c r="L37" s="18"/>
      <c r="M37" s="18">
        <f>K37+L37</f>
        <v>166682637.19</v>
      </c>
      <c r="N37" s="18">
        <f>+M37/+M$50*100</f>
        <v>13.88601962190314</v>
      </c>
    </row>
    <row r="38" spans="1:14" s="8" customFormat="1" ht="15" customHeight="1">
      <c r="A38" s="17"/>
      <c r="B38" s="17"/>
      <c r="C38" s="17"/>
      <c r="D38" s="17"/>
      <c r="E38" s="17"/>
      <c r="F38" s="17"/>
      <c r="G38" s="17"/>
      <c r="H38" s="18"/>
      <c r="I38" s="18"/>
      <c r="J38" s="41"/>
      <c r="K38" s="18"/>
      <c r="L38" s="18"/>
      <c r="M38" s="18"/>
      <c r="N38" s="18"/>
    </row>
    <row r="39" spans="1:14" s="8" customFormat="1" ht="15" customHeight="1">
      <c r="A39" s="17"/>
      <c r="B39" s="17"/>
      <c r="C39" s="17"/>
      <c r="D39" s="17"/>
      <c r="E39" s="17"/>
      <c r="F39" s="17"/>
      <c r="G39" s="17"/>
      <c r="H39" s="42">
        <f>H41</f>
        <v>-14308727</v>
      </c>
      <c r="I39" s="35">
        <f>+H39/+H$50*100</f>
        <v>-1.3503051301852302</v>
      </c>
      <c r="J39" s="42" t="s">
        <v>57</v>
      </c>
      <c r="K39" s="42">
        <f>K41</f>
        <v>-19625000</v>
      </c>
      <c r="L39" s="42">
        <f>L41</f>
        <v>0</v>
      </c>
      <c r="M39" s="42">
        <f>M41</f>
        <v>-19625000</v>
      </c>
      <c r="N39" s="35">
        <f>+M39/+M$50*100</f>
        <v>-1.6349221471053035</v>
      </c>
    </row>
    <row r="40" spans="1:14" s="8" customFormat="1" ht="1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14" s="8" customFormat="1" ht="15" customHeight="1">
      <c r="A41" s="17"/>
      <c r="B41" s="17"/>
      <c r="C41" s="17"/>
      <c r="D41" s="17"/>
      <c r="E41" s="17"/>
      <c r="F41" s="17"/>
      <c r="G41" s="17"/>
      <c r="H41" s="18">
        <v>-14308727</v>
      </c>
      <c r="I41" s="18">
        <f>+H41/+H$50*100</f>
        <v>-1.3503051301852302</v>
      </c>
      <c r="J41" s="17" t="s">
        <v>58</v>
      </c>
      <c r="K41" s="18">
        <v>-19625000</v>
      </c>
      <c r="L41" s="18"/>
      <c r="M41" s="18">
        <f>K41+L41</f>
        <v>-19625000</v>
      </c>
      <c r="N41" s="18">
        <f>+M41/+M$50*100</f>
        <v>-1.6349221471053035</v>
      </c>
    </row>
    <row r="42" spans="1:7" s="8" customFormat="1" ht="15" customHeight="1">
      <c r="A42" s="17"/>
      <c r="B42" s="17"/>
      <c r="C42" s="17"/>
      <c r="D42" s="17"/>
      <c r="E42" s="17"/>
      <c r="F42" s="17"/>
      <c r="G42" s="17"/>
    </row>
    <row r="43" spans="1:7" s="8" customFormat="1" ht="15" customHeight="1">
      <c r="A43" s="17"/>
      <c r="B43" s="17"/>
      <c r="C43" s="17"/>
      <c r="D43" s="17"/>
      <c r="E43" s="17"/>
      <c r="F43" s="17"/>
      <c r="G43" s="17"/>
    </row>
    <row r="44" spans="1:7" s="8" customFormat="1" ht="15" customHeight="1">
      <c r="A44" s="17"/>
      <c r="B44" s="17"/>
      <c r="C44" s="17"/>
      <c r="D44" s="17"/>
      <c r="E44" s="17"/>
      <c r="F44" s="17"/>
      <c r="G44" s="17"/>
    </row>
    <row r="45" spans="1:7" s="8" customFormat="1" ht="15" customHeight="1">
      <c r="A45" s="17"/>
      <c r="B45" s="17"/>
      <c r="C45" s="17"/>
      <c r="D45" s="17"/>
      <c r="E45" s="17"/>
      <c r="F45" s="17"/>
      <c r="G45" s="17"/>
    </row>
    <row r="46" spans="1:7" s="8" customFormat="1" ht="15" customHeight="1">
      <c r="A46" s="18"/>
      <c r="B46" s="18"/>
      <c r="C46" s="17"/>
      <c r="D46" s="18"/>
      <c r="E46" s="18"/>
      <c r="F46" s="18"/>
      <c r="G46" s="18"/>
    </row>
    <row r="47" spans="1:14" s="8" customFormat="1" ht="15" customHeight="1">
      <c r="A47" s="18"/>
      <c r="B47" s="18"/>
      <c r="C47" s="17"/>
      <c r="D47" s="18"/>
      <c r="E47" s="18"/>
      <c r="F47" s="18"/>
      <c r="G47" s="18"/>
      <c r="H47" s="18"/>
      <c r="I47" s="18"/>
      <c r="J47" s="17"/>
      <c r="K47" s="18"/>
      <c r="L47" s="18"/>
      <c r="M47" s="18"/>
      <c r="N47" s="18"/>
    </row>
    <row r="48" spans="1:14" s="8" customFormat="1" ht="15" customHeight="1">
      <c r="A48" s="18"/>
      <c r="B48" s="18"/>
      <c r="C48" s="17"/>
      <c r="D48" s="18"/>
      <c r="E48" s="18"/>
      <c r="F48" s="18"/>
      <c r="G48" s="18"/>
      <c r="H48" s="18"/>
      <c r="I48" s="18"/>
      <c r="J48" s="17"/>
      <c r="K48" s="18"/>
      <c r="L48" s="18"/>
      <c r="M48" s="18"/>
      <c r="N48" s="18"/>
    </row>
    <row r="49" spans="1:14" s="8" customFormat="1" ht="15" customHeight="1">
      <c r="A49" s="18"/>
      <c r="B49" s="18"/>
      <c r="C49" s="17"/>
      <c r="D49" s="18"/>
      <c r="E49" s="18"/>
      <c r="F49" s="18"/>
      <c r="G49" s="18"/>
      <c r="H49" s="18"/>
      <c r="I49" s="18"/>
      <c r="J49" s="17"/>
      <c r="K49" s="18"/>
      <c r="L49" s="18"/>
      <c r="M49" s="18"/>
      <c r="N49" s="18"/>
    </row>
    <row r="50" spans="1:14" s="8" customFormat="1" ht="15" customHeight="1">
      <c r="A50" s="46">
        <f>A6</f>
        <v>1059666195.4499999</v>
      </c>
      <c r="B50" s="47">
        <v>100</v>
      </c>
      <c r="C50" s="48" t="s">
        <v>3</v>
      </c>
      <c r="D50" s="46">
        <f>D6</f>
        <v>1200362967.42</v>
      </c>
      <c r="E50" s="46"/>
      <c r="F50" s="46">
        <f>D50-E50</f>
        <v>1200362967.42</v>
      </c>
      <c r="G50" s="47">
        <v>100</v>
      </c>
      <c r="H50" s="46">
        <f>H6+H24</f>
        <v>1059666195.45</v>
      </c>
      <c r="I50" s="47">
        <v>100</v>
      </c>
      <c r="J50" s="49" t="s">
        <v>43</v>
      </c>
      <c r="K50" s="46">
        <f>K6+K24</f>
        <v>1200362967.42</v>
      </c>
      <c r="L50" s="46">
        <f>L6+L24</f>
        <v>0</v>
      </c>
      <c r="M50" s="46">
        <f>M6+M24</f>
        <v>1200362967.42</v>
      </c>
      <c r="N50" s="47">
        <v>100</v>
      </c>
    </row>
    <row r="51" spans="1:14" s="8" customFormat="1" ht="1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1:14" s="8" customFormat="1" ht="1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2:14" s="8" customFormat="1" ht="15.75">
      <c r="B53" s="15"/>
      <c r="C53" s="15"/>
      <c r="D53" s="15"/>
      <c r="E53" s="15"/>
      <c r="F53" s="15"/>
      <c r="G53" s="15"/>
      <c r="H53" s="19"/>
      <c r="I53" s="19"/>
      <c r="J53" s="19"/>
      <c r="K53" s="19"/>
      <c r="L53" s="19"/>
      <c r="M53" s="19"/>
      <c r="N53" s="19"/>
    </row>
    <row r="54" spans="1:14" s="18" customFormat="1" ht="16.5">
      <c r="A54" s="17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s="18" customFormat="1" ht="16.5">
      <c r="A55" s="17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s="19" customFormat="1" ht="16.5">
      <c r="A56" s="1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</sheetData>
  <mergeCells count="13">
    <mergeCell ref="H2:J2"/>
    <mergeCell ref="M2:N2"/>
    <mergeCell ref="H3:I3"/>
    <mergeCell ref="J3:J4"/>
    <mergeCell ref="K3:K4"/>
    <mergeCell ref="L3:L4"/>
    <mergeCell ref="M3:N3"/>
    <mergeCell ref="F3:G3"/>
    <mergeCell ref="E2:G2"/>
    <mergeCell ref="A3:B3"/>
    <mergeCell ref="C3:C4"/>
    <mergeCell ref="D3:D4"/>
    <mergeCell ref="E3:E4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user</cp:lastModifiedBy>
  <cp:lastPrinted>2010-04-22T11:45:25Z</cp:lastPrinted>
  <dcterms:created xsi:type="dcterms:W3CDTF">1997-10-15T09:26:55Z</dcterms:created>
  <dcterms:modified xsi:type="dcterms:W3CDTF">2010-04-22T11:45:29Z</dcterms:modified>
  <cp:category/>
  <cp:version/>
  <cp:contentType/>
  <cp:contentStatus/>
</cp:coreProperties>
</file>