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600" windowHeight="8430" activeTab="0"/>
  </bookViews>
  <sheets>
    <sheet name="104" sheetId="1" r:id="rId1"/>
  </sheets>
  <definedNames>
    <definedName name="_xlnm.Print_Area" localSheetId="0">'104'!$A$1:$I$70</definedName>
    <definedName name="_xlnm.Print_Titles" localSheetId="0">'104'!$1:$5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G35" authorId="0">
      <text>
        <r>
          <rPr>
            <sz val="9"/>
            <rFont val="新細明體"/>
            <family val="1"/>
          </rPr>
          <t>101經費類現金出納表：國庫已撥保留數-本年度及以前年度＋102現金出納表審計部修正淨增減應付(保留)數</t>
        </r>
      </text>
    </comment>
  </commentList>
</comments>
</file>

<file path=xl/sharedStrings.xml><?xml version="1.0" encoding="utf-8"?>
<sst xmlns="http://schemas.openxmlformats.org/spreadsheetml/2006/main" count="115" uniqueCount="113">
  <si>
    <t>國庫實支數差額解釋表</t>
  </si>
  <si>
    <t>項</t>
  </si>
  <si>
    <t>減　　　　　　　　　　項</t>
  </si>
  <si>
    <t>以前年度支出</t>
  </si>
  <si>
    <t>退還以前年度歲入</t>
  </si>
  <si>
    <t>上年度國庫結存數</t>
  </si>
  <si>
    <t>本年度國庫結存數</t>
  </si>
  <si>
    <t>決算支出實現數與</t>
  </si>
  <si>
    <t>單位：新臺幣元</t>
  </si>
  <si>
    <t>支出項目</t>
  </si>
  <si>
    <t>決算實現數</t>
  </si>
  <si>
    <t>加</t>
  </si>
  <si>
    <t>國庫實支數</t>
  </si>
  <si>
    <t>保留款
國庫已撥發數</t>
  </si>
  <si>
    <t>各機關
經費賸餘數</t>
  </si>
  <si>
    <t>退還預收款</t>
  </si>
  <si>
    <t>小計</t>
  </si>
  <si>
    <t>以前年度保留款
國庫已撥發數</t>
  </si>
  <si>
    <t>　總統府主管</t>
  </si>
  <si>
    <r>
      <t>中</t>
    </r>
    <r>
      <rPr>
        <b/>
        <u val="single"/>
        <sz val="23"/>
        <color indexed="8"/>
        <rFont val="Times New Roman"/>
        <family val="1"/>
      </rPr>
      <t xml:space="preserve"> </t>
    </r>
    <r>
      <rPr>
        <b/>
        <u val="single"/>
        <sz val="23"/>
        <color indexed="8"/>
        <rFont val="新細明體"/>
        <family val="1"/>
      </rPr>
      <t>央</t>
    </r>
    <r>
      <rPr>
        <b/>
        <u val="single"/>
        <sz val="23"/>
        <color indexed="8"/>
        <rFont val="Times New Roman"/>
        <family val="1"/>
      </rPr>
      <t xml:space="preserve"> </t>
    </r>
    <r>
      <rPr>
        <b/>
        <u val="single"/>
        <sz val="23"/>
        <color indexed="8"/>
        <rFont val="新細明體"/>
        <family val="1"/>
      </rPr>
      <t>政</t>
    </r>
    <r>
      <rPr>
        <b/>
        <u val="single"/>
        <sz val="23"/>
        <color indexed="8"/>
        <rFont val="Times New Roman"/>
        <family val="1"/>
      </rPr>
      <t xml:space="preserve"> </t>
    </r>
    <r>
      <rPr>
        <b/>
        <u val="single"/>
        <sz val="23"/>
        <color indexed="8"/>
        <rFont val="新細明體"/>
        <family val="1"/>
      </rPr>
      <t>府</t>
    </r>
  </si>
  <si>
    <r>
      <t>總</t>
    </r>
    <r>
      <rPr>
        <b/>
        <u val="single"/>
        <sz val="23"/>
        <color indexed="8"/>
        <rFont val="Times New Roman"/>
        <family val="1"/>
      </rPr>
      <t xml:space="preserve">  </t>
    </r>
    <r>
      <rPr>
        <b/>
        <u val="single"/>
        <sz val="23"/>
        <color indexed="8"/>
        <rFont val="新細明體"/>
        <family val="1"/>
      </rPr>
      <t>決</t>
    </r>
    <r>
      <rPr>
        <b/>
        <u val="single"/>
        <sz val="23"/>
        <color indexed="8"/>
        <rFont val="Times New Roman"/>
        <family val="1"/>
      </rPr>
      <t xml:space="preserve">  </t>
    </r>
    <r>
      <rPr>
        <b/>
        <u val="single"/>
        <sz val="23"/>
        <color indexed="8"/>
        <rFont val="新細明體"/>
        <family val="1"/>
      </rPr>
      <t>算</t>
    </r>
  </si>
  <si>
    <r>
      <t xml:space="preserve">   </t>
    </r>
    <r>
      <rPr>
        <sz val="13"/>
        <color indexed="8"/>
        <rFont val="新細明體"/>
        <family val="1"/>
      </rPr>
      <t>中華民國</t>
    </r>
    <r>
      <rPr>
        <sz val="13"/>
        <color indexed="8"/>
        <rFont val="Times New Roman"/>
        <family val="1"/>
      </rPr>
      <t xml:space="preserve">   104   </t>
    </r>
    <r>
      <rPr>
        <sz val="13"/>
        <color indexed="8"/>
        <rFont val="新細明體"/>
        <family val="1"/>
      </rPr>
      <t>年</t>
    </r>
    <r>
      <rPr>
        <sz val="13"/>
        <color indexed="8"/>
        <rFont val="Times New Roman"/>
        <family val="1"/>
      </rPr>
      <t xml:space="preserve">  </t>
    </r>
  </si>
  <si>
    <r>
      <t xml:space="preserve">   12  </t>
    </r>
    <r>
      <rPr>
        <sz val="13"/>
        <color indexed="8"/>
        <rFont val="新細明體"/>
        <family val="1"/>
      </rPr>
      <t>月</t>
    </r>
    <r>
      <rPr>
        <sz val="13"/>
        <color indexed="8"/>
        <rFont val="Times New Roman"/>
        <family val="1"/>
      </rPr>
      <t xml:space="preserve">  31  </t>
    </r>
    <r>
      <rPr>
        <sz val="13"/>
        <color indexed="8"/>
        <rFont val="新細明體"/>
        <family val="1"/>
      </rPr>
      <t>日</t>
    </r>
  </si>
  <si>
    <r>
      <t>總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統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府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</si>
  <si>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r>
      <t>行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政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院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</si>
  <si>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行政院主管</t>
  </si>
  <si>
    <r>
      <t>立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法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院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</si>
  <si>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立法院主管</t>
  </si>
  <si>
    <r>
      <t>司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法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院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</si>
  <si>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司法院主管</t>
  </si>
  <si>
    <r>
      <t>考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試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院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</si>
  <si>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考試院主管</t>
  </si>
  <si>
    <r>
      <t>監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察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院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</si>
  <si>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監察院主管</t>
  </si>
  <si>
    <r>
      <t>內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政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部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</si>
  <si>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內政部主管</t>
  </si>
  <si>
    <r>
      <t>外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交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部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</si>
  <si>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外交部主管</t>
  </si>
  <si>
    <r>
      <t>國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防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部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</si>
  <si>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國防部主管</t>
  </si>
  <si>
    <r>
      <t>財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政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部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</si>
  <si>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財政部主管</t>
  </si>
  <si>
    <r>
      <t>教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育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部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</si>
  <si>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教育部主管</t>
  </si>
  <si>
    <r>
      <t>法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務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部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</si>
  <si>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法務部主管</t>
  </si>
  <si>
    <r>
      <t>經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濟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部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</si>
  <si>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經濟部主管</t>
  </si>
  <si>
    <r>
      <t>交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通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部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</si>
  <si>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交通部主管</t>
  </si>
  <si>
    <r>
      <t>勞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動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部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</si>
  <si>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 xml:space="preserve">  勞動部主管</t>
  </si>
  <si>
    <r>
      <t>蒙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藏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委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員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會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</si>
  <si>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蒙藏委員會主管</t>
  </si>
  <si>
    <r>
      <t>僑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務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委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員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會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</si>
  <si>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僑務委員會主管</t>
  </si>
  <si>
    <r>
      <t>原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子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能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委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員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會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</si>
  <si>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原子能委員會主管</t>
  </si>
  <si>
    <r>
      <t>農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業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委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員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會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</si>
  <si>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農業委員會主管</t>
  </si>
  <si>
    <r>
      <t>衛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生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福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利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部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</si>
  <si>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衛生福利部主管</t>
  </si>
  <si>
    <r>
      <t>環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境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保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護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署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</si>
  <si>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環境保護署主管</t>
  </si>
  <si>
    <t>文 化 部 主 管</t>
  </si>
  <si>
    <t xml:space="preserve">  文化部主管</t>
  </si>
  <si>
    <r>
      <t>海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岸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巡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防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署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主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管</t>
    </r>
  </si>
  <si>
    <t>　海岸巡防署主管</t>
  </si>
  <si>
    <t>科 技 部 主 管</t>
  </si>
  <si>
    <t>　科技部主管</t>
  </si>
  <si>
    <t>金 融 監 督 管 理 委 員 會 主 管</t>
  </si>
  <si>
    <t xml:space="preserve">  金融監督管理委員會主管</t>
  </si>
  <si>
    <t>國 軍 退 除 役 官 兵 輔 導 委 員 會 主 管</t>
  </si>
  <si>
    <t>　國軍退除役官兵輔導委員
　會主管</t>
  </si>
  <si>
    <r>
      <t>省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市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地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方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政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府</t>
    </r>
  </si>
  <si>
    <t>　省市地方政府</t>
  </si>
  <si>
    <t>災害準備金</t>
  </si>
  <si>
    <t>本年度支出小計</t>
  </si>
  <si>
    <t>　災害準備金</t>
  </si>
  <si>
    <t>　第二預備金</t>
  </si>
  <si>
    <t>以前年度支出小計</t>
  </si>
  <si>
    <r>
      <t>國</t>
    </r>
    <r>
      <rPr>
        <sz val="13"/>
        <color indexed="8"/>
        <rFont val="Times New Roman"/>
        <family val="1"/>
      </rPr>
      <t xml:space="preserve">   </t>
    </r>
    <r>
      <rPr>
        <sz val="13"/>
        <color indexed="8"/>
        <rFont val="新細明體"/>
        <family val="1"/>
      </rPr>
      <t>軍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新細明體"/>
        <family val="1"/>
      </rPr>
      <t>老</t>
    </r>
    <r>
      <rPr>
        <sz val="13"/>
        <color indexed="8"/>
        <rFont val="Times New Roman"/>
        <family val="1"/>
      </rPr>
      <t xml:space="preserve">   </t>
    </r>
    <r>
      <rPr>
        <sz val="13"/>
        <color indexed="8"/>
        <rFont val="新細明體"/>
        <family val="1"/>
      </rPr>
      <t>舊</t>
    </r>
    <r>
      <rPr>
        <sz val="13"/>
        <color indexed="8"/>
        <rFont val="Times New Roman"/>
        <family val="1"/>
      </rPr>
      <t xml:space="preserve">    </t>
    </r>
    <r>
      <rPr>
        <sz val="13"/>
        <color indexed="8"/>
        <rFont val="新細明體"/>
        <family val="1"/>
      </rPr>
      <t>眷</t>
    </r>
    <r>
      <rPr>
        <sz val="13"/>
        <color indexed="8"/>
        <rFont val="Times New Roman"/>
        <family val="1"/>
      </rPr>
      <t xml:space="preserve">   </t>
    </r>
    <r>
      <rPr>
        <sz val="13"/>
        <color indexed="8"/>
        <rFont val="新細明體"/>
        <family val="1"/>
      </rPr>
      <t>村</t>
    </r>
    <r>
      <rPr>
        <sz val="13"/>
        <color indexed="8"/>
        <rFont val="Times New Roman"/>
        <family val="1"/>
      </rPr>
      <t xml:space="preserve">   </t>
    </r>
    <r>
      <rPr>
        <sz val="13"/>
        <color indexed="8"/>
        <rFont val="新細明體"/>
        <family val="1"/>
      </rPr>
      <t>改</t>
    </r>
    <r>
      <rPr>
        <sz val="13"/>
        <color indexed="8"/>
        <rFont val="Times New Roman"/>
        <family val="1"/>
      </rPr>
      <t xml:space="preserve">   </t>
    </r>
    <r>
      <rPr>
        <sz val="13"/>
        <color indexed="8"/>
        <rFont val="新細明體"/>
        <family val="1"/>
      </rPr>
      <t>建</t>
    </r>
    <r>
      <rPr>
        <sz val="13"/>
        <color indexed="8"/>
        <rFont val="Times New Roman"/>
        <family val="1"/>
      </rPr>
      <t xml:space="preserve">   </t>
    </r>
    <r>
      <rPr>
        <sz val="13"/>
        <color indexed="8"/>
        <rFont val="新細明體"/>
        <family val="1"/>
      </rPr>
      <t>特</t>
    </r>
    <r>
      <rPr>
        <sz val="13"/>
        <color indexed="8"/>
        <rFont val="Times New Roman"/>
        <family val="1"/>
      </rPr>
      <t xml:space="preserve">   </t>
    </r>
    <r>
      <rPr>
        <sz val="13"/>
        <color indexed="8"/>
        <rFont val="新細明體"/>
        <family val="1"/>
      </rPr>
      <t>別</t>
    </r>
    <r>
      <rPr>
        <sz val="13"/>
        <color indexed="8"/>
        <rFont val="Times New Roman"/>
        <family val="1"/>
      </rPr>
      <t xml:space="preserve">   </t>
    </r>
    <r>
      <rPr>
        <sz val="13"/>
        <color indexed="8"/>
        <rFont val="新細明體"/>
        <family val="1"/>
      </rPr>
      <t>決</t>
    </r>
    <r>
      <rPr>
        <sz val="13"/>
        <color indexed="8"/>
        <rFont val="Times New Roman"/>
        <family val="1"/>
      </rPr>
      <t xml:space="preserve">  </t>
    </r>
    <r>
      <rPr>
        <sz val="13"/>
        <color indexed="8"/>
        <rFont val="新細明體"/>
        <family val="1"/>
      </rPr>
      <t>算</t>
    </r>
    <r>
      <rPr>
        <sz val="13"/>
        <color indexed="8"/>
        <rFont val="Times New Roman"/>
        <family val="1"/>
      </rPr>
      <t xml:space="preserve">                              </t>
    </r>
  </si>
  <si>
    <t>基隆河整體治理計畫（前期計畫）特別決算</t>
  </si>
  <si>
    <r>
      <t>擴大公共建設投資計畫特別決算（</t>
    </r>
    <r>
      <rPr>
        <sz val="13"/>
        <color indexed="8"/>
        <rFont val="Times New Roman"/>
        <family val="1"/>
      </rPr>
      <t>94</t>
    </r>
    <r>
      <rPr>
        <sz val="13"/>
        <color indexed="8"/>
        <rFont val="新細明體"/>
        <family val="1"/>
      </rPr>
      <t>年度）</t>
    </r>
  </si>
  <si>
    <r>
      <t>擴大公共建設投資計畫特別決算（</t>
    </r>
    <r>
      <rPr>
        <sz val="13"/>
        <color indexed="8"/>
        <rFont val="Times New Roman"/>
        <family val="1"/>
      </rPr>
      <t>95</t>
    </r>
    <r>
      <rPr>
        <sz val="13"/>
        <color indexed="8"/>
        <rFont val="新細明體"/>
        <family val="1"/>
      </rPr>
      <t>年度）</t>
    </r>
  </si>
  <si>
    <r>
      <t>擴大公共建設投資計畫特別決算（</t>
    </r>
    <r>
      <rPr>
        <sz val="13"/>
        <color indexed="8"/>
        <rFont val="Times New Roman"/>
        <family val="1"/>
      </rPr>
      <t>97</t>
    </r>
    <r>
      <rPr>
        <sz val="13"/>
        <color indexed="8"/>
        <rFont val="新細明體"/>
        <family val="1"/>
      </rPr>
      <t>年度）</t>
    </r>
  </si>
  <si>
    <r>
      <t>石門水庫及其集水區整治計畫第</t>
    </r>
    <r>
      <rPr>
        <sz val="13"/>
        <color indexed="8"/>
        <rFont val="Times New Roman"/>
        <family val="1"/>
      </rPr>
      <t>1</t>
    </r>
    <r>
      <rPr>
        <sz val="13"/>
        <color indexed="8"/>
        <rFont val="新細明體"/>
        <family val="1"/>
      </rPr>
      <t>期特別決算</t>
    </r>
  </si>
  <si>
    <r>
      <t>振興經濟擴大公共建設特別決算（</t>
    </r>
    <r>
      <rPr>
        <sz val="13"/>
        <color indexed="8"/>
        <rFont val="Times New Roman"/>
        <family val="1"/>
      </rPr>
      <t>98</t>
    </r>
    <r>
      <rPr>
        <sz val="13"/>
        <color indexed="8"/>
        <rFont val="新細明體"/>
        <family val="1"/>
      </rPr>
      <t>年度）</t>
    </r>
  </si>
  <si>
    <r>
      <t>振興經濟擴大公共建設特別決算（</t>
    </r>
    <r>
      <rPr>
        <sz val="13"/>
        <color indexed="8"/>
        <rFont val="Times New Roman"/>
        <family val="1"/>
      </rPr>
      <t>99</t>
    </r>
    <r>
      <rPr>
        <sz val="13"/>
        <color indexed="8"/>
        <rFont val="新細明體"/>
        <family val="1"/>
      </rPr>
      <t>年度）</t>
    </r>
  </si>
  <si>
    <r>
      <t>易淹水地區水患治理計畫第</t>
    </r>
    <r>
      <rPr>
        <sz val="13"/>
        <color indexed="8"/>
        <rFont val="Times New Roman"/>
        <family val="1"/>
      </rPr>
      <t>2</t>
    </r>
    <r>
      <rPr>
        <sz val="13"/>
        <color indexed="8"/>
        <rFont val="新細明體"/>
        <family val="1"/>
      </rPr>
      <t>期特別決算</t>
    </r>
  </si>
  <si>
    <r>
      <t>振興經濟擴大公共建設特別決算（</t>
    </r>
    <r>
      <rPr>
        <sz val="13"/>
        <color indexed="8"/>
        <rFont val="Times New Roman"/>
        <family val="1"/>
      </rPr>
      <t>100</t>
    </r>
    <r>
      <rPr>
        <sz val="13"/>
        <color indexed="8"/>
        <rFont val="新細明體"/>
        <family val="1"/>
      </rPr>
      <t>年度）</t>
    </r>
  </si>
  <si>
    <r>
      <t>石門水庫及其集水區整治計畫第</t>
    </r>
    <r>
      <rPr>
        <sz val="13"/>
        <color indexed="8"/>
        <rFont val="Times New Roman"/>
        <family val="1"/>
      </rPr>
      <t>2</t>
    </r>
    <r>
      <rPr>
        <sz val="13"/>
        <color indexed="8"/>
        <rFont val="新細明體"/>
        <family val="1"/>
      </rPr>
      <t>期特別決算</t>
    </r>
  </si>
  <si>
    <t>莫拉克颱風災後重建特別決算</t>
  </si>
  <si>
    <t>易淹水地區水患治理計畫第3期特別決算</t>
  </si>
  <si>
    <t>流域綜合治理計畫第1期特別決算</t>
  </si>
  <si>
    <t>特別決算支出小計</t>
  </si>
  <si>
    <r>
      <t>債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務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償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還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支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新細明體"/>
        <family val="1"/>
      </rPr>
      <t>出</t>
    </r>
  </si>
  <si>
    <t>支出合計</t>
  </si>
  <si>
    <t>收支餘絀</t>
  </si>
  <si>
    <t>特種基金淨增加保管款存放餘額</t>
  </si>
  <si>
    <t>本年度發行國庫券及短期借款淨減少舉借數</t>
  </si>
  <si>
    <t>各機關淨減少保管款存放餘額</t>
  </si>
  <si>
    <r>
      <t xml:space="preserve">              </t>
    </r>
    <r>
      <rPr>
        <sz val="10"/>
        <color indexed="8"/>
        <rFont val="新細明體"/>
        <family val="1"/>
      </rPr>
      <t>加：上年度總決算所列各機關未解繳國庫之經費賸餘</t>
    </r>
    <r>
      <rPr>
        <sz val="10"/>
        <color indexed="8"/>
        <rFont val="Arial"/>
        <family val="2"/>
      </rPr>
      <t>3,370,636,544.10</t>
    </r>
    <r>
      <rPr>
        <sz val="10"/>
        <color indexed="8"/>
        <rFont val="新細明體"/>
        <family val="1"/>
      </rPr>
      <t>元。</t>
    </r>
  </si>
  <si>
    <r>
      <t xml:space="preserve">                     </t>
    </r>
    <r>
      <rPr>
        <sz val="10"/>
        <color indexed="8"/>
        <rFont val="新細明體"/>
        <family val="1"/>
      </rPr>
      <t>審計部修正上年度總決算淨增列經費賸餘</t>
    </r>
    <r>
      <rPr>
        <sz val="10"/>
        <color indexed="8"/>
        <rFont val="Arial"/>
        <family val="2"/>
      </rPr>
      <t>356,004,073</t>
    </r>
    <r>
      <rPr>
        <sz val="10"/>
        <color indexed="8"/>
        <rFont val="新細明體"/>
        <family val="1"/>
      </rPr>
      <t>元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不含減列應付數、保留數國庫未撥數</t>
    </r>
    <r>
      <rPr>
        <sz val="10"/>
        <color indexed="8"/>
        <rFont val="Arial"/>
        <family val="2"/>
      </rPr>
      <t>30,258,171)</t>
    </r>
    <r>
      <rPr>
        <sz val="10"/>
        <color indexed="8"/>
        <rFont val="新細明體"/>
        <family val="1"/>
      </rPr>
      <t>，</t>
    </r>
  </si>
  <si>
    <r>
      <t xml:space="preserve">              </t>
    </r>
    <r>
      <rPr>
        <sz val="10"/>
        <color indexed="8"/>
        <rFont val="新細明體"/>
        <family val="1"/>
      </rPr>
      <t>減：各機關於本年度解繳以前年度經費賸餘</t>
    </r>
    <r>
      <rPr>
        <sz val="10"/>
        <color indexed="8"/>
        <rFont val="Arial"/>
        <family val="2"/>
      </rPr>
      <t>2,607,523,495</t>
    </r>
    <r>
      <rPr>
        <sz val="10"/>
        <color indexed="8"/>
        <rFont val="新細明體"/>
        <family val="1"/>
      </rPr>
      <t>元，　　　</t>
    </r>
  </si>
  <si>
    <r>
      <t xml:space="preserve">                     </t>
    </r>
    <r>
      <rPr>
        <sz val="10"/>
        <color indexed="8"/>
        <rFont val="新細明體"/>
        <family val="1"/>
      </rPr>
      <t>外交部及僑務委員會押金註銷數</t>
    </r>
    <r>
      <rPr>
        <sz val="10"/>
        <color indexed="8"/>
        <rFont val="Arial"/>
        <family val="2"/>
      </rPr>
      <t>9,388,475</t>
    </r>
    <r>
      <rPr>
        <sz val="10"/>
        <color indexed="8"/>
        <rFont val="新細明體"/>
        <family val="1"/>
      </rPr>
      <t>元，</t>
    </r>
  </si>
  <si>
    <r>
      <t xml:space="preserve">                     </t>
    </r>
    <r>
      <rPr>
        <sz val="10"/>
        <color indexed="8"/>
        <rFont val="新細明體"/>
        <family val="1"/>
      </rPr>
      <t>國防部所屬註銷應收剔除經費</t>
    </r>
    <r>
      <rPr>
        <sz val="10"/>
        <color indexed="8"/>
        <rFont val="Arial"/>
        <family val="2"/>
      </rPr>
      <t>743,831</t>
    </r>
    <r>
      <rPr>
        <sz val="10"/>
        <color indexed="8"/>
        <rFont val="新細明體"/>
        <family val="1"/>
      </rPr>
      <t>元，</t>
    </r>
  </si>
  <si>
    <t>`</t>
  </si>
  <si>
    <r>
      <t>說明：</t>
    </r>
    <r>
      <rPr>
        <sz val="10"/>
        <color indexed="8"/>
        <rFont val="Arial"/>
        <family val="2"/>
      </rPr>
      <t>1.</t>
    </r>
    <r>
      <rPr>
        <sz val="10"/>
        <color indexed="8"/>
        <rFont val="新細明體"/>
        <family val="1"/>
      </rPr>
      <t>以前年度保留款國庫已撥發數原為</t>
    </r>
    <r>
      <rPr>
        <sz val="10"/>
        <color indexed="8"/>
        <rFont val="Arial"/>
        <family val="2"/>
      </rPr>
      <t>30,985,505,279</t>
    </r>
    <r>
      <rPr>
        <sz val="10"/>
        <color indexed="8"/>
        <rFont val="新細明體"/>
        <family val="1"/>
      </rPr>
      <t>元，加審計部修正淨增加應付數、保留數</t>
    </r>
    <r>
      <rPr>
        <sz val="10"/>
        <color indexed="8"/>
        <rFont val="Arial"/>
        <family val="2"/>
      </rPr>
      <t>6,803,415,544</t>
    </r>
    <r>
      <rPr>
        <sz val="10"/>
        <color indexed="8"/>
        <rFont val="新細明體"/>
        <family val="1"/>
      </rPr>
      <t>元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不含減列應付數、保留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新細明體"/>
        <family val="1"/>
      </rPr>
      <t>數國庫未撥數</t>
    </r>
    <r>
      <rPr>
        <sz val="10"/>
        <color indexed="8"/>
        <rFont val="Arial"/>
        <family val="2"/>
      </rPr>
      <t>30,258,171)</t>
    </r>
    <r>
      <rPr>
        <sz val="10"/>
        <color indexed="8"/>
        <rFont val="新細明體"/>
        <family val="1"/>
      </rPr>
      <t>，合計</t>
    </r>
    <r>
      <rPr>
        <sz val="10"/>
        <color indexed="8"/>
        <rFont val="Arial"/>
        <family val="2"/>
      </rPr>
      <t>37,788,920,823</t>
    </r>
    <r>
      <rPr>
        <sz val="10"/>
        <color indexed="8"/>
        <rFont val="新細明體"/>
        <family val="1"/>
      </rPr>
      <t>元。</t>
    </r>
  </si>
  <si>
    <r>
      <t xml:space="preserve">                     </t>
    </r>
    <r>
      <rPr>
        <sz val="10"/>
        <color indexed="8"/>
        <rFont val="新細明體"/>
        <family val="1"/>
      </rPr>
      <t>原住民族委員會、外交部、國防部所屬、農業委員會、漁業署及所屬、衛生福利部、海岸巡防總局及所屬、國軍退除役官兵輔導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新細明體"/>
        <family val="1"/>
      </rPr>
      <t>委員會註銷經費賸餘待納庫款</t>
    </r>
    <r>
      <rPr>
        <sz val="10"/>
        <color indexed="8"/>
        <rFont val="Arial"/>
        <family val="2"/>
      </rPr>
      <t>19,169,720</t>
    </r>
    <r>
      <rPr>
        <sz val="10"/>
        <color indexed="8"/>
        <rFont val="新細明體"/>
        <family val="1"/>
      </rPr>
      <t>元，</t>
    </r>
  </si>
  <si>
    <r>
      <t xml:space="preserve">           2.</t>
    </r>
    <r>
      <rPr>
        <sz val="10"/>
        <color indexed="8"/>
        <rFont val="新細明體"/>
        <family val="1"/>
      </rPr>
      <t>本年度應付數、保留數轉入下年度數共為</t>
    </r>
    <r>
      <rPr>
        <sz val="10"/>
        <color indexed="8"/>
        <rFont val="Arial"/>
        <family val="2"/>
      </rPr>
      <t>235,164,667,561</t>
    </r>
    <r>
      <rPr>
        <sz val="10"/>
        <color indexed="8"/>
        <rFont val="新細明體"/>
        <family val="1"/>
      </rPr>
      <t>元，除本表所列國庫已撥發數</t>
    </r>
    <r>
      <rPr>
        <sz val="10"/>
        <color indexed="8"/>
        <rFont val="Arial"/>
        <family val="2"/>
      </rPr>
      <t>85,292,201,990</t>
    </r>
    <r>
      <rPr>
        <sz val="10"/>
        <color indexed="8"/>
        <rFont val="新細明體"/>
        <family val="1"/>
      </rPr>
      <t>元外，其餘</t>
    </r>
    <r>
      <rPr>
        <sz val="10"/>
        <color indexed="8"/>
        <rFont val="Arial"/>
        <family val="2"/>
      </rPr>
      <t xml:space="preserve">149,872,465,571   </t>
    </r>
    <r>
      <rPr>
        <sz val="10"/>
        <color indexed="8"/>
        <rFont val="新細明體"/>
        <family val="1"/>
      </rPr>
      <t>元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新細明體"/>
        <family val="1"/>
      </rPr>
      <t>，應由國庫在下年度繼續支撥。</t>
    </r>
  </si>
  <si>
    <r>
      <t xml:space="preserve">                     </t>
    </r>
    <r>
      <rPr>
        <sz val="10"/>
        <color indexed="8"/>
        <rFont val="新細明體"/>
        <family val="1"/>
      </rPr>
      <t>截至</t>
    </r>
    <r>
      <rPr>
        <sz val="10"/>
        <color indexed="8"/>
        <rFont val="Arial"/>
        <family val="2"/>
      </rPr>
      <t>104</t>
    </r>
    <r>
      <rPr>
        <sz val="10"/>
        <color indexed="8"/>
        <rFont val="新細明體"/>
        <family val="1"/>
      </rPr>
      <t>年度止各機關尚未解繳國庫之經費賸餘</t>
    </r>
    <r>
      <rPr>
        <sz val="10"/>
        <color indexed="8"/>
        <rFont val="Arial"/>
        <family val="2"/>
      </rPr>
      <t>3,606,029,925.10</t>
    </r>
    <r>
      <rPr>
        <sz val="10"/>
        <color indexed="8"/>
        <rFont val="新細明體"/>
        <family val="1"/>
      </rPr>
      <t>元。</t>
    </r>
  </si>
  <si>
    <r>
      <t xml:space="preserve">           3.</t>
    </r>
    <r>
      <rPr>
        <sz val="10"/>
        <color indexed="8"/>
        <rFont val="新細明體"/>
        <family val="1"/>
      </rPr>
      <t>本表所列經費賸餘</t>
    </r>
    <r>
      <rPr>
        <sz val="10"/>
        <color indexed="8"/>
        <rFont val="Arial"/>
        <family val="2"/>
      </rPr>
      <t>2,516,214,829</t>
    </r>
    <r>
      <rPr>
        <sz val="10"/>
        <color indexed="8"/>
        <rFont val="新細明體"/>
        <family val="1"/>
      </rPr>
      <t>元，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</si>
</sst>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#,##0_);[Red]\(#,##0\)"/>
    <numFmt numFmtId="181" formatCode="#,##0.00;\-#,##0.00;&quot;…&quot;"/>
    <numFmt numFmtId="182" formatCode="#,##0.00_);[Red]\(#,##0.00\)"/>
    <numFmt numFmtId="183" formatCode="#,##0.0_);[Red]\(#,##0.0\)"/>
    <numFmt numFmtId="184" formatCode="_-* #,##0.00_-;\-* #,##0.00_-;_-* &quot;_&quot;_-;_-@_-"/>
  </numFmts>
  <fonts count="2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8"/>
      <name val="Arial"/>
      <family val="2"/>
    </font>
    <font>
      <sz val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23"/>
      <color indexed="8"/>
      <name val="新細明體"/>
      <family val="1"/>
    </font>
    <font>
      <b/>
      <u val="single"/>
      <sz val="23"/>
      <color indexed="8"/>
      <name val="Times New Roman"/>
      <family val="1"/>
    </font>
    <font>
      <b/>
      <u val="single"/>
      <sz val="28"/>
      <color indexed="8"/>
      <name val="新細明體"/>
      <family val="1"/>
    </font>
    <font>
      <sz val="13"/>
      <color indexed="8"/>
      <name val="Times New Roman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細明體"/>
      <family val="3"/>
    </font>
    <font>
      <sz val="12"/>
      <color indexed="8"/>
      <name val="細明體"/>
      <family val="3"/>
    </font>
    <font>
      <b/>
      <sz val="15"/>
      <color indexed="8"/>
      <name val="標楷體"/>
      <family val="4"/>
    </font>
    <font>
      <b/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 quotePrefix="1">
      <alignment horizontal="right" vertical="center"/>
    </xf>
    <xf numFmtId="0" fontId="11" fillId="0" borderId="0" xfId="0" applyFont="1" applyFill="1" applyAlignment="1" quotePrefix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180" fontId="10" fillId="0" borderId="0" xfId="0" applyNumberFormat="1" applyFont="1" applyFill="1" applyBorder="1" applyAlignment="1">
      <alignment/>
    </xf>
    <xf numFmtId="0" fontId="17" fillId="0" borderId="2" xfId="0" applyFont="1" applyFill="1" applyBorder="1" applyAlignment="1">
      <alignment horizontal="distributed" vertical="center" wrapText="1" indent="1"/>
    </xf>
    <xf numFmtId="0" fontId="15" fillId="0" borderId="3" xfId="0" applyFont="1" applyFill="1" applyBorder="1" applyAlignment="1">
      <alignment horizontal="left" vertical="center" wrapText="1"/>
    </xf>
    <xf numFmtId="178" fontId="19" fillId="0" borderId="4" xfId="0" applyNumberFormat="1" applyFont="1" applyFill="1" applyBorder="1" applyAlignment="1">
      <alignment vertical="center"/>
    </xf>
    <xf numFmtId="184" fontId="19" fillId="0" borderId="4" xfId="0" applyNumberFormat="1" applyFont="1" applyBorder="1" applyAlignment="1">
      <alignment horizontal="right" vertical="center"/>
    </xf>
    <xf numFmtId="184" fontId="20" fillId="0" borderId="4" xfId="0" applyNumberFormat="1" applyFont="1" applyBorder="1" applyAlignment="1">
      <alignment horizontal="right" vertical="center"/>
    </xf>
    <xf numFmtId="178" fontId="19" fillId="0" borderId="5" xfId="0" applyNumberFormat="1" applyFont="1" applyFill="1" applyBorder="1" applyAlignment="1">
      <alignment vertical="center"/>
    </xf>
    <xf numFmtId="39" fontId="21" fillId="0" borderId="0" xfId="0" applyNumberFormat="1" applyFont="1" applyBorder="1" applyAlignment="1" applyProtection="1">
      <alignment vertical="center"/>
      <protection/>
    </xf>
    <xf numFmtId="178" fontId="19" fillId="0" borderId="6" xfId="0" applyNumberFormat="1" applyFont="1" applyFill="1" applyBorder="1" applyAlignment="1">
      <alignment vertical="center"/>
    </xf>
    <xf numFmtId="184" fontId="20" fillId="0" borderId="6" xfId="0" applyNumberFormat="1" applyFont="1" applyBorder="1" applyAlignment="1">
      <alignment horizontal="right" vertical="center"/>
    </xf>
    <xf numFmtId="178" fontId="19" fillId="0" borderId="7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84" fontId="19" fillId="0" borderId="6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39" fontId="21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vertical="center"/>
    </xf>
    <xf numFmtId="0" fontId="23" fillId="0" borderId="3" xfId="0" applyFont="1" applyFill="1" applyBorder="1" applyAlignment="1" quotePrefix="1">
      <alignment horizontal="distributed" vertical="center" wrapText="1"/>
    </xf>
    <xf numFmtId="178" fontId="20" fillId="0" borderId="6" xfId="0" applyNumberFormat="1" applyFont="1" applyFill="1" applyBorder="1" applyAlignment="1">
      <alignment vertical="center"/>
    </xf>
    <xf numFmtId="178" fontId="20" fillId="0" borderId="7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5" fillId="0" borderId="3" xfId="0" applyFont="1" applyFill="1" applyBorder="1" applyAlignment="1" quotePrefix="1">
      <alignment horizontal="distributed" vertical="center" wrapText="1"/>
    </xf>
    <xf numFmtId="0" fontId="15" fillId="0" borderId="3" xfId="0" applyFont="1" applyFill="1" applyBorder="1" applyAlignment="1">
      <alignment horizontal="distributed" vertical="center" wrapText="1"/>
    </xf>
    <xf numFmtId="0" fontId="15" fillId="0" borderId="8" xfId="0" applyFont="1" applyFill="1" applyBorder="1" applyAlignment="1">
      <alignment horizontal="distributed" vertical="center" wrapText="1"/>
    </xf>
    <xf numFmtId="178" fontId="19" fillId="0" borderId="9" xfId="0" applyNumberFormat="1" applyFont="1" applyFill="1" applyBorder="1" applyAlignment="1">
      <alignment vertical="center"/>
    </xf>
    <xf numFmtId="184" fontId="20" fillId="0" borderId="9" xfId="0" applyNumberFormat="1" applyFont="1" applyBorder="1" applyAlignment="1">
      <alignment horizontal="right" vertical="center"/>
    </xf>
    <xf numFmtId="184" fontId="19" fillId="0" borderId="9" xfId="0" applyNumberFormat="1" applyFont="1" applyBorder="1" applyAlignment="1">
      <alignment horizontal="right" vertical="center"/>
    </xf>
    <xf numFmtId="184" fontId="19" fillId="0" borderId="10" xfId="0" applyNumberFormat="1" applyFont="1" applyBorder="1" applyAlignment="1">
      <alignment horizontal="right" vertical="center"/>
    </xf>
    <xf numFmtId="184" fontId="19" fillId="0" borderId="7" xfId="0" applyNumberFormat="1" applyFont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181" fontId="19" fillId="0" borderId="7" xfId="0" applyNumberFormat="1" applyFont="1" applyFill="1" applyBorder="1" applyAlignment="1">
      <alignment vertical="center"/>
    </xf>
    <xf numFmtId="0" fontId="23" fillId="0" borderId="8" xfId="0" applyFont="1" applyFill="1" applyBorder="1" applyAlignment="1">
      <alignment horizontal="distributed" vertical="center" wrapText="1"/>
    </xf>
    <xf numFmtId="178" fontId="20" fillId="0" borderId="9" xfId="0" applyNumberFormat="1" applyFont="1" applyFill="1" applyBorder="1" applyAlignment="1">
      <alignment vertical="center"/>
    </xf>
    <xf numFmtId="178" fontId="20" fillId="0" borderId="1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78" fontId="10" fillId="0" borderId="0" xfId="0" applyNumberFormat="1" applyFont="1" applyFill="1" applyBorder="1" applyAlignment="1">
      <alignment vertical="center"/>
    </xf>
    <xf numFmtId="0" fontId="17" fillId="0" borderId="11" xfId="0" applyFont="1" applyFill="1" applyBorder="1" applyAlignment="1" quotePrefix="1">
      <alignment horizontal="distributed" vertical="center" wrapText="1" indent="1"/>
    </xf>
    <xf numFmtId="0" fontId="18" fillId="0" borderId="12" xfId="0" applyFont="1" applyFill="1" applyBorder="1" applyAlignment="1">
      <alignment horizontal="distributed" vertical="center" wrapText="1" indent="1"/>
    </xf>
    <xf numFmtId="0" fontId="17" fillId="0" borderId="13" xfId="0" applyFont="1" applyFill="1" applyBorder="1" applyAlignment="1" quotePrefix="1">
      <alignment horizontal="distributed" vertical="center" wrapText="1" indent="1"/>
    </xf>
    <xf numFmtId="0" fontId="18" fillId="0" borderId="14" xfId="0" applyFont="1" applyFill="1" applyBorder="1" applyAlignment="1">
      <alignment horizontal="distributed" vertical="center" wrapText="1" indent="1"/>
    </xf>
    <xf numFmtId="0" fontId="17" fillId="0" borderId="15" xfId="0" applyFont="1" applyFill="1" applyBorder="1" applyAlignment="1">
      <alignment horizontal="distributed" vertical="center" wrapText="1" indent="1"/>
    </xf>
    <xf numFmtId="0" fontId="17" fillId="0" borderId="16" xfId="0" applyFont="1" applyFill="1" applyBorder="1" applyAlignment="1">
      <alignment horizontal="distributed" vertical="center" wrapText="1" indent="1"/>
    </xf>
    <xf numFmtId="0" fontId="17" fillId="0" borderId="17" xfId="0" applyFont="1" applyFill="1" applyBorder="1" applyAlignment="1" quotePrefix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314325</xdr:rowOff>
    </xdr:from>
    <xdr:to>
      <xdr:col>6</xdr:col>
      <xdr:colOff>504825</xdr:colOff>
      <xdr:row>34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44300" y="100298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1 )</a:t>
          </a:r>
        </a:p>
      </xdr:txBody>
    </xdr:sp>
    <xdr:clientData/>
  </xdr:twoCellAnchor>
  <xdr:twoCellAnchor>
    <xdr:from>
      <xdr:col>1</xdr:col>
      <xdr:colOff>1685925</xdr:colOff>
      <xdr:row>52</xdr:row>
      <xdr:rowOff>304800</xdr:rowOff>
    </xdr:from>
    <xdr:to>
      <xdr:col>2</xdr:col>
      <xdr:colOff>571500</xdr:colOff>
      <xdr:row>53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95900" y="16649700"/>
          <a:ext cx="581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2 )</a:t>
          </a:r>
        </a:p>
      </xdr:txBody>
    </xdr:sp>
    <xdr:clientData/>
  </xdr:twoCellAnchor>
  <xdr:twoCellAnchor>
    <xdr:from>
      <xdr:col>3</xdr:col>
      <xdr:colOff>38100</xdr:colOff>
      <xdr:row>52</xdr:row>
      <xdr:rowOff>285750</xdr:rowOff>
    </xdr:from>
    <xdr:to>
      <xdr:col>3</xdr:col>
      <xdr:colOff>628650</xdr:colOff>
      <xdr:row>53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10400" y="1663065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說明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3 )</a:t>
          </a:r>
        </a:p>
      </xdr:txBody>
    </xdr:sp>
    <xdr:clientData/>
  </xdr:twoCellAnchor>
  <xdr:twoCellAnchor>
    <xdr:from>
      <xdr:col>6</xdr:col>
      <xdr:colOff>9525</xdr:colOff>
      <xdr:row>37</xdr:row>
      <xdr:rowOff>85725</xdr:rowOff>
    </xdr:from>
    <xdr:to>
      <xdr:col>6</xdr:col>
      <xdr:colOff>742950</xdr:colOff>
      <xdr:row>37</xdr:row>
      <xdr:rowOff>323850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534775" y="1111567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657225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09975" y="187833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39</xdr:row>
      <xdr:rowOff>0</xdr:rowOff>
    </xdr:from>
    <xdr:to>
      <xdr:col>6</xdr:col>
      <xdr:colOff>561975</xdr:colOff>
      <xdr:row>39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553825" y="117348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" sqref="I6"/>
    </sheetView>
  </sheetViews>
  <sheetFormatPr defaultColWidth="9.00390625" defaultRowHeight="16.5"/>
  <cols>
    <col min="1" max="1" width="47.375" style="7" customWidth="1"/>
    <col min="2" max="2" width="22.25390625" style="8" customWidth="1"/>
    <col min="3" max="3" width="21.875" style="8" customWidth="1"/>
    <col min="4" max="4" width="20.25390625" style="8" customWidth="1"/>
    <col min="5" max="5" width="19.00390625" style="8" customWidth="1"/>
    <col min="6" max="6" width="20.50390625" style="8" customWidth="1"/>
    <col min="7" max="7" width="23.00390625" style="8" customWidth="1"/>
    <col min="8" max="8" width="21.875" style="8" customWidth="1"/>
    <col min="9" max="9" width="22.125" style="8" customWidth="1"/>
    <col min="10" max="10" width="20.50390625" style="16" bestFit="1" customWidth="1"/>
    <col min="11" max="11" width="9.00390625" style="8" customWidth="1"/>
    <col min="12" max="12" width="17.625" style="8" customWidth="1"/>
    <col min="13" max="16384" width="9.00390625" style="8" customWidth="1"/>
  </cols>
  <sheetData>
    <row r="1" spans="4:5" ht="31.5">
      <c r="D1" s="9" t="s">
        <v>19</v>
      </c>
      <c r="E1" s="10" t="s">
        <v>20</v>
      </c>
    </row>
    <row r="2" spans="4:5" ht="38.25">
      <c r="D2" s="11" t="s">
        <v>7</v>
      </c>
      <c r="E2" s="12" t="s">
        <v>0</v>
      </c>
    </row>
    <row r="3" spans="4:9" ht="20.25" customHeight="1" thickBot="1">
      <c r="D3" s="13" t="s">
        <v>21</v>
      </c>
      <c r="E3" s="14" t="s">
        <v>22</v>
      </c>
      <c r="I3" s="15" t="s">
        <v>8</v>
      </c>
    </row>
    <row r="4" spans="1:9" ht="23.25" customHeight="1">
      <c r="A4" s="60" t="s">
        <v>9</v>
      </c>
      <c r="B4" s="58" t="s">
        <v>10</v>
      </c>
      <c r="C4" s="67" t="s">
        <v>11</v>
      </c>
      <c r="D4" s="68"/>
      <c r="E4" s="66" t="s">
        <v>1</v>
      </c>
      <c r="F4" s="65"/>
      <c r="G4" s="64" t="s">
        <v>2</v>
      </c>
      <c r="H4" s="65"/>
      <c r="I4" s="62" t="s">
        <v>12</v>
      </c>
    </row>
    <row r="5" spans="1:9" ht="39">
      <c r="A5" s="61"/>
      <c r="B5" s="59"/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16</v>
      </c>
      <c r="I5" s="63"/>
    </row>
    <row r="6" spans="1:12" s="7" customFormat="1" ht="21.75" customHeight="1">
      <c r="A6" s="18" t="s">
        <v>23</v>
      </c>
      <c r="B6" s="19">
        <v>16300683024</v>
      </c>
      <c r="C6" s="19">
        <v>114512077</v>
      </c>
      <c r="D6" s="20">
        <v>1543695</v>
      </c>
      <c r="E6" s="21">
        <v>0</v>
      </c>
      <c r="F6" s="19">
        <f aca="true" t="shared" si="0" ref="F6:F32">C6+D6+E6</f>
        <v>116055772</v>
      </c>
      <c r="G6" s="21">
        <v>0</v>
      </c>
      <c r="H6" s="21">
        <f aca="true" t="shared" si="1" ref="H6:H32">G6</f>
        <v>0</v>
      </c>
      <c r="I6" s="22">
        <v>16416738796</v>
      </c>
      <c r="J6" s="16">
        <f aca="true" t="shared" si="2" ref="J6:J34">B6+F6-I6</f>
        <v>0</v>
      </c>
      <c r="L6" s="23" t="s">
        <v>18</v>
      </c>
    </row>
    <row r="7" spans="1:12" s="7" customFormat="1" ht="21.75" customHeight="1">
      <c r="A7" s="18" t="s">
        <v>24</v>
      </c>
      <c r="B7" s="24">
        <v>21195990852</v>
      </c>
      <c r="C7" s="24">
        <v>1398028617</v>
      </c>
      <c r="D7" s="24">
        <v>2485031</v>
      </c>
      <c r="E7" s="25">
        <v>0</v>
      </c>
      <c r="F7" s="24">
        <f t="shared" si="0"/>
        <v>1400513648</v>
      </c>
      <c r="G7" s="25">
        <v>0</v>
      </c>
      <c r="H7" s="25">
        <f t="shared" si="1"/>
        <v>0</v>
      </c>
      <c r="I7" s="26">
        <v>22596504500</v>
      </c>
      <c r="J7" s="16">
        <f t="shared" si="2"/>
        <v>0</v>
      </c>
      <c r="K7" s="27"/>
      <c r="L7" s="23" t="s">
        <v>25</v>
      </c>
    </row>
    <row r="8" spans="1:12" s="7" customFormat="1" ht="21.75" customHeight="1">
      <c r="A8" s="18" t="s">
        <v>26</v>
      </c>
      <c r="B8" s="24">
        <v>3319308124</v>
      </c>
      <c r="C8" s="25">
        <v>0</v>
      </c>
      <c r="D8" s="25">
        <v>0</v>
      </c>
      <c r="E8" s="25">
        <v>0</v>
      </c>
      <c r="F8" s="25">
        <f t="shared" si="0"/>
        <v>0</v>
      </c>
      <c r="G8" s="25">
        <v>0</v>
      </c>
      <c r="H8" s="25">
        <f t="shared" si="1"/>
        <v>0</v>
      </c>
      <c r="I8" s="26">
        <v>3319308124</v>
      </c>
      <c r="J8" s="16">
        <f t="shared" si="2"/>
        <v>0</v>
      </c>
      <c r="L8" s="23" t="s">
        <v>27</v>
      </c>
    </row>
    <row r="9" spans="1:12" s="7" customFormat="1" ht="21.75" customHeight="1">
      <c r="A9" s="18" t="s">
        <v>28</v>
      </c>
      <c r="B9" s="24">
        <v>19957483034</v>
      </c>
      <c r="C9" s="24">
        <v>164161502</v>
      </c>
      <c r="D9" s="24">
        <v>100000</v>
      </c>
      <c r="E9" s="25">
        <v>0</v>
      </c>
      <c r="F9" s="24">
        <f t="shared" si="0"/>
        <v>164261502</v>
      </c>
      <c r="G9" s="25">
        <v>0</v>
      </c>
      <c r="H9" s="25">
        <f t="shared" si="1"/>
        <v>0</v>
      </c>
      <c r="I9" s="26">
        <v>20121744536</v>
      </c>
      <c r="J9" s="16">
        <f t="shared" si="2"/>
        <v>0</v>
      </c>
      <c r="L9" s="23" t="s">
        <v>29</v>
      </c>
    </row>
    <row r="10" spans="1:12" s="7" customFormat="1" ht="21.75" customHeight="1">
      <c r="A10" s="18" t="s">
        <v>30</v>
      </c>
      <c r="B10" s="24">
        <v>26209548232</v>
      </c>
      <c r="C10" s="25">
        <v>0</v>
      </c>
      <c r="D10" s="24">
        <v>516786</v>
      </c>
      <c r="E10" s="25">
        <v>0</v>
      </c>
      <c r="F10" s="24">
        <f t="shared" si="0"/>
        <v>516786</v>
      </c>
      <c r="G10" s="25">
        <v>0</v>
      </c>
      <c r="H10" s="25">
        <f t="shared" si="1"/>
        <v>0</v>
      </c>
      <c r="I10" s="26">
        <v>26210065018</v>
      </c>
      <c r="J10" s="16">
        <f t="shared" si="2"/>
        <v>0</v>
      </c>
      <c r="K10" s="27"/>
      <c r="L10" s="23" t="s">
        <v>31</v>
      </c>
    </row>
    <row r="11" spans="1:12" s="7" customFormat="1" ht="21.75" customHeight="1">
      <c r="A11" s="18" t="s">
        <v>32</v>
      </c>
      <c r="B11" s="24">
        <v>2108987994</v>
      </c>
      <c r="C11" s="25">
        <v>0</v>
      </c>
      <c r="D11" s="24">
        <v>1000</v>
      </c>
      <c r="E11" s="25">
        <v>0</v>
      </c>
      <c r="F11" s="24">
        <f t="shared" si="0"/>
        <v>1000</v>
      </c>
      <c r="G11" s="25">
        <v>0</v>
      </c>
      <c r="H11" s="25">
        <f t="shared" si="1"/>
        <v>0</v>
      </c>
      <c r="I11" s="26">
        <v>2108988994</v>
      </c>
      <c r="J11" s="16">
        <f t="shared" si="2"/>
        <v>0</v>
      </c>
      <c r="L11" s="23" t="s">
        <v>33</v>
      </c>
    </row>
    <row r="12" spans="1:12" s="7" customFormat="1" ht="21.75" customHeight="1">
      <c r="A12" s="18" t="s">
        <v>34</v>
      </c>
      <c r="B12" s="24">
        <v>80188220474</v>
      </c>
      <c r="C12" s="24">
        <v>2847606363</v>
      </c>
      <c r="D12" s="24">
        <v>11863235</v>
      </c>
      <c r="E12" s="25">
        <v>0</v>
      </c>
      <c r="F12" s="24">
        <f t="shared" si="0"/>
        <v>2859469598</v>
      </c>
      <c r="G12" s="25">
        <v>0</v>
      </c>
      <c r="H12" s="25">
        <f t="shared" si="1"/>
        <v>0</v>
      </c>
      <c r="I12" s="26">
        <v>83047690072</v>
      </c>
      <c r="J12" s="16">
        <f t="shared" si="2"/>
        <v>0</v>
      </c>
      <c r="L12" s="23" t="s">
        <v>35</v>
      </c>
    </row>
    <row r="13" spans="1:12" s="7" customFormat="1" ht="21.75" customHeight="1">
      <c r="A13" s="18" t="s">
        <v>36</v>
      </c>
      <c r="B13" s="24">
        <v>21116091684</v>
      </c>
      <c r="C13" s="24">
        <v>2394293658</v>
      </c>
      <c r="D13" s="24">
        <v>346650783</v>
      </c>
      <c r="E13" s="25">
        <v>0</v>
      </c>
      <c r="F13" s="24">
        <f t="shared" si="0"/>
        <v>2740944441</v>
      </c>
      <c r="G13" s="25">
        <v>0</v>
      </c>
      <c r="H13" s="25">
        <f t="shared" si="1"/>
        <v>0</v>
      </c>
      <c r="I13" s="26">
        <v>23857036125</v>
      </c>
      <c r="J13" s="16">
        <f t="shared" si="2"/>
        <v>0</v>
      </c>
      <c r="L13" s="23" t="s">
        <v>37</v>
      </c>
    </row>
    <row r="14" spans="1:12" s="7" customFormat="1" ht="21.75" customHeight="1">
      <c r="A14" s="18" t="s">
        <v>38</v>
      </c>
      <c r="B14" s="24">
        <v>306057666258</v>
      </c>
      <c r="C14" s="24">
        <v>2266328140</v>
      </c>
      <c r="D14" s="24">
        <v>154918781</v>
      </c>
      <c r="E14" s="25">
        <v>0</v>
      </c>
      <c r="F14" s="24">
        <f t="shared" si="0"/>
        <v>2421246921</v>
      </c>
      <c r="G14" s="25">
        <v>0</v>
      </c>
      <c r="H14" s="25">
        <f t="shared" si="1"/>
        <v>0</v>
      </c>
      <c r="I14" s="26">
        <v>308478913179</v>
      </c>
      <c r="J14" s="16">
        <f t="shared" si="2"/>
        <v>0</v>
      </c>
      <c r="L14" s="23" t="s">
        <v>39</v>
      </c>
    </row>
    <row r="15" spans="1:12" s="7" customFormat="1" ht="21.75" customHeight="1">
      <c r="A15" s="18" t="s">
        <v>40</v>
      </c>
      <c r="B15" s="24">
        <v>171981132895</v>
      </c>
      <c r="C15" s="24">
        <v>44829183</v>
      </c>
      <c r="D15" s="24">
        <v>2303127</v>
      </c>
      <c r="E15" s="25">
        <v>0</v>
      </c>
      <c r="F15" s="24">
        <f t="shared" si="0"/>
        <v>47132310</v>
      </c>
      <c r="G15" s="25">
        <v>0</v>
      </c>
      <c r="H15" s="25">
        <f t="shared" si="1"/>
        <v>0</v>
      </c>
      <c r="I15" s="26">
        <v>172028265205</v>
      </c>
      <c r="J15" s="16">
        <f t="shared" si="2"/>
        <v>0</v>
      </c>
      <c r="L15" s="23" t="s">
        <v>41</v>
      </c>
    </row>
    <row r="16" spans="1:12" s="7" customFormat="1" ht="21.75" customHeight="1">
      <c r="A16" s="18" t="s">
        <v>42</v>
      </c>
      <c r="B16" s="24">
        <v>211382844698</v>
      </c>
      <c r="C16" s="24">
        <v>2896500140</v>
      </c>
      <c r="D16" s="24">
        <v>48996972</v>
      </c>
      <c r="E16" s="25">
        <v>0</v>
      </c>
      <c r="F16" s="24">
        <f t="shared" si="0"/>
        <v>2945497112</v>
      </c>
      <c r="G16" s="25">
        <v>0</v>
      </c>
      <c r="H16" s="25">
        <f t="shared" si="1"/>
        <v>0</v>
      </c>
      <c r="I16" s="26">
        <v>214328341810</v>
      </c>
      <c r="J16" s="16">
        <f t="shared" si="2"/>
        <v>0</v>
      </c>
      <c r="L16" s="23" t="s">
        <v>43</v>
      </c>
    </row>
    <row r="17" spans="1:12" s="7" customFormat="1" ht="21.75" customHeight="1">
      <c r="A17" s="18" t="s">
        <v>44</v>
      </c>
      <c r="B17" s="24">
        <v>29577707765</v>
      </c>
      <c r="C17" s="24">
        <v>74193455</v>
      </c>
      <c r="D17" s="24">
        <v>30000</v>
      </c>
      <c r="E17" s="25">
        <v>0</v>
      </c>
      <c r="F17" s="24">
        <f t="shared" si="0"/>
        <v>74223455</v>
      </c>
      <c r="G17" s="25">
        <v>0</v>
      </c>
      <c r="H17" s="25">
        <f t="shared" si="1"/>
        <v>0</v>
      </c>
      <c r="I17" s="26">
        <v>29651931220</v>
      </c>
      <c r="J17" s="16">
        <f t="shared" si="2"/>
        <v>0</v>
      </c>
      <c r="L17" s="23" t="s">
        <v>45</v>
      </c>
    </row>
    <row r="18" spans="1:12" s="7" customFormat="1" ht="21.75" customHeight="1">
      <c r="A18" s="18" t="s">
        <v>46</v>
      </c>
      <c r="B18" s="24">
        <v>51005199659</v>
      </c>
      <c r="C18" s="24">
        <v>785237073</v>
      </c>
      <c r="D18" s="24">
        <v>22778625</v>
      </c>
      <c r="E18" s="25">
        <v>0</v>
      </c>
      <c r="F18" s="24">
        <f t="shared" si="0"/>
        <v>808015698</v>
      </c>
      <c r="G18" s="25">
        <v>0</v>
      </c>
      <c r="H18" s="25">
        <f t="shared" si="1"/>
        <v>0</v>
      </c>
      <c r="I18" s="26">
        <v>51813215357</v>
      </c>
      <c r="J18" s="16">
        <f t="shared" si="2"/>
        <v>0</v>
      </c>
      <c r="L18" s="23" t="s">
        <v>47</v>
      </c>
    </row>
    <row r="19" spans="1:12" s="7" customFormat="1" ht="21.75" customHeight="1">
      <c r="A19" s="18" t="s">
        <v>48</v>
      </c>
      <c r="B19" s="24">
        <v>79708690495</v>
      </c>
      <c r="C19" s="24">
        <v>3517475622</v>
      </c>
      <c r="D19" s="24">
        <v>95658</v>
      </c>
      <c r="E19" s="25">
        <v>0</v>
      </c>
      <c r="F19" s="24">
        <f t="shared" si="0"/>
        <v>3517571280</v>
      </c>
      <c r="G19" s="25">
        <v>0</v>
      </c>
      <c r="H19" s="25">
        <f t="shared" si="1"/>
        <v>0</v>
      </c>
      <c r="I19" s="26">
        <v>83226261775</v>
      </c>
      <c r="J19" s="16">
        <f t="shared" si="2"/>
        <v>0</v>
      </c>
      <c r="L19" s="23" t="s">
        <v>49</v>
      </c>
    </row>
    <row r="20" spans="1:12" s="7" customFormat="1" ht="21.75" customHeight="1">
      <c r="A20" s="18" t="s">
        <v>50</v>
      </c>
      <c r="B20" s="24">
        <v>119527573519</v>
      </c>
      <c r="C20" s="24">
        <v>7046680</v>
      </c>
      <c r="D20" s="28">
        <v>3255698</v>
      </c>
      <c r="E20" s="25">
        <v>0</v>
      </c>
      <c r="F20" s="24">
        <f>C20+D20+E20</f>
        <v>10302378</v>
      </c>
      <c r="G20" s="25">
        <v>0</v>
      </c>
      <c r="H20" s="25">
        <f>G20</f>
        <v>0</v>
      </c>
      <c r="I20" s="26">
        <v>119537875897</v>
      </c>
      <c r="J20" s="16">
        <f>B20+F20-I20</f>
        <v>0</v>
      </c>
      <c r="L20" s="29" t="s">
        <v>51</v>
      </c>
    </row>
    <row r="21" spans="1:12" s="7" customFormat="1" ht="21.75" customHeight="1">
      <c r="A21" s="18" t="s">
        <v>52</v>
      </c>
      <c r="B21" s="24">
        <v>102475889</v>
      </c>
      <c r="C21" s="25">
        <v>0</v>
      </c>
      <c r="D21" s="25">
        <v>0</v>
      </c>
      <c r="E21" s="25">
        <v>0</v>
      </c>
      <c r="F21" s="25">
        <f t="shared" si="0"/>
        <v>0</v>
      </c>
      <c r="G21" s="25">
        <v>0</v>
      </c>
      <c r="H21" s="25">
        <f t="shared" si="1"/>
        <v>0</v>
      </c>
      <c r="I21" s="26">
        <v>102475889</v>
      </c>
      <c r="J21" s="16">
        <f t="shared" si="2"/>
        <v>0</v>
      </c>
      <c r="L21" s="23" t="s">
        <v>53</v>
      </c>
    </row>
    <row r="22" spans="1:12" s="7" customFormat="1" ht="21.75" customHeight="1">
      <c r="A22" s="18" t="s">
        <v>54</v>
      </c>
      <c r="B22" s="24">
        <v>1317422601</v>
      </c>
      <c r="C22" s="24">
        <v>344072</v>
      </c>
      <c r="D22" s="25">
        <v>0</v>
      </c>
      <c r="E22" s="25">
        <v>0</v>
      </c>
      <c r="F22" s="24">
        <f t="shared" si="0"/>
        <v>344072</v>
      </c>
      <c r="G22" s="25">
        <v>0</v>
      </c>
      <c r="H22" s="25">
        <f t="shared" si="1"/>
        <v>0</v>
      </c>
      <c r="I22" s="26">
        <v>1317766673</v>
      </c>
      <c r="J22" s="16">
        <f t="shared" si="2"/>
        <v>0</v>
      </c>
      <c r="L22" s="23" t="s">
        <v>55</v>
      </c>
    </row>
    <row r="23" spans="1:12" s="7" customFormat="1" ht="21.75" customHeight="1">
      <c r="A23" s="18" t="s">
        <v>56</v>
      </c>
      <c r="B23" s="24">
        <v>2733704148</v>
      </c>
      <c r="C23" s="24">
        <v>4568000</v>
      </c>
      <c r="D23" s="25">
        <v>0</v>
      </c>
      <c r="E23" s="25">
        <v>0</v>
      </c>
      <c r="F23" s="24">
        <f aca="true" t="shared" si="3" ref="F23:F28">C23+D23+E23</f>
        <v>4568000</v>
      </c>
      <c r="G23" s="25">
        <v>0</v>
      </c>
      <c r="H23" s="25">
        <f aca="true" t="shared" si="4" ref="H23:H28">G23</f>
        <v>0</v>
      </c>
      <c r="I23" s="26">
        <v>2738272148</v>
      </c>
      <c r="J23" s="16">
        <f aca="true" t="shared" si="5" ref="J23:J28">B23+F23-I23</f>
        <v>0</v>
      </c>
      <c r="L23" s="23" t="s">
        <v>57</v>
      </c>
    </row>
    <row r="24" spans="1:12" s="7" customFormat="1" ht="21.75" customHeight="1">
      <c r="A24" s="18" t="s">
        <v>58</v>
      </c>
      <c r="B24" s="24">
        <f>117929530599</f>
        <v>117929530599</v>
      </c>
      <c r="C24" s="24">
        <v>1658808317</v>
      </c>
      <c r="D24" s="24">
        <v>28931820</v>
      </c>
      <c r="E24" s="25">
        <v>0</v>
      </c>
      <c r="F24" s="24">
        <f t="shared" si="3"/>
        <v>1687740137</v>
      </c>
      <c r="G24" s="25">
        <v>0</v>
      </c>
      <c r="H24" s="25">
        <f t="shared" si="4"/>
        <v>0</v>
      </c>
      <c r="I24" s="26">
        <v>119617270736</v>
      </c>
      <c r="J24" s="16">
        <f t="shared" si="5"/>
        <v>0</v>
      </c>
      <c r="L24" s="23" t="s">
        <v>59</v>
      </c>
    </row>
    <row r="25" spans="1:12" s="7" customFormat="1" ht="21.75" customHeight="1">
      <c r="A25" s="18" t="s">
        <v>60</v>
      </c>
      <c r="B25" s="24">
        <v>175330026990</v>
      </c>
      <c r="C25" s="24">
        <v>161176803</v>
      </c>
      <c r="D25" s="24">
        <v>25193648</v>
      </c>
      <c r="E25" s="25">
        <v>0</v>
      </c>
      <c r="F25" s="24">
        <f t="shared" si="3"/>
        <v>186370451</v>
      </c>
      <c r="G25" s="25">
        <v>0</v>
      </c>
      <c r="H25" s="25">
        <f t="shared" si="4"/>
        <v>0</v>
      </c>
      <c r="I25" s="26">
        <v>175516397441</v>
      </c>
      <c r="J25" s="16">
        <f t="shared" si="5"/>
        <v>0</v>
      </c>
      <c r="L25" s="23" t="s">
        <v>61</v>
      </c>
    </row>
    <row r="26" spans="1:12" s="7" customFormat="1" ht="21.75" customHeight="1">
      <c r="A26" s="18" t="s">
        <v>62</v>
      </c>
      <c r="B26" s="24">
        <v>3609231083</v>
      </c>
      <c r="C26" s="24">
        <v>197036504</v>
      </c>
      <c r="D26" s="24">
        <v>2175332</v>
      </c>
      <c r="E26" s="25">
        <v>0</v>
      </c>
      <c r="F26" s="24">
        <f t="shared" si="3"/>
        <v>199211836</v>
      </c>
      <c r="G26" s="25">
        <v>0</v>
      </c>
      <c r="H26" s="25">
        <f t="shared" si="4"/>
        <v>0</v>
      </c>
      <c r="I26" s="26">
        <v>3808442919</v>
      </c>
      <c r="J26" s="16">
        <f t="shared" si="5"/>
        <v>0</v>
      </c>
      <c r="L26" s="23" t="s">
        <v>63</v>
      </c>
    </row>
    <row r="27" spans="1:12" s="7" customFormat="1" ht="21.75" customHeight="1">
      <c r="A27" s="18" t="s">
        <v>64</v>
      </c>
      <c r="B27" s="24">
        <v>12497207556</v>
      </c>
      <c r="C27" s="24">
        <v>940876154</v>
      </c>
      <c r="D27" s="24">
        <v>5327148</v>
      </c>
      <c r="E27" s="25">
        <v>0</v>
      </c>
      <c r="F27" s="24">
        <f t="shared" si="3"/>
        <v>946203302</v>
      </c>
      <c r="G27" s="25">
        <v>0</v>
      </c>
      <c r="H27" s="25">
        <f t="shared" si="4"/>
        <v>0</v>
      </c>
      <c r="I27" s="26">
        <v>13443410858</v>
      </c>
      <c r="J27" s="16">
        <f t="shared" si="5"/>
        <v>0</v>
      </c>
      <c r="L27" s="23" t="s">
        <v>65</v>
      </c>
    </row>
    <row r="28" spans="1:12" s="7" customFormat="1" ht="21.75" customHeight="1">
      <c r="A28" s="18" t="s">
        <v>66</v>
      </c>
      <c r="B28" s="24">
        <v>15062182688</v>
      </c>
      <c r="C28" s="24">
        <v>72562893</v>
      </c>
      <c r="D28" s="24">
        <v>259557</v>
      </c>
      <c r="E28" s="25">
        <v>0</v>
      </c>
      <c r="F28" s="24">
        <f t="shared" si="3"/>
        <v>72822450</v>
      </c>
      <c r="G28" s="25">
        <v>0</v>
      </c>
      <c r="H28" s="25">
        <f t="shared" si="4"/>
        <v>0</v>
      </c>
      <c r="I28" s="26">
        <v>15135005138</v>
      </c>
      <c r="J28" s="16">
        <f t="shared" si="5"/>
        <v>0</v>
      </c>
      <c r="L28" s="23" t="s">
        <v>67</v>
      </c>
    </row>
    <row r="29" spans="1:12" s="7" customFormat="1" ht="21.75" customHeight="1">
      <c r="A29" s="18" t="s">
        <v>68</v>
      </c>
      <c r="B29" s="24">
        <v>48007931583</v>
      </c>
      <c r="C29" s="24">
        <v>694702398</v>
      </c>
      <c r="D29" s="24">
        <v>5000000</v>
      </c>
      <c r="E29" s="25">
        <v>0</v>
      </c>
      <c r="F29" s="24">
        <f t="shared" si="0"/>
        <v>699702398</v>
      </c>
      <c r="G29" s="25">
        <v>0</v>
      </c>
      <c r="H29" s="25">
        <f t="shared" si="1"/>
        <v>0</v>
      </c>
      <c r="I29" s="26">
        <v>48707633981</v>
      </c>
      <c r="J29" s="16">
        <f t="shared" si="2"/>
        <v>0</v>
      </c>
      <c r="L29" s="23" t="s">
        <v>69</v>
      </c>
    </row>
    <row r="30" spans="1:12" s="7" customFormat="1" ht="21.75" customHeight="1">
      <c r="A30" s="18" t="s">
        <v>70</v>
      </c>
      <c r="B30" s="24">
        <v>1407786942</v>
      </c>
      <c r="C30" s="25">
        <v>0</v>
      </c>
      <c r="D30" s="25">
        <v>0</v>
      </c>
      <c r="E30" s="25">
        <v>0</v>
      </c>
      <c r="F30" s="25">
        <f t="shared" si="0"/>
        <v>0</v>
      </c>
      <c r="G30" s="25">
        <v>0</v>
      </c>
      <c r="H30" s="25">
        <f t="shared" si="1"/>
        <v>0</v>
      </c>
      <c r="I30" s="26">
        <v>1407786942</v>
      </c>
      <c r="J30" s="16">
        <f t="shared" si="2"/>
        <v>0</v>
      </c>
      <c r="L30" s="23" t="s">
        <v>71</v>
      </c>
    </row>
    <row r="31" spans="1:12" s="7" customFormat="1" ht="21.75" customHeight="1">
      <c r="A31" s="18" t="s">
        <v>72</v>
      </c>
      <c r="B31" s="24">
        <v>122492340795</v>
      </c>
      <c r="C31" s="24">
        <v>72115860</v>
      </c>
      <c r="D31" s="24">
        <v>902189</v>
      </c>
      <c r="E31" s="25">
        <v>0</v>
      </c>
      <c r="F31" s="24">
        <f t="shared" si="0"/>
        <v>73018049</v>
      </c>
      <c r="G31" s="25">
        <v>0</v>
      </c>
      <c r="H31" s="25">
        <f t="shared" si="1"/>
        <v>0</v>
      </c>
      <c r="I31" s="26">
        <v>122565358844</v>
      </c>
      <c r="J31" s="16">
        <f t="shared" si="2"/>
        <v>0</v>
      </c>
      <c r="L31" s="30" t="s">
        <v>73</v>
      </c>
    </row>
    <row r="32" spans="1:12" s="7" customFormat="1" ht="21.75" customHeight="1">
      <c r="A32" s="18" t="s">
        <v>74</v>
      </c>
      <c r="B32" s="24">
        <v>172977092433</v>
      </c>
      <c r="C32" s="25">
        <v>0</v>
      </c>
      <c r="D32" s="25">
        <v>0</v>
      </c>
      <c r="E32" s="25">
        <v>0</v>
      </c>
      <c r="F32" s="25">
        <f t="shared" si="0"/>
        <v>0</v>
      </c>
      <c r="G32" s="25">
        <v>0</v>
      </c>
      <c r="H32" s="25">
        <f t="shared" si="1"/>
        <v>0</v>
      </c>
      <c r="I32" s="26">
        <v>172977092433</v>
      </c>
      <c r="J32" s="16">
        <f t="shared" si="2"/>
        <v>0</v>
      </c>
      <c r="L32" s="23" t="s">
        <v>75</v>
      </c>
    </row>
    <row r="33" spans="1:12" s="31" customFormat="1" ht="25.5" customHeight="1">
      <c r="A33" s="18" t="s">
        <v>76</v>
      </c>
      <c r="B33" s="24">
        <v>1977813460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6">
        <v>1977813460</v>
      </c>
      <c r="J33" s="16">
        <f t="shared" si="2"/>
        <v>0</v>
      </c>
      <c r="L33" s="23" t="s">
        <v>75</v>
      </c>
    </row>
    <row r="34" spans="1:12" s="35" customFormat="1" ht="30" customHeight="1">
      <c r="A34" s="32" t="s">
        <v>77</v>
      </c>
      <c r="B34" s="33">
        <f aca="true" t="shared" si="6" ref="B34:I34">SUM(B6:B33)</f>
        <v>1835081875474</v>
      </c>
      <c r="C34" s="33">
        <f t="shared" si="6"/>
        <v>20312403511</v>
      </c>
      <c r="D34" s="33">
        <f t="shared" si="6"/>
        <v>663329085</v>
      </c>
      <c r="E34" s="25">
        <f t="shared" si="6"/>
        <v>0</v>
      </c>
      <c r="F34" s="33">
        <f t="shared" si="6"/>
        <v>20975732596</v>
      </c>
      <c r="G34" s="25">
        <f t="shared" si="6"/>
        <v>0</v>
      </c>
      <c r="H34" s="25">
        <f t="shared" si="6"/>
        <v>0</v>
      </c>
      <c r="I34" s="34">
        <f t="shared" si="6"/>
        <v>1856057608070</v>
      </c>
      <c r="J34" s="16">
        <f t="shared" si="2"/>
        <v>0</v>
      </c>
      <c r="L34" s="23" t="s">
        <v>78</v>
      </c>
    </row>
    <row r="35" spans="1:12" s="31" customFormat="1" ht="21.75" customHeight="1">
      <c r="A35" s="36" t="s">
        <v>3</v>
      </c>
      <c r="B35" s="24">
        <v>44641915463</v>
      </c>
      <c r="C35" s="24">
        <v>17161998849</v>
      </c>
      <c r="D35" s="24">
        <f>897794908+30258171</f>
        <v>928053079</v>
      </c>
      <c r="E35" s="25">
        <v>0</v>
      </c>
      <c r="F35" s="24">
        <f>C35+D35+E35</f>
        <v>18090051928</v>
      </c>
      <c r="G35" s="24">
        <f>37758662652+30258171</f>
        <v>37788920823</v>
      </c>
      <c r="H35" s="24">
        <f>G35</f>
        <v>37788920823</v>
      </c>
      <c r="I35" s="26">
        <v>24943046568</v>
      </c>
      <c r="J35" s="16">
        <f aca="true" t="shared" si="7" ref="J35:J54">B35+F35-H35-I35</f>
        <v>0</v>
      </c>
      <c r="L35" s="23" t="s">
        <v>79</v>
      </c>
    </row>
    <row r="36" spans="1:10" s="7" customFormat="1" ht="21.75" customHeight="1">
      <c r="A36" s="36" t="s">
        <v>4</v>
      </c>
      <c r="B36" s="24">
        <v>1041176712</v>
      </c>
      <c r="C36" s="25">
        <v>0</v>
      </c>
      <c r="D36" s="25">
        <v>0</v>
      </c>
      <c r="E36" s="24">
        <v>174711659.98</v>
      </c>
      <c r="F36" s="24">
        <f>C36+D36+E36</f>
        <v>174711659.98</v>
      </c>
      <c r="G36" s="28">
        <v>0</v>
      </c>
      <c r="H36" s="28">
        <f>G36</f>
        <v>0</v>
      </c>
      <c r="I36" s="26">
        <v>1215888371.98</v>
      </c>
      <c r="J36" s="16">
        <f t="shared" si="7"/>
        <v>0</v>
      </c>
    </row>
    <row r="37" spans="1:10" s="7" customFormat="1" ht="30" customHeight="1">
      <c r="A37" s="32" t="s">
        <v>80</v>
      </c>
      <c r="B37" s="33">
        <f aca="true" t="shared" si="8" ref="B37:I37">SUM(B35:B36)</f>
        <v>45683092175</v>
      </c>
      <c r="C37" s="33">
        <f t="shared" si="8"/>
        <v>17161998849</v>
      </c>
      <c r="D37" s="33">
        <f t="shared" si="8"/>
        <v>928053079</v>
      </c>
      <c r="E37" s="33">
        <f t="shared" si="8"/>
        <v>174711659.98</v>
      </c>
      <c r="F37" s="33">
        <f t="shared" si="8"/>
        <v>18264763587.98</v>
      </c>
      <c r="G37" s="33">
        <f t="shared" si="8"/>
        <v>37788920823</v>
      </c>
      <c r="H37" s="33">
        <f t="shared" si="8"/>
        <v>37788920823</v>
      </c>
      <c r="I37" s="34">
        <f t="shared" si="8"/>
        <v>26158934939.98</v>
      </c>
      <c r="J37" s="16">
        <f t="shared" si="7"/>
        <v>0</v>
      </c>
    </row>
    <row r="38" spans="1:10" s="7" customFormat="1" ht="27.75" customHeight="1">
      <c r="A38" s="37" t="s">
        <v>81</v>
      </c>
      <c r="B38" s="24">
        <v>6416517283</v>
      </c>
      <c r="C38" s="24">
        <v>45645341024</v>
      </c>
      <c r="D38" s="25">
        <v>0</v>
      </c>
      <c r="E38" s="25">
        <v>0</v>
      </c>
      <c r="F38" s="24">
        <f>C38+D38+E38</f>
        <v>45645341024</v>
      </c>
      <c r="G38" s="24">
        <v>35191257684</v>
      </c>
      <c r="H38" s="24">
        <f aca="true" t="shared" si="9" ref="H38:H51">G38</f>
        <v>35191257684</v>
      </c>
      <c r="I38" s="26">
        <v>16870600623</v>
      </c>
      <c r="J38" s="16">
        <f t="shared" si="7"/>
        <v>0</v>
      </c>
    </row>
    <row r="39" spans="1:10" s="7" customFormat="1" ht="27.75" customHeight="1">
      <c r="A39" s="37" t="s">
        <v>82</v>
      </c>
      <c r="B39" s="24">
        <v>90000</v>
      </c>
      <c r="C39" s="25">
        <v>0</v>
      </c>
      <c r="D39" s="25">
        <v>0</v>
      </c>
      <c r="E39" s="25">
        <v>0</v>
      </c>
      <c r="F39" s="28">
        <v>0</v>
      </c>
      <c r="G39" s="28">
        <v>0</v>
      </c>
      <c r="H39" s="28">
        <f t="shared" si="9"/>
        <v>0</v>
      </c>
      <c r="I39" s="26">
        <v>90000</v>
      </c>
      <c r="J39" s="16">
        <f t="shared" si="7"/>
        <v>0</v>
      </c>
    </row>
    <row r="40" spans="1:10" s="7" customFormat="1" ht="27.75" customHeight="1" thickBot="1">
      <c r="A40" s="38" t="s">
        <v>83</v>
      </c>
      <c r="B40" s="39">
        <v>117071235</v>
      </c>
      <c r="C40" s="40">
        <v>0</v>
      </c>
      <c r="D40" s="41">
        <v>537193705</v>
      </c>
      <c r="E40" s="40">
        <v>0</v>
      </c>
      <c r="F40" s="39">
        <f aca="true" t="shared" si="10" ref="F40:F51">C40+D40+E40</f>
        <v>537193705</v>
      </c>
      <c r="G40" s="39">
        <v>654264940</v>
      </c>
      <c r="H40" s="39">
        <f t="shared" si="9"/>
        <v>654264940</v>
      </c>
      <c r="I40" s="42">
        <v>0</v>
      </c>
      <c r="J40" s="16">
        <f t="shared" si="7"/>
        <v>0</v>
      </c>
    </row>
    <row r="41" spans="1:10" s="7" customFormat="1" ht="27.75" customHeight="1">
      <c r="A41" s="37" t="s">
        <v>84</v>
      </c>
      <c r="B41" s="28">
        <v>233014578</v>
      </c>
      <c r="C41" s="25">
        <v>0</v>
      </c>
      <c r="D41" s="28">
        <v>29671119</v>
      </c>
      <c r="E41" s="25">
        <v>0</v>
      </c>
      <c r="F41" s="24">
        <f t="shared" si="10"/>
        <v>29671119</v>
      </c>
      <c r="G41" s="24">
        <v>262685697</v>
      </c>
      <c r="H41" s="24">
        <f t="shared" si="9"/>
        <v>262685697</v>
      </c>
      <c r="I41" s="43">
        <v>0</v>
      </c>
      <c r="J41" s="16">
        <f t="shared" si="7"/>
        <v>0</v>
      </c>
    </row>
    <row r="42" spans="1:10" s="7" customFormat="1" ht="27.75" customHeight="1">
      <c r="A42" s="37" t="s">
        <v>85</v>
      </c>
      <c r="B42" s="24">
        <v>95000</v>
      </c>
      <c r="C42" s="24">
        <v>400000</v>
      </c>
      <c r="D42" s="25">
        <v>0</v>
      </c>
      <c r="E42" s="25">
        <v>0</v>
      </c>
      <c r="F42" s="24">
        <f t="shared" si="10"/>
        <v>400000</v>
      </c>
      <c r="G42" s="24">
        <v>400000</v>
      </c>
      <c r="H42" s="24">
        <f t="shared" si="9"/>
        <v>400000</v>
      </c>
      <c r="I42" s="26">
        <v>95000</v>
      </c>
      <c r="J42" s="16">
        <f t="shared" si="7"/>
        <v>0</v>
      </c>
    </row>
    <row r="43" spans="1:10" s="7" customFormat="1" ht="27.75" customHeight="1">
      <c r="A43" s="37" t="s">
        <v>86</v>
      </c>
      <c r="B43" s="24">
        <v>90134710</v>
      </c>
      <c r="C43" s="25">
        <f>2396248+4730390-7126638</f>
        <v>0</v>
      </c>
      <c r="D43" s="25">
        <f>2396248+4730390-7126638</f>
        <v>0</v>
      </c>
      <c r="E43" s="25">
        <v>0</v>
      </c>
      <c r="F43" s="24">
        <f t="shared" si="10"/>
        <v>0</v>
      </c>
      <c r="G43" s="28">
        <v>69080000</v>
      </c>
      <c r="H43" s="28">
        <f t="shared" si="9"/>
        <v>69080000</v>
      </c>
      <c r="I43" s="26">
        <v>21054710</v>
      </c>
      <c r="J43" s="16">
        <f t="shared" si="7"/>
        <v>0</v>
      </c>
    </row>
    <row r="44" spans="1:10" s="7" customFormat="1" ht="27.75" customHeight="1">
      <c r="A44" s="37" t="s">
        <v>87</v>
      </c>
      <c r="B44" s="24">
        <v>2644207</v>
      </c>
      <c r="C44" s="24">
        <v>11597364</v>
      </c>
      <c r="D44" s="25">
        <v>0</v>
      </c>
      <c r="E44" s="25">
        <v>0</v>
      </c>
      <c r="F44" s="24">
        <f t="shared" si="10"/>
        <v>11597364</v>
      </c>
      <c r="G44" s="24">
        <v>12928248</v>
      </c>
      <c r="H44" s="24">
        <f t="shared" si="9"/>
        <v>12928248</v>
      </c>
      <c r="I44" s="26">
        <v>1313323</v>
      </c>
      <c r="J44" s="16">
        <f t="shared" si="7"/>
        <v>0</v>
      </c>
    </row>
    <row r="45" spans="1:10" s="7" customFormat="1" ht="27.75" customHeight="1">
      <c r="A45" s="37" t="s">
        <v>88</v>
      </c>
      <c r="B45" s="24">
        <v>130504634</v>
      </c>
      <c r="C45" s="24">
        <v>1315235</v>
      </c>
      <c r="D45" s="24">
        <f>285876861+14878977</f>
        <v>300755838</v>
      </c>
      <c r="E45" s="25">
        <v>0</v>
      </c>
      <c r="F45" s="24">
        <f t="shared" si="10"/>
        <v>302071073</v>
      </c>
      <c r="G45" s="24">
        <v>432081072</v>
      </c>
      <c r="H45" s="24">
        <f t="shared" si="9"/>
        <v>432081072</v>
      </c>
      <c r="I45" s="26">
        <v>494635</v>
      </c>
      <c r="J45" s="16">
        <f t="shared" si="7"/>
        <v>0</v>
      </c>
    </row>
    <row r="46" spans="1:10" s="7" customFormat="1" ht="27.75" customHeight="1">
      <c r="A46" s="37" t="s">
        <v>89</v>
      </c>
      <c r="B46" s="24">
        <v>17705738</v>
      </c>
      <c r="C46" s="25">
        <f>2396248+4730390-7126638</f>
        <v>0</v>
      </c>
      <c r="D46" s="24">
        <v>11644600</v>
      </c>
      <c r="E46" s="25">
        <v>0</v>
      </c>
      <c r="F46" s="24">
        <f t="shared" si="10"/>
        <v>11644600</v>
      </c>
      <c r="G46" s="24">
        <v>23496332</v>
      </c>
      <c r="H46" s="24">
        <f t="shared" si="9"/>
        <v>23496332</v>
      </c>
      <c r="I46" s="26">
        <v>5854006</v>
      </c>
      <c r="J46" s="16">
        <f t="shared" si="7"/>
        <v>0</v>
      </c>
    </row>
    <row r="47" spans="1:10" s="7" customFormat="1" ht="27.75" customHeight="1">
      <c r="A47" s="37" t="s">
        <v>90</v>
      </c>
      <c r="B47" s="24">
        <v>4276741923</v>
      </c>
      <c r="C47" s="24">
        <v>62487114</v>
      </c>
      <c r="D47" s="24">
        <f>32767484+11756760</f>
        <v>44524244</v>
      </c>
      <c r="E47" s="25">
        <v>0</v>
      </c>
      <c r="F47" s="24">
        <f t="shared" si="10"/>
        <v>107011358</v>
      </c>
      <c r="G47" s="24">
        <f>334795228</f>
        <v>334795228</v>
      </c>
      <c r="H47" s="28">
        <f t="shared" si="9"/>
        <v>334795228</v>
      </c>
      <c r="I47" s="26">
        <v>4048958053</v>
      </c>
      <c r="J47" s="16">
        <f t="shared" si="7"/>
        <v>0</v>
      </c>
    </row>
    <row r="48" spans="1:10" s="7" customFormat="1" ht="27.75" customHeight="1">
      <c r="A48" s="37" t="s">
        <v>91</v>
      </c>
      <c r="B48" s="24">
        <v>1474746039</v>
      </c>
      <c r="C48" s="24">
        <v>29891333</v>
      </c>
      <c r="D48" s="28">
        <v>1026011</v>
      </c>
      <c r="E48" s="25">
        <v>0</v>
      </c>
      <c r="F48" s="24">
        <f t="shared" si="10"/>
        <v>30917344</v>
      </c>
      <c r="G48" s="24">
        <v>210719279</v>
      </c>
      <c r="H48" s="28">
        <f t="shared" si="9"/>
        <v>210719279</v>
      </c>
      <c r="I48" s="26">
        <v>1294944104</v>
      </c>
      <c r="J48" s="16">
        <f t="shared" si="7"/>
        <v>0</v>
      </c>
    </row>
    <row r="49" spans="1:10" s="7" customFormat="1" ht="27.75" customHeight="1">
      <c r="A49" s="37" t="s">
        <v>92</v>
      </c>
      <c r="B49" s="24">
        <v>281914537</v>
      </c>
      <c r="C49" s="24">
        <v>131357812</v>
      </c>
      <c r="D49" s="25">
        <v>0</v>
      </c>
      <c r="E49" s="25">
        <v>0</v>
      </c>
      <c r="F49" s="24">
        <f t="shared" si="10"/>
        <v>131357812</v>
      </c>
      <c r="G49" s="24">
        <v>155351383</v>
      </c>
      <c r="H49" s="28">
        <f t="shared" si="9"/>
        <v>155351383</v>
      </c>
      <c r="I49" s="26">
        <v>257920966</v>
      </c>
      <c r="J49" s="16">
        <f t="shared" si="7"/>
        <v>0</v>
      </c>
    </row>
    <row r="50" spans="1:10" s="7" customFormat="1" ht="27.75" customHeight="1">
      <c r="A50" s="37" t="s">
        <v>93</v>
      </c>
      <c r="B50" s="24">
        <v>260662607</v>
      </c>
      <c r="C50" s="25">
        <v>0</v>
      </c>
      <c r="D50" s="25">
        <v>0</v>
      </c>
      <c r="E50" s="25">
        <v>0</v>
      </c>
      <c r="F50" s="25">
        <v>0</v>
      </c>
      <c r="G50" s="24">
        <v>39021288</v>
      </c>
      <c r="H50" s="28">
        <f t="shared" si="9"/>
        <v>39021288</v>
      </c>
      <c r="I50" s="26">
        <v>221641319</v>
      </c>
      <c r="J50" s="16">
        <f t="shared" si="7"/>
        <v>0</v>
      </c>
    </row>
    <row r="51" spans="1:10" s="7" customFormat="1" ht="27.75" customHeight="1">
      <c r="A51" s="37" t="s">
        <v>94</v>
      </c>
      <c r="B51" s="24">
        <v>9174786892</v>
      </c>
      <c r="C51" s="24">
        <v>1862979343</v>
      </c>
      <c r="D51" s="24">
        <v>17148</v>
      </c>
      <c r="E51" s="25">
        <v>0</v>
      </c>
      <c r="F51" s="24">
        <f t="shared" si="10"/>
        <v>1862996491</v>
      </c>
      <c r="G51" s="25">
        <v>0</v>
      </c>
      <c r="H51" s="28">
        <f t="shared" si="9"/>
        <v>0</v>
      </c>
      <c r="I51" s="26">
        <v>11037783383</v>
      </c>
      <c r="J51" s="16">
        <f t="shared" si="7"/>
        <v>0</v>
      </c>
    </row>
    <row r="52" spans="1:10" s="7" customFormat="1" ht="30" customHeight="1">
      <c r="A52" s="32" t="s">
        <v>95</v>
      </c>
      <c r="B52" s="33">
        <f>SUM(B38:B51)</f>
        <v>22476629383</v>
      </c>
      <c r="C52" s="33">
        <f aca="true" t="shared" si="11" ref="C52:I52">SUM(C38:C51)</f>
        <v>47745369225</v>
      </c>
      <c r="D52" s="33">
        <f t="shared" si="11"/>
        <v>924832665</v>
      </c>
      <c r="E52" s="33">
        <f t="shared" si="11"/>
        <v>0</v>
      </c>
      <c r="F52" s="33">
        <f t="shared" si="11"/>
        <v>48670201890</v>
      </c>
      <c r="G52" s="33">
        <f t="shared" si="11"/>
        <v>37386081151</v>
      </c>
      <c r="H52" s="33">
        <f t="shared" si="11"/>
        <v>37386081151</v>
      </c>
      <c r="I52" s="34">
        <f t="shared" si="11"/>
        <v>33760750122</v>
      </c>
      <c r="J52" s="16">
        <f t="shared" si="7"/>
        <v>0</v>
      </c>
    </row>
    <row r="53" spans="1:10" s="7" customFormat="1" ht="27" customHeight="1">
      <c r="A53" s="37" t="s">
        <v>96</v>
      </c>
      <c r="B53" s="24">
        <v>66000000000</v>
      </c>
      <c r="C53" s="25">
        <v>0</v>
      </c>
      <c r="D53" s="25">
        <v>0</v>
      </c>
      <c r="E53" s="25">
        <v>0</v>
      </c>
      <c r="F53" s="25">
        <f>C53+D53+E53</f>
        <v>0</v>
      </c>
      <c r="G53" s="25">
        <v>0</v>
      </c>
      <c r="H53" s="25">
        <f>G53</f>
        <v>0</v>
      </c>
      <c r="I53" s="26">
        <v>66000000000</v>
      </c>
      <c r="J53" s="16">
        <f t="shared" si="7"/>
        <v>0</v>
      </c>
    </row>
    <row r="54" spans="1:10" s="44" customFormat="1" ht="30" customHeight="1">
      <c r="A54" s="32" t="s">
        <v>97</v>
      </c>
      <c r="B54" s="33">
        <f aca="true" t="shared" si="12" ref="B54:I54">B34+B37+B52+B53</f>
        <v>1969241597032</v>
      </c>
      <c r="C54" s="33">
        <f t="shared" si="12"/>
        <v>85219771585</v>
      </c>
      <c r="D54" s="33">
        <f t="shared" si="12"/>
        <v>2516214829</v>
      </c>
      <c r="E54" s="25">
        <f t="shared" si="12"/>
        <v>174711659.98</v>
      </c>
      <c r="F54" s="33">
        <f t="shared" si="12"/>
        <v>87910698073.98</v>
      </c>
      <c r="G54" s="33">
        <f t="shared" si="12"/>
        <v>75175001974</v>
      </c>
      <c r="H54" s="33">
        <f t="shared" si="12"/>
        <v>75175001974</v>
      </c>
      <c r="I54" s="34">
        <f t="shared" si="12"/>
        <v>1981977293131.98</v>
      </c>
      <c r="J54" s="16">
        <f t="shared" si="7"/>
        <v>0</v>
      </c>
    </row>
    <row r="55" spans="1:10" s="7" customFormat="1" ht="27" customHeight="1">
      <c r="A55" s="37" t="s">
        <v>98</v>
      </c>
      <c r="B55" s="24"/>
      <c r="C55" s="24"/>
      <c r="D55" s="24"/>
      <c r="E55" s="24"/>
      <c r="F55" s="24"/>
      <c r="G55" s="24"/>
      <c r="H55" s="24"/>
      <c r="I55" s="45">
        <v>57498814613.29</v>
      </c>
      <c r="J55" s="16"/>
    </row>
    <row r="56" spans="1:10" s="7" customFormat="1" ht="27" customHeight="1">
      <c r="A56" s="37" t="s">
        <v>5</v>
      </c>
      <c r="B56" s="24"/>
      <c r="C56" s="24"/>
      <c r="D56" s="24"/>
      <c r="E56" s="24"/>
      <c r="F56" s="24"/>
      <c r="G56" s="24"/>
      <c r="H56" s="24"/>
      <c r="I56" s="26">
        <v>5395176432.87</v>
      </c>
      <c r="J56" s="16"/>
    </row>
    <row r="57" spans="1:10" s="7" customFormat="1" ht="27" customHeight="1">
      <c r="A57" s="37" t="s">
        <v>99</v>
      </c>
      <c r="B57" s="24"/>
      <c r="C57" s="24"/>
      <c r="D57" s="24"/>
      <c r="E57" s="24"/>
      <c r="F57" s="24"/>
      <c r="G57" s="24"/>
      <c r="H57" s="24"/>
      <c r="I57" s="45">
        <v>22136873657</v>
      </c>
      <c r="J57" s="16"/>
    </row>
    <row r="58" spans="1:10" s="7" customFormat="1" ht="27" customHeight="1">
      <c r="A58" s="37" t="s">
        <v>100</v>
      </c>
      <c r="B58" s="24"/>
      <c r="C58" s="24"/>
      <c r="D58" s="24"/>
      <c r="E58" s="24"/>
      <c r="F58" s="24"/>
      <c r="G58" s="24"/>
      <c r="H58" s="24"/>
      <c r="I58" s="45">
        <v>-55922890000</v>
      </c>
      <c r="J58" s="16"/>
    </row>
    <row r="59" spans="1:10" s="7" customFormat="1" ht="27" customHeight="1">
      <c r="A59" s="37" t="s">
        <v>101</v>
      </c>
      <c r="B59" s="24"/>
      <c r="C59" s="24"/>
      <c r="D59" s="24"/>
      <c r="E59" s="24"/>
      <c r="F59" s="24"/>
      <c r="G59" s="24"/>
      <c r="H59" s="24"/>
      <c r="I59" s="45">
        <v>-6285091227</v>
      </c>
      <c r="J59" s="16"/>
    </row>
    <row r="60" spans="1:10" s="44" customFormat="1" ht="30" customHeight="1" thickBot="1">
      <c r="A60" s="46" t="s">
        <v>6</v>
      </c>
      <c r="B60" s="47"/>
      <c r="C60" s="47"/>
      <c r="D60" s="47"/>
      <c r="E60" s="47"/>
      <c r="F60" s="47"/>
      <c r="G60" s="47"/>
      <c r="H60" s="47"/>
      <c r="I60" s="48">
        <f>SUM(I55:I59)</f>
        <v>22822883476.160004</v>
      </c>
      <c r="J60" s="16"/>
    </row>
    <row r="61" spans="1:10" s="50" customFormat="1" ht="15.75" customHeight="1">
      <c r="A61" s="49" t="s">
        <v>108</v>
      </c>
      <c r="I61" s="51"/>
      <c r="J61" s="4"/>
    </row>
    <row r="62" spans="1:10" s="1" customFormat="1" ht="15.75" customHeight="1">
      <c r="A62" s="52" t="s">
        <v>110</v>
      </c>
      <c r="I62" s="3"/>
      <c r="J62" s="4"/>
    </row>
    <row r="63" spans="1:10" s="1" customFormat="1" ht="15.75" customHeight="1">
      <c r="A63" s="53" t="s">
        <v>112</v>
      </c>
      <c r="E63" s="2"/>
      <c r="I63" s="3"/>
      <c r="J63" s="4"/>
    </row>
    <row r="64" spans="1:10" s="1" customFormat="1" ht="15.75" customHeight="1">
      <c r="A64" s="53" t="s">
        <v>102</v>
      </c>
      <c r="E64" s="2"/>
      <c r="I64" s="3"/>
      <c r="J64" s="4"/>
    </row>
    <row r="65" spans="1:10" s="1" customFormat="1" ht="15.75" customHeight="1">
      <c r="A65" s="53" t="s">
        <v>103</v>
      </c>
      <c r="E65" s="5"/>
      <c r="F65" s="3"/>
      <c r="I65" s="3"/>
      <c r="J65" s="4"/>
    </row>
    <row r="66" spans="1:10" s="1" customFormat="1" ht="15.75" customHeight="1">
      <c r="A66" s="52" t="s">
        <v>104</v>
      </c>
      <c r="E66" s="2"/>
      <c r="I66" s="3"/>
      <c r="J66" s="4"/>
    </row>
    <row r="67" spans="1:10" s="1" customFormat="1" ht="15.75" customHeight="1">
      <c r="A67" s="53" t="s">
        <v>105</v>
      </c>
      <c r="E67" s="2"/>
      <c r="I67" s="3"/>
      <c r="J67" s="4"/>
    </row>
    <row r="68" spans="1:10" s="1" customFormat="1" ht="15.75" customHeight="1">
      <c r="A68" s="53" t="s">
        <v>109</v>
      </c>
      <c r="B68" s="53"/>
      <c r="C68" s="53"/>
      <c r="D68" s="53"/>
      <c r="E68" s="53"/>
      <c r="I68" s="3"/>
      <c r="J68" s="4"/>
    </row>
    <row r="69" spans="1:10" s="1" customFormat="1" ht="15.75" customHeight="1">
      <c r="A69" s="53" t="s">
        <v>106</v>
      </c>
      <c r="E69" s="2"/>
      <c r="I69" s="3"/>
      <c r="J69" s="4"/>
    </row>
    <row r="70" spans="1:10" s="1" customFormat="1" ht="15.75" customHeight="1">
      <c r="A70" s="53" t="s">
        <v>111</v>
      </c>
      <c r="E70" s="2"/>
      <c r="F70" s="6"/>
      <c r="I70" s="3"/>
      <c r="J70" s="4"/>
    </row>
    <row r="71" spans="1:9" ht="24.75" customHeight="1">
      <c r="A71" s="54"/>
      <c r="F71" s="8" t="s">
        <v>107</v>
      </c>
      <c r="I71" s="55"/>
    </row>
    <row r="72" spans="1:9" ht="24.75" customHeight="1">
      <c r="A72" s="54"/>
      <c r="B72" s="56"/>
      <c r="I72" s="55"/>
    </row>
    <row r="73" ht="24.75" customHeight="1">
      <c r="I73" s="55"/>
    </row>
    <row r="74" spans="4:9" ht="24.75" customHeight="1">
      <c r="D74" s="57"/>
      <c r="I74" s="55"/>
    </row>
    <row r="75" ht="24.75" customHeight="1">
      <c r="I75" s="55"/>
    </row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</sheetData>
  <mergeCells count="6">
    <mergeCell ref="B4:B5"/>
    <mergeCell ref="A4:A5"/>
    <mergeCell ref="I4:I5"/>
    <mergeCell ref="G4:H4"/>
    <mergeCell ref="E4:F4"/>
    <mergeCell ref="C4:D4"/>
  </mergeCells>
  <printOptions horizontalCentered="1"/>
  <pageMargins left="0.3937007874015748" right="0.3" top="0.7874015748031497" bottom="0.6692913385826772" header="0.3937007874015748" footer="0.5118110236220472"/>
  <pageSetup cellComments="asDisplayed" horizontalDpi="600" verticalDpi="600" orientation="portrait" pageOrder="overThenDown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會計決算處公務會計科紀登順</dc:creator>
  <cp:keywords/>
  <dc:description/>
  <cp:lastModifiedBy>user</cp:lastModifiedBy>
  <cp:lastPrinted>2016-04-06T03:14:55Z</cp:lastPrinted>
  <dcterms:created xsi:type="dcterms:W3CDTF">2015-04-09T06:27:22Z</dcterms:created>
  <dcterms:modified xsi:type="dcterms:W3CDTF">2016-04-28T09:57:38Z</dcterms:modified>
  <cp:category/>
  <cp:version/>
  <cp:contentType/>
  <cp:contentStatus/>
</cp:coreProperties>
</file>