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600" windowHeight="8430" activeTab="0"/>
  </bookViews>
  <sheets>
    <sheet name="105(決)收支性質及餘絀表" sheetId="1" r:id="rId1"/>
    <sheet name="105計算表" sheetId="2" r:id="rId2"/>
    <sheet name="104計算表" sheetId="3" r:id="rId3"/>
    <sheet name="102計算表" sheetId="4" r:id="rId4"/>
  </sheets>
  <definedNames>
    <definedName name="NI">#REF!</definedName>
    <definedName name="_xlnm.Print_Area" localSheetId="0">'105(決)收支性質及餘絀表'!$A$1:$G$27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會計決算處公務會計科王文坦</author>
  </authors>
  <commentList>
    <comment ref="C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歲出政事別決算表細表-營業基金(代碼末4碼為8000)</t>
        </r>
      </text>
    </comment>
    <comment ref="D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歲出政事別決算表細表-非營業特種基金(代碼末4碼為8100)</t>
        </r>
      </text>
    </comment>
    <comment ref="E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歲出政事別決算表細表-投資支出(代碼末4碼為8200)</t>
        </r>
      </text>
    </comment>
  </commentList>
</comments>
</file>

<file path=xl/comments3.xml><?xml version="1.0" encoding="utf-8"?>
<comments xmlns="http://schemas.openxmlformats.org/spreadsheetml/2006/main">
  <authors>
    <author>會計決算處公務會計科王文坦</author>
  </authors>
  <commentList>
    <comment ref="C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歲出政事別決算表細表-營業基金(代碼末4碼為8000)</t>
        </r>
      </text>
    </comment>
    <comment ref="D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歲出政事別決算表細表-非營業特種基金(代碼末4碼為8100)</t>
        </r>
      </text>
    </comment>
    <comment ref="E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歲出政事別決算表細表-投資支出(代碼末4碼為8200)</t>
        </r>
      </text>
    </comment>
  </commentList>
</comments>
</file>

<file path=xl/sharedStrings.xml><?xml version="1.0" encoding="utf-8"?>
<sst xmlns="http://schemas.openxmlformats.org/spreadsheetml/2006/main" count="215" uniqueCount="127">
  <si>
    <t>百分比</t>
  </si>
  <si>
    <t>一、經　常　門</t>
  </si>
  <si>
    <t xml:space="preserve">        直接稅收入</t>
  </si>
  <si>
    <t xml:space="preserve">        間接稅收入</t>
  </si>
  <si>
    <t xml:space="preserve">        一般經常支出</t>
  </si>
  <si>
    <t xml:space="preserve">        債務付息支出</t>
  </si>
  <si>
    <t>一、經常門</t>
  </si>
  <si>
    <t xml:space="preserve">  歲入</t>
  </si>
  <si>
    <t xml:space="preserve">= </t>
  </si>
  <si>
    <t>所得稅01</t>
  </si>
  <si>
    <t>＋　　 遺贈稅02</t>
  </si>
  <si>
    <t>＋ 證券交易稅05</t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</si>
  <si>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期貨交易稅08</t>
    </r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</si>
  <si>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礦區稅06 </t>
    </r>
  </si>
  <si>
    <t>=</t>
  </si>
  <si>
    <t>稅課收入</t>
  </si>
  <si>
    <r>
      <t xml:space="preserve">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直接稅收入</t>
    </r>
  </si>
  <si>
    <t>=</t>
  </si>
  <si>
    <t xml:space="preserve">        賦稅外收入</t>
  </si>
  <si>
    <t>=</t>
  </si>
  <si>
    <t xml:space="preserve">          經常門收入</t>
  </si>
  <si>
    <r>
      <t xml:space="preserve">－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稅課收入</t>
    </r>
  </si>
  <si>
    <t xml:space="preserve">  歲出</t>
  </si>
  <si>
    <t>=</t>
  </si>
  <si>
    <r>
      <t xml:space="preserve">   </t>
    </r>
    <r>
      <rPr>
        <sz val="12"/>
        <rFont val="新細明體"/>
        <family val="1"/>
      </rPr>
      <t xml:space="preserve">       經常門支出</t>
    </r>
  </si>
  <si>
    <t>－  ( 債務付息支出79 + 還本付息事務支出80 )</t>
  </si>
  <si>
    <t>=</t>
  </si>
  <si>
    <t xml:space="preserve">    債務付息支出(79)</t>
  </si>
  <si>
    <t>＋   還本付息事務支出(80)</t>
  </si>
  <si>
    <t>=</t>
  </si>
  <si>
    <t xml:space="preserve">  經常門賸餘</t>
  </si>
  <si>
    <t>二、資本門</t>
  </si>
  <si>
    <t xml:space="preserve">  歲入</t>
  </si>
  <si>
    <t xml:space="preserve">        減少資產收入</t>
  </si>
  <si>
    <t>=</t>
  </si>
  <si>
    <t>財產售價02</t>
  </si>
  <si>
    <t>＋    　 財產作價03</t>
  </si>
  <si>
    <t>=</t>
  </si>
  <si>
    <t xml:space="preserve">        收回投資收入</t>
  </si>
  <si>
    <t>投資收回04</t>
  </si>
  <si>
    <t>←資本門合計</t>
  </si>
  <si>
    <t xml:space="preserve">  歲出</t>
  </si>
  <si>
    <t xml:space="preserve">        增置擴充改良資產</t>
  </si>
  <si>
    <t>=</t>
  </si>
  <si>
    <r>
      <t xml:space="preserve">        </t>
    </r>
    <r>
      <rPr>
        <sz val="12"/>
        <rFont val="新細明體"/>
        <family val="1"/>
      </rPr>
      <t xml:space="preserve">資本門支出 </t>
    </r>
  </si>
  <si>
    <r>
      <t xml:space="preserve">－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</si>
  <si>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t>=</t>
  </si>
  <si>
    <t xml:space="preserve">        增加投資支出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</si>
  <si>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營業支出(80)</t>
    </r>
  </si>
  <si>
    <r>
      <t xml:space="preserve">＋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非營業基金(81)</t>
    </r>
  </si>
  <si>
    <t>＋ 投資支出(82)</t>
  </si>
  <si>
    <t>＋ 投資支出-其他業務計畫</t>
  </si>
  <si>
    <t xml:space="preserve">  資本門差短</t>
  </si>
  <si>
    <t>一、經常門</t>
  </si>
  <si>
    <t xml:space="preserve">= </t>
  </si>
  <si>
    <t>所得稅01</t>
  </si>
  <si>
    <t>＋　　 遺贈稅02</t>
  </si>
  <si>
    <t>＋ 證券交易稅05</t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</si>
  <si>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期貨交易稅08</t>
    </r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</si>
  <si>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礦區稅06 </t>
    </r>
  </si>
  <si>
    <t>=</t>
  </si>
  <si>
    <t>稅課收入</t>
  </si>
  <si>
    <r>
      <t xml:space="preserve">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直接稅收入</t>
    </r>
  </si>
  <si>
    <t xml:space="preserve">          經常門收入</t>
  </si>
  <si>
    <r>
      <t xml:space="preserve">－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稅課收入</t>
    </r>
  </si>
  <si>
    <t xml:space="preserve">  歲出</t>
  </si>
  <si>
    <r>
      <t xml:space="preserve">   </t>
    </r>
    <r>
      <rPr>
        <sz val="12"/>
        <rFont val="新細明體"/>
        <family val="1"/>
      </rPr>
      <t xml:space="preserve">       經常門支出</t>
    </r>
  </si>
  <si>
    <t>－  ( 債務付息支出79 + 還本付息事務支出80 )</t>
  </si>
  <si>
    <t xml:space="preserve">    債務付息支出(79)</t>
  </si>
  <si>
    <t>＋   還本付息事務支出(80)</t>
  </si>
  <si>
    <t>二、資本門</t>
  </si>
  <si>
    <t>財產售價02</t>
  </si>
  <si>
    <t>＋    　 財產作價03</t>
  </si>
  <si>
    <t>投資收回04</t>
  </si>
  <si>
    <t>←資本門合計</t>
  </si>
  <si>
    <r>
      <t xml:space="preserve">        </t>
    </r>
    <r>
      <rPr>
        <sz val="12"/>
        <rFont val="新細明體"/>
        <family val="1"/>
      </rPr>
      <t xml:space="preserve">資本門支出 </t>
    </r>
  </si>
  <si>
    <r>
      <t xml:space="preserve">－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</si>
  <si>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營業支出(80)</t>
    </r>
  </si>
  <si>
    <r>
      <t xml:space="preserve">＋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非營業基金(81)</t>
    </r>
  </si>
  <si>
    <t>＋ 投資支出(82)</t>
  </si>
  <si>
    <t>＋ 投資支出-其他業務計畫</t>
  </si>
  <si>
    <t xml:space="preserve">  歲入</t>
  </si>
  <si>
    <t xml:space="preserve">  歲出</t>
  </si>
  <si>
    <t xml:space="preserve">        一般經常支出</t>
  </si>
  <si>
    <t xml:space="preserve">        債務付息支出</t>
  </si>
  <si>
    <t xml:space="preserve">  經常門賸餘</t>
  </si>
  <si>
    <t xml:space="preserve">        減少資產收入</t>
  </si>
  <si>
    <t xml:space="preserve">        收回投資收入</t>
  </si>
  <si>
    <t xml:space="preserve">        增置擴充改良資產</t>
  </si>
  <si>
    <t xml:space="preserve">        增加投資支出</t>
  </si>
  <si>
    <t xml:space="preserve">  資本門差短</t>
  </si>
  <si>
    <t xml:space="preserve">        直接稅收入</t>
  </si>
  <si>
    <t xml:space="preserve">        間接稅收入</t>
  </si>
  <si>
    <t xml:space="preserve">        賦稅外收入</t>
  </si>
  <si>
    <t>v</t>
  </si>
  <si>
    <t>v</t>
  </si>
  <si>
    <t>中央政府總決算</t>
  </si>
  <si>
    <t>歲入歲出性質及餘絀簡明比較分析表</t>
  </si>
  <si>
    <t xml:space="preserve">  (一)歲　入</t>
  </si>
  <si>
    <t xml:space="preserve">       1.直接稅收入</t>
  </si>
  <si>
    <t xml:space="preserve">       2.間接稅收入</t>
  </si>
  <si>
    <t xml:space="preserve">       3.賦稅外收入</t>
  </si>
  <si>
    <t xml:space="preserve">  (二)歲　出</t>
  </si>
  <si>
    <t xml:space="preserve">       1.一般經常支出</t>
  </si>
  <si>
    <t xml:space="preserve">       2.債務利息及事務支出</t>
  </si>
  <si>
    <t xml:space="preserve">  (三)經常門賸餘</t>
  </si>
  <si>
    <t>二、資　本　門</t>
  </si>
  <si>
    <t xml:space="preserve">       1.減少資產</t>
  </si>
  <si>
    <t xml:space="preserve">       2.收回投資</t>
  </si>
  <si>
    <t xml:space="preserve">       1.增置擴充改良資產</t>
  </si>
  <si>
    <t xml:space="preserve">       2.增加投資</t>
  </si>
  <si>
    <t>三、歲入歲出餘絀</t>
  </si>
  <si>
    <t>註：1.直接稅收入包括所得稅、遺產及贈與稅、證券交易稅、期貨交易稅。</t>
  </si>
  <si>
    <t xml:space="preserve">        2.間接稅收入包括關稅、貨物稅、營業稅、菸酒稅、特種貨物及勞務稅。</t>
  </si>
  <si>
    <t>金           額</t>
  </si>
  <si>
    <t>金           額</t>
  </si>
  <si>
    <t>上年度決算數</t>
  </si>
  <si>
    <t>前年度決算數</t>
  </si>
  <si>
    <t>本年度決算數</t>
  </si>
  <si>
    <t>項              目</t>
  </si>
  <si>
    <t xml:space="preserve">        單位︰新臺幣元</t>
  </si>
  <si>
    <t>確認欄</t>
  </si>
  <si>
    <t>v</t>
  </si>
  <si>
    <t>v</t>
  </si>
  <si>
    <r>
      <t>用途別二級科目(</t>
    </r>
    <r>
      <rPr>
        <sz val="12"/>
        <rFont val="新細明體"/>
        <family val="1"/>
      </rPr>
      <t>0331)</t>
    </r>
  </si>
  <si>
    <t xml:space="preserve">  (三)資本門賸餘(差短-)</t>
  </si>
  <si>
    <t xml:space="preserve">              中華民國105年度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</si>
</sst>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  <numFmt numFmtId="214" formatCode="#,##0_);[Red]\(#,##0\)"/>
    <numFmt numFmtId="215" formatCode="#,##0.0_);[Red]\(#,##0.0\)"/>
    <numFmt numFmtId="216" formatCode="#,##0.00_);[Red]\(#,##0.00\)"/>
    <numFmt numFmtId="217" formatCode="#,##0.00_ ;[Red]\-#,##0.00\ "/>
  </numFmts>
  <fonts count="6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6"/>
      <color indexed="36"/>
      <name val="Times New Roman"/>
      <family val="1"/>
    </font>
    <font>
      <u val="single"/>
      <sz val="6"/>
      <color indexed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5"/>
      <color indexed="8"/>
      <name val="標楷體"/>
      <family val="4"/>
    </font>
    <font>
      <sz val="10"/>
      <color indexed="8"/>
      <name val="Arial"/>
      <family val="2"/>
    </font>
    <font>
      <b/>
      <sz val="13"/>
      <color indexed="8"/>
      <name val="新細明體"/>
      <family val="1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5"/>
      <color indexed="8"/>
      <name val="標楷體"/>
      <family val="4"/>
    </font>
    <font>
      <sz val="17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b/>
      <sz val="15"/>
      <color theme="1"/>
      <name val="標楷體"/>
      <family val="4"/>
    </font>
    <font>
      <sz val="10"/>
      <color theme="1"/>
      <name val="Arial"/>
      <family val="2"/>
    </font>
    <font>
      <sz val="12"/>
      <color theme="1"/>
      <name val="新細明體"/>
      <family val="1"/>
    </font>
    <font>
      <b/>
      <sz val="13"/>
      <color theme="1"/>
      <name val="新細明體"/>
      <family val="1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5"/>
      <color theme="1"/>
      <name val="標楷體"/>
      <family val="4"/>
    </font>
    <font>
      <sz val="17"/>
      <color theme="1"/>
      <name val="標楷體"/>
      <family val="4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214" fontId="0" fillId="0" borderId="0" xfId="0" applyNumberFormat="1" applyFont="1" applyBorder="1" applyAlignment="1">
      <alignment horizontal="left"/>
    </xf>
    <xf numFmtId="214" fontId="0" fillId="0" borderId="0" xfId="0" applyNumberFormat="1" applyFont="1" applyBorder="1" applyAlignment="1">
      <alignment horizontal="center"/>
    </xf>
    <xf numFmtId="214" fontId="0" fillId="0" borderId="0" xfId="0" applyNumberFormat="1" applyFont="1" applyBorder="1" applyAlignment="1">
      <alignment/>
    </xf>
    <xf numFmtId="214" fontId="0" fillId="0" borderId="0" xfId="0" applyNumberFormat="1" applyFont="1" applyAlignment="1">
      <alignment/>
    </xf>
    <xf numFmtId="214" fontId="0" fillId="0" borderId="10" xfId="0" applyNumberFormat="1" applyFont="1" applyBorder="1" applyAlignment="1">
      <alignment/>
    </xf>
    <xf numFmtId="214" fontId="0" fillId="0" borderId="11" xfId="0" applyNumberFormat="1" applyFont="1" applyBorder="1" applyAlignment="1">
      <alignment horizontal="center"/>
    </xf>
    <xf numFmtId="214" fontId="0" fillId="0" borderId="0" xfId="33" applyNumberFormat="1" applyFont="1" applyBorder="1" applyAlignment="1">
      <alignment/>
    </xf>
    <xf numFmtId="214" fontId="1" fillId="0" borderId="12" xfId="0" applyNumberFormat="1" applyFont="1" applyBorder="1" applyAlignment="1" quotePrefix="1">
      <alignment horizontal="left"/>
    </xf>
    <xf numFmtId="214" fontId="1" fillId="0" borderId="0" xfId="0" applyNumberFormat="1" applyFont="1" applyBorder="1" applyAlignment="1" quotePrefix="1">
      <alignment horizontal="center"/>
    </xf>
    <xf numFmtId="214" fontId="0" fillId="0" borderId="12" xfId="0" applyNumberFormat="1" applyFont="1" applyBorder="1" applyAlignment="1">
      <alignment/>
    </xf>
    <xf numFmtId="214" fontId="0" fillId="0" borderId="0" xfId="0" applyNumberFormat="1" applyFont="1" applyBorder="1" applyAlignment="1" quotePrefix="1">
      <alignment/>
    </xf>
    <xf numFmtId="214" fontId="0" fillId="0" borderId="0" xfId="0" applyNumberFormat="1" applyFont="1" applyBorder="1" applyAlignment="1" quotePrefix="1">
      <alignment/>
    </xf>
    <xf numFmtId="214" fontId="0" fillId="33" borderId="12" xfId="33" applyNumberFormat="1" applyFont="1" applyFill="1" applyBorder="1" applyAlignment="1" quotePrefix="1">
      <alignment/>
    </xf>
    <xf numFmtId="214" fontId="0" fillId="34" borderId="0" xfId="33" applyNumberFormat="1" applyFont="1" applyFill="1" applyBorder="1" applyAlignment="1" quotePrefix="1">
      <alignment horizontal="center"/>
    </xf>
    <xf numFmtId="214" fontId="0" fillId="34" borderId="0" xfId="0" applyNumberFormat="1" applyFont="1" applyFill="1" applyBorder="1" applyAlignment="1">
      <alignment horizontal="center"/>
    </xf>
    <xf numFmtId="214" fontId="0" fillId="34" borderId="0" xfId="0" applyNumberFormat="1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4" fontId="0" fillId="35" borderId="0" xfId="33" applyNumberFormat="1" applyFont="1" applyFill="1" applyBorder="1" applyAlignment="1" quotePrefix="1">
      <alignment horizontal="center"/>
    </xf>
    <xf numFmtId="214" fontId="0" fillId="0" borderId="0" xfId="0" applyNumberFormat="1" applyFont="1" applyBorder="1" applyAlignment="1" quotePrefix="1">
      <alignment horizontal="center"/>
    </xf>
    <xf numFmtId="214" fontId="0" fillId="33" borderId="0" xfId="33" applyNumberFormat="1" applyFont="1" applyFill="1" applyBorder="1" applyAlignment="1" quotePrefix="1">
      <alignment horizontal="center"/>
    </xf>
    <xf numFmtId="214" fontId="0" fillId="0" borderId="0" xfId="0" applyNumberFormat="1" applyFont="1" applyBorder="1" applyAlignment="1" quotePrefix="1">
      <alignment horizontal="left"/>
    </xf>
    <xf numFmtId="216" fontId="0" fillId="34" borderId="0" xfId="33" applyNumberFormat="1" applyFont="1" applyFill="1" applyBorder="1" applyAlignment="1" quotePrefix="1">
      <alignment horizontal="center"/>
    </xf>
    <xf numFmtId="214" fontId="0" fillId="0" borderId="0" xfId="0" applyNumberFormat="1" applyBorder="1" applyAlignment="1" quotePrefix="1">
      <alignment/>
    </xf>
    <xf numFmtId="214" fontId="0" fillId="34" borderId="0" xfId="33" applyNumberFormat="1" applyFont="1" applyFill="1" applyBorder="1" applyAlignment="1" quotePrefix="1">
      <alignment/>
    </xf>
    <xf numFmtId="214" fontId="7" fillId="34" borderId="0" xfId="0" applyNumberFormat="1" applyFont="1" applyFill="1" applyBorder="1" applyAlignment="1">
      <alignment/>
    </xf>
    <xf numFmtId="214" fontId="0" fillId="0" borderId="0" xfId="0" applyNumberFormat="1" applyBorder="1" applyAlignment="1" quotePrefix="1">
      <alignment horizontal="left"/>
    </xf>
    <xf numFmtId="214" fontId="0" fillId="0" borderId="0" xfId="0" applyNumberFormat="1" applyFont="1" applyBorder="1" applyAlignment="1">
      <alignment/>
    </xf>
    <xf numFmtId="214" fontId="0" fillId="34" borderId="0" xfId="33" applyNumberFormat="1" applyFont="1" applyFill="1" applyBorder="1" applyAlignment="1" quotePrefix="1">
      <alignment horizontal="right"/>
    </xf>
    <xf numFmtId="214" fontId="8" fillId="0" borderId="0" xfId="0" applyNumberFormat="1" applyFont="1" applyFill="1" applyAlignment="1">
      <alignment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center"/>
    </xf>
    <xf numFmtId="43" fontId="0" fillId="0" borderId="0" xfId="33" applyFont="1" applyBorder="1" applyAlignment="1" quotePrefix="1">
      <alignment/>
    </xf>
    <xf numFmtId="43" fontId="0" fillId="0" borderId="0" xfId="33" applyFont="1" applyBorder="1" applyAlignment="1" quotePrefix="1">
      <alignment/>
    </xf>
    <xf numFmtId="43" fontId="0" fillId="34" borderId="0" xfId="33" applyFont="1" applyFill="1" applyBorder="1" applyAlignment="1" quotePrefix="1">
      <alignment horizontal="center"/>
    </xf>
    <xf numFmtId="43" fontId="0" fillId="34" borderId="0" xfId="33" applyFont="1" applyFill="1" applyBorder="1" applyAlignment="1">
      <alignment horizontal="center"/>
    </xf>
    <xf numFmtId="43" fontId="0" fillId="34" borderId="0" xfId="33" applyFont="1" applyFill="1" applyBorder="1" applyAlignment="1">
      <alignment/>
    </xf>
    <xf numFmtId="43" fontId="0" fillId="0" borderId="0" xfId="33" applyFont="1" applyBorder="1" applyAlignment="1" quotePrefix="1">
      <alignment horizontal="center"/>
    </xf>
    <xf numFmtId="43" fontId="0" fillId="33" borderId="0" xfId="33" applyFont="1" applyFill="1" applyBorder="1" applyAlignment="1" quotePrefix="1">
      <alignment horizontal="center"/>
    </xf>
    <xf numFmtId="43" fontId="0" fillId="0" borderId="0" xfId="33" applyFont="1" applyBorder="1" applyAlignment="1" quotePrefix="1">
      <alignment horizontal="left"/>
    </xf>
    <xf numFmtId="43" fontId="0" fillId="0" borderId="0" xfId="33" applyFont="1" applyBorder="1" applyAlignment="1" quotePrefix="1">
      <alignment/>
    </xf>
    <xf numFmtId="43" fontId="0" fillId="34" borderId="0" xfId="33" applyFont="1" applyFill="1" applyBorder="1" applyAlignment="1" quotePrefix="1">
      <alignment/>
    </xf>
    <xf numFmtId="43" fontId="7" fillId="34" borderId="0" xfId="33" applyFont="1" applyFill="1" applyBorder="1" applyAlignment="1">
      <alignment/>
    </xf>
    <xf numFmtId="43" fontId="0" fillId="0" borderId="0" xfId="33" applyFont="1" applyBorder="1" applyAlignment="1" quotePrefix="1">
      <alignment horizontal="left"/>
    </xf>
    <xf numFmtId="43" fontId="0" fillId="0" borderId="0" xfId="33" applyFont="1" applyBorder="1" applyAlignment="1">
      <alignment/>
    </xf>
    <xf numFmtId="214" fontId="1" fillId="0" borderId="0" xfId="0" applyNumberFormat="1" applyFont="1" applyAlignment="1">
      <alignment/>
    </xf>
    <xf numFmtId="214" fontId="0" fillId="0" borderId="0" xfId="0" applyNumberFormat="1" applyFont="1" applyFill="1" applyAlignment="1">
      <alignment/>
    </xf>
    <xf numFmtId="214" fontId="0" fillId="33" borderId="12" xfId="33" applyNumberFormat="1" applyFont="1" applyFill="1" applyBorder="1" applyAlignment="1" quotePrefix="1">
      <alignment horizontal="right"/>
    </xf>
    <xf numFmtId="43" fontId="0" fillId="0" borderId="0" xfId="33" applyFont="1" applyBorder="1" applyAlignment="1">
      <alignment/>
    </xf>
    <xf numFmtId="0" fontId="56" fillId="0" borderId="0" xfId="0" applyFont="1" applyAlignment="1">
      <alignment horizontal="centerContinuous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Continuous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13" xfId="0" applyFont="1" applyBorder="1" applyAlignment="1">
      <alignment horizontal="centerContinuous" vertical="center"/>
    </xf>
    <xf numFmtId="0" fontId="56" fillId="0" borderId="14" xfId="0" applyFont="1" applyBorder="1" applyAlignment="1">
      <alignment horizontal="centerContinuous" vertical="center"/>
    </xf>
    <xf numFmtId="0" fontId="56" fillId="0" borderId="14" xfId="0" applyFont="1" applyBorder="1" applyAlignment="1">
      <alignment horizontal="centerContinuous"/>
    </xf>
    <xf numFmtId="0" fontId="56" fillId="0" borderId="13" xfId="0" applyFont="1" applyBorder="1" applyAlignment="1">
      <alignment horizontal="centerContinuous"/>
    </xf>
    <xf numFmtId="0" fontId="56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183" fontId="60" fillId="0" borderId="15" xfId="0" applyNumberFormat="1" applyFont="1" applyBorder="1" applyAlignment="1">
      <alignment horizontal="right" vertical="center"/>
    </xf>
    <xf numFmtId="183" fontId="60" fillId="0" borderId="1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15" xfId="0" applyFont="1" applyBorder="1" applyAlignment="1" quotePrefix="1">
      <alignment horizontal="left" vertical="center"/>
    </xf>
    <xf numFmtId="183" fontId="63" fillId="0" borderId="15" xfId="0" applyNumberFormat="1" applyFont="1" applyBorder="1" applyAlignment="1">
      <alignment horizontal="right" vertical="center"/>
    </xf>
    <xf numFmtId="213" fontId="63" fillId="0" borderId="15" xfId="0" applyNumberFormat="1" applyFont="1" applyBorder="1" applyAlignment="1">
      <alignment horizontal="right" vertical="center"/>
    </xf>
    <xf numFmtId="213" fontId="63" fillId="0" borderId="0" xfId="0" applyNumberFormat="1" applyFont="1" applyBorder="1" applyAlignment="1">
      <alignment horizontal="right" vertical="center"/>
    </xf>
    <xf numFmtId="43" fontId="61" fillId="0" borderId="0" xfId="33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183" fontId="64" fillId="0" borderId="15" xfId="0" applyNumberFormat="1" applyFont="1" applyBorder="1" applyAlignment="1">
      <alignment horizontal="right" vertical="center"/>
    </xf>
    <xf numFmtId="213" fontId="64" fillId="0" borderId="15" xfId="0" applyNumberFormat="1" applyFont="1" applyBorder="1" applyAlignment="1">
      <alignment horizontal="right" vertical="center"/>
    </xf>
    <xf numFmtId="213" fontId="64" fillId="0" borderId="0" xfId="0" applyNumberFormat="1" applyFont="1" applyBorder="1" applyAlignment="1">
      <alignment horizontal="right" vertical="center"/>
    </xf>
    <xf numFmtId="183" fontId="61" fillId="0" borderId="0" xfId="0" applyNumberFormat="1" applyFont="1" applyAlignment="1">
      <alignment vertical="center"/>
    </xf>
    <xf numFmtId="41" fontId="63" fillId="0" borderId="16" xfId="0" applyNumberFormat="1" applyFont="1" applyBorder="1" applyAlignment="1">
      <alignment horizontal="right" vertical="center"/>
    </xf>
    <xf numFmtId="41" fontId="63" fillId="0" borderId="12" xfId="0" applyNumberFormat="1" applyFont="1" applyBorder="1" applyAlignment="1">
      <alignment horizontal="right" vertical="center"/>
    </xf>
    <xf numFmtId="0" fontId="61" fillId="0" borderId="15" xfId="0" applyFont="1" applyBorder="1" applyAlignment="1" quotePrefix="1">
      <alignment horizontal="left" vertical="center"/>
    </xf>
    <xf numFmtId="43" fontId="61" fillId="0" borderId="0" xfId="33" applyFont="1" applyAlignment="1">
      <alignment vertical="center"/>
    </xf>
    <xf numFmtId="0" fontId="61" fillId="0" borderId="15" xfId="0" applyFont="1" applyBorder="1" applyAlignment="1">
      <alignment vertical="center" wrapText="1"/>
    </xf>
    <xf numFmtId="189" fontId="63" fillId="0" borderId="15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189" fontId="63" fillId="0" borderId="17" xfId="0" applyNumberFormat="1" applyFont="1" applyBorder="1" applyAlignment="1">
      <alignment horizontal="right" vertical="center"/>
    </xf>
    <xf numFmtId="41" fontId="63" fillId="0" borderId="17" xfId="0" applyNumberFormat="1" applyFont="1" applyBorder="1" applyAlignment="1">
      <alignment horizontal="right" vertical="center"/>
    </xf>
    <xf numFmtId="41" fontId="63" fillId="0" borderId="18" xfId="0" applyNumberFormat="1" applyFont="1" applyBorder="1" applyAlignment="1">
      <alignment horizontal="right" vertical="center"/>
    </xf>
    <xf numFmtId="0" fontId="61" fillId="0" borderId="19" xfId="0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43" fontId="0" fillId="0" borderId="11" xfId="33" applyFont="1" applyBorder="1" applyAlignment="1">
      <alignment/>
    </xf>
    <xf numFmtId="214" fontId="0" fillId="0" borderId="11" xfId="0" applyNumberFormat="1" applyFont="1" applyBorder="1" applyAlignment="1">
      <alignment/>
    </xf>
    <xf numFmtId="214" fontId="0" fillId="0" borderId="20" xfId="0" applyNumberFormat="1" applyFont="1" applyBorder="1" applyAlignment="1">
      <alignment/>
    </xf>
    <xf numFmtId="214" fontId="0" fillId="0" borderId="15" xfId="0" applyNumberFormat="1" applyFont="1" applyBorder="1" applyAlignment="1">
      <alignment/>
    </xf>
    <xf numFmtId="214" fontId="0" fillId="0" borderId="15" xfId="0" applyNumberFormat="1" applyFont="1" applyBorder="1" applyAlignment="1" quotePrefix="1">
      <alignment/>
    </xf>
    <xf numFmtId="214" fontId="0" fillId="34" borderId="15" xfId="0" applyNumberFormat="1" applyFont="1" applyFill="1" applyBorder="1" applyAlignment="1">
      <alignment horizontal="center"/>
    </xf>
    <xf numFmtId="214" fontId="0" fillId="34" borderId="15" xfId="0" applyNumberFormat="1" applyFont="1" applyFill="1" applyBorder="1" applyAlignment="1">
      <alignment/>
    </xf>
    <xf numFmtId="214" fontId="0" fillId="0" borderId="15" xfId="33" applyNumberFormat="1" applyFont="1" applyBorder="1" applyAlignment="1">
      <alignment/>
    </xf>
    <xf numFmtId="214" fontId="1" fillId="0" borderId="18" xfId="0" applyNumberFormat="1" applyFont="1" applyBorder="1" applyAlignment="1" quotePrefix="1">
      <alignment horizontal="left"/>
    </xf>
    <xf numFmtId="214" fontId="1" fillId="0" borderId="13" xfId="0" applyNumberFormat="1" applyFont="1" applyBorder="1" applyAlignment="1" quotePrefix="1">
      <alignment horizontal="center"/>
    </xf>
    <xf numFmtId="43" fontId="0" fillId="0" borderId="13" xfId="33" applyFont="1" applyBorder="1" applyAlignment="1">
      <alignment/>
    </xf>
    <xf numFmtId="214" fontId="0" fillId="0" borderId="13" xfId="0" applyNumberFormat="1" applyFont="1" applyBorder="1" applyAlignment="1">
      <alignment/>
    </xf>
    <xf numFmtId="214" fontId="0" fillId="0" borderId="14" xfId="0" applyNumberFormat="1" applyFont="1" applyBorder="1" applyAlignment="1">
      <alignment/>
    </xf>
    <xf numFmtId="216" fontId="0" fillId="33" borderId="12" xfId="33" applyNumberFormat="1" applyFont="1" applyFill="1" applyBorder="1" applyAlignment="1" quotePrefix="1">
      <alignment/>
    </xf>
    <xf numFmtId="0" fontId="65" fillId="0" borderId="0" xfId="0" applyFont="1" applyAlignment="1">
      <alignment horizontal="centerContinuous" vertical="top"/>
    </xf>
    <xf numFmtId="0" fontId="66" fillId="0" borderId="0" xfId="0" applyFont="1" applyAlignment="1">
      <alignment horizontal="centerContinuous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 horizontal="left"/>
    </xf>
    <xf numFmtId="0" fontId="56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43" fontId="0" fillId="0" borderId="0" xfId="33" applyFont="1" applyBorder="1" applyAlignment="1" quotePrefix="1">
      <alignment horizontal="left"/>
    </xf>
    <xf numFmtId="214" fontId="0" fillId="0" borderId="0" xfId="0" applyNumberFormat="1" applyFont="1" applyBorder="1" applyAlignment="1" quotePrefix="1">
      <alignment horizontal="left"/>
    </xf>
    <xf numFmtId="214" fontId="0" fillId="0" borderId="15" xfId="0" applyNumberFormat="1" applyFont="1" applyBorder="1" applyAlignment="1" quotePrefix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SheetLayoutView="100" zoomScalePageLayoutView="0" workbookViewId="0" topLeftCell="A1">
      <selection activeCell="B22" sqref="B22"/>
    </sheetView>
  </sheetViews>
  <sheetFormatPr defaultColWidth="9.00390625" defaultRowHeight="16.5"/>
  <cols>
    <col min="1" max="1" width="25.125" style="89" customWidth="1"/>
    <col min="2" max="2" width="18.125" style="89" customWidth="1"/>
    <col min="3" max="3" width="5.50390625" style="89" customWidth="1"/>
    <col min="4" max="4" width="18.125" style="89" customWidth="1"/>
    <col min="5" max="5" width="5.50390625" style="89" customWidth="1"/>
    <col min="6" max="6" width="18.125" style="89" customWidth="1"/>
    <col min="7" max="7" width="5.50390625" style="89" customWidth="1"/>
    <col min="8" max="8" width="21.375" style="90" bestFit="1" customWidth="1"/>
    <col min="9" max="9" width="20.00390625" style="89" bestFit="1" customWidth="1"/>
    <col min="10" max="16384" width="9.00390625" style="89" customWidth="1"/>
  </cols>
  <sheetData>
    <row r="1" spans="1:8" s="51" customFormat="1" ht="24" customHeight="1">
      <c r="A1" s="105" t="s">
        <v>96</v>
      </c>
      <c r="B1" s="49"/>
      <c r="C1" s="49"/>
      <c r="D1" s="49"/>
      <c r="E1" s="49"/>
      <c r="F1" s="49"/>
      <c r="G1" s="49"/>
      <c r="H1" s="50"/>
    </row>
    <row r="2" spans="1:8" s="51" customFormat="1" ht="22.5" customHeight="1">
      <c r="A2" s="106" t="s">
        <v>97</v>
      </c>
      <c r="B2" s="49"/>
      <c r="C2" s="49"/>
      <c r="D2" s="49"/>
      <c r="E2" s="49"/>
      <c r="F2" s="49"/>
      <c r="G2" s="49"/>
      <c r="H2" s="50"/>
    </row>
    <row r="3" spans="1:8" s="54" customFormat="1" ht="16.5" customHeight="1">
      <c r="A3" s="107"/>
      <c r="B3" s="108" t="s">
        <v>126</v>
      </c>
      <c r="C3" s="52"/>
      <c r="D3" s="52"/>
      <c r="E3" s="52"/>
      <c r="F3" s="111" t="s">
        <v>120</v>
      </c>
      <c r="G3" s="111"/>
      <c r="H3" s="53"/>
    </row>
    <row r="4" spans="1:8" s="51" customFormat="1" ht="30" customHeight="1">
      <c r="A4" s="109" t="s">
        <v>119</v>
      </c>
      <c r="B4" s="55" t="s">
        <v>118</v>
      </c>
      <c r="C4" s="56"/>
      <c r="D4" s="55" t="s">
        <v>116</v>
      </c>
      <c r="E4" s="57"/>
      <c r="F4" s="55" t="s">
        <v>117</v>
      </c>
      <c r="G4" s="58"/>
      <c r="H4" s="50"/>
    </row>
    <row r="5" spans="1:8" s="51" customFormat="1" ht="30" customHeight="1">
      <c r="A5" s="110"/>
      <c r="B5" s="59" t="s">
        <v>114</v>
      </c>
      <c r="C5" s="60" t="s">
        <v>0</v>
      </c>
      <c r="D5" s="59" t="s">
        <v>115</v>
      </c>
      <c r="E5" s="60" t="s">
        <v>0</v>
      </c>
      <c r="F5" s="59" t="s">
        <v>115</v>
      </c>
      <c r="G5" s="61" t="s">
        <v>0</v>
      </c>
      <c r="H5" s="50"/>
    </row>
    <row r="6" spans="1:8" s="66" customFormat="1" ht="39.75" customHeight="1">
      <c r="A6" s="62" t="s">
        <v>1</v>
      </c>
      <c r="B6" s="63"/>
      <c r="C6" s="63"/>
      <c r="D6" s="63"/>
      <c r="E6" s="63"/>
      <c r="F6" s="63"/>
      <c r="G6" s="64"/>
      <c r="H6" s="65"/>
    </row>
    <row r="7" spans="1:8" s="66" customFormat="1" ht="30" customHeight="1">
      <c r="A7" s="67" t="s">
        <v>98</v>
      </c>
      <c r="B7" s="68">
        <f>B8+B9+B10</f>
        <v>1878813681149.68</v>
      </c>
      <c r="C7" s="69">
        <f>C8+C9+C10</f>
        <v>100</v>
      </c>
      <c r="D7" s="68">
        <f>D8+D9+D10</f>
        <v>1846253482637.6099</v>
      </c>
      <c r="E7" s="69">
        <v>100</v>
      </c>
      <c r="F7" s="68">
        <f>F8+F9+F10</f>
        <v>1691850476234.96</v>
      </c>
      <c r="G7" s="70">
        <v>100</v>
      </c>
      <c r="H7" s="71"/>
    </row>
    <row r="8" spans="1:9" s="66" customFormat="1" ht="30" customHeight="1">
      <c r="A8" s="72" t="s">
        <v>99</v>
      </c>
      <c r="B8" s="73">
        <v>998740206296</v>
      </c>
      <c r="C8" s="74">
        <f>B8/$B$7*100</f>
        <v>53.1580228692423</v>
      </c>
      <c r="D8" s="73">
        <v>944281417027</v>
      </c>
      <c r="E8" s="74">
        <v>51.15</v>
      </c>
      <c r="F8" s="73">
        <v>835104872824</v>
      </c>
      <c r="G8" s="75">
        <v>49.36</v>
      </c>
      <c r="H8" s="65"/>
      <c r="I8" s="76"/>
    </row>
    <row r="9" spans="1:8" s="66" customFormat="1" ht="30" customHeight="1">
      <c r="A9" s="72" t="s">
        <v>100</v>
      </c>
      <c r="B9" s="73">
        <v>535101814178</v>
      </c>
      <c r="C9" s="74">
        <f>B9/$B$7*100</f>
        <v>28.480834451373678</v>
      </c>
      <c r="D9" s="73">
        <v>520838052769</v>
      </c>
      <c r="E9" s="74">
        <v>28.21</v>
      </c>
      <c r="F9" s="73">
        <v>508272569032</v>
      </c>
      <c r="G9" s="75">
        <v>30.04</v>
      </c>
      <c r="H9" s="65"/>
    </row>
    <row r="10" spans="1:8" s="66" customFormat="1" ht="30" customHeight="1">
      <c r="A10" s="72" t="s">
        <v>101</v>
      </c>
      <c r="B10" s="73">
        <v>344971660675.67993</v>
      </c>
      <c r="C10" s="74">
        <f>B10/$B$7*100</f>
        <v>18.361142679384024</v>
      </c>
      <c r="D10" s="73">
        <v>381134012841.61</v>
      </c>
      <c r="E10" s="74">
        <v>20.64</v>
      </c>
      <c r="F10" s="73">
        <v>348473034378.96</v>
      </c>
      <c r="G10" s="75">
        <v>20.6</v>
      </c>
      <c r="H10" s="65"/>
    </row>
    <row r="11" spans="1:8" s="66" customFormat="1" ht="30" customHeight="1">
      <c r="A11" s="67" t="s">
        <v>102</v>
      </c>
      <c r="B11" s="68">
        <f>B12+B13</f>
        <v>1636311244172</v>
      </c>
      <c r="C11" s="69">
        <v>100</v>
      </c>
      <c r="D11" s="68">
        <f>D12+D13</f>
        <v>1580673931555</v>
      </c>
      <c r="E11" s="69">
        <v>100</v>
      </c>
      <c r="F11" s="68">
        <f>F12+F13</f>
        <v>1552737463304</v>
      </c>
      <c r="G11" s="70">
        <v>100</v>
      </c>
      <c r="H11" s="65"/>
    </row>
    <row r="12" spans="1:8" s="66" customFormat="1" ht="30" customHeight="1">
      <c r="A12" s="72" t="s">
        <v>103</v>
      </c>
      <c r="B12" s="73">
        <v>1523107216463</v>
      </c>
      <c r="C12" s="74">
        <f>B12/$B$11*100</f>
        <v>93.08175457987011</v>
      </c>
      <c r="D12" s="73">
        <v>1468952400436</v>
      </c>
      <c r="E12" s="74">
        <v>92.93</v>
      </c>
      <c r="F12" s="73">
        <v>1437620546647</v>
      </c>
      <c r="G12" s="75">
        <v>92.59</v>
      </c>
      <c r="H12" s="65"/>
    </row>
    <row r="13" spans="1:8" s="66" customFormat="1" ht="30" customHeight="1">
      <c r="A13" s="72" t="s">
        <v>104</v>
      </c>
      <c r="B13" s="73">
        <v>113204027709</v>
      </c>
      <c r="C13" s="74">
        <f>B13/$B$11*100</f>
        <v>6.918245420129901</v>
      </c>
      <c r="D13" s="73">
        <v>111721531119</v>
      </c>
      <c r="E13" s="74">
        <v>7.07</v>
      </c>
      <c r="F13" s="73">
        <v>115116916657</v>
      </c>
      <c r="G13" s="75">
        <v>7.41</v>
      </c>
      <c r="H13" s="65"/>
    </row>
    <row r="14" spans="1:8" s="66" customFormat="1" ht="30" customHeight="1">
      <c r="A14" s="67" t="s">
        <v>105</v>
      </c>
      <c r="B14" s="68">
        <f>B7-B11</f>
        <v>242502436977.67993</v>
      </c>
      <c r="C14" s="77">
        <v>0</v>
      </c>
      <c r="D14" s="68">
        <f>D7-D11</f>
        <v>265579551082.60986</v>
      </c>
      <c r="E14" s="77">
        <v>0</v>
      </c>
      <c r="F14" s="68">
        <f>F7-F11</f>
        <v>139113012930.95996</v>
      </c>
      <c r="G14" s="78">
        <v>0</v>
      </c>
      <c r="H14" s="65"/>
    </row>
    <row r="15" spans="1:8" s="66" customFormat="1" ht="30" customHeight="1">
      <c r="A15" s="79"/>
      <c r="B15" s="68"/>
      <c r="C15" s="69"/>
      <c r="D15" s="68"/>
      <c r="E15" s="69"/>
      <c r="F15" s="68"/>
      <c r="G15" s="70"/>
      <c r="H15" s="65"/>
    </row>
    <row r="16" spans="1:9" s="66" customFormat="1" ht="39.75" customHeight="1">
      <c r="A16" s="62" t="s">
        <v>106</v>
      </c>
      <c r="B16" s="73"/>
      <c r="C16" s="74"/>
      <c r="D16" s="73"/>
      <c r="E16" s="74"/>
      <c r="F16" s="73"/>
      <c r="G16" s="75"/>
      <c r="H16" s="71"/>
      <c r="I16" s="80"/>
    </row>
    <row r="17" spans="1:8" s="66" customFormat="1" ht="30.75" customHeight="1">
      <c r="A17" s="67" t="s">
        <v>98</v>
      </c>
      <c r="B17" s="68">
        <f>B18+B19</f>
        <v>16827805148</v>
      </c>
      <c r="C17" s="69">
        <f>C18+C19</f>
        <v>100</v>
      </c>
      <c r="D17" s="68">
        <f>D18+D19</f>
        <v>39418037249.65</v>
      </c>
      <c r="E17" s="69">
        <v>100</v>
      </c>
      <c r="F17" s="68">
        <f>F18+F19</f>
        <v>34592238971</v>
      </c>
      <c r="G17" s="70">
        <v>100</v>
      </c>
      <c r="H17" s="65"/>
    </row>
    <row r="18" spans="1:8" s="66" customFormat="1" ht="30.75" customHeight="1">
      <c r="A18" s="72" t="s">
        <v>107</v>
      </c>
      <c r="B18" s="73">
        <v>9677805148</v>
      </c>
      <c r="C18" s="74">
        <f>B18/$B$17*100</f>
        <v>57.510798722020006</v>
      </c>
      <c r="D18" s="73">
        <v>25593532992</v>
      </c>
      <c r="E18" s="74">
        <v>64.93</v>
      </c>
      <c r="F18" s="73">
        <v>19760656426</v>
      </c>
      <c r="G18" s="75">
        <v>57.12</v>
      </c>
      <c r="H18" s="65"/>
    </row>
    <row r="19" spans="1:8" s="66" customFormat="1" ht="30.75" customHeight="1">
      <c r="A19" s="72" t="s">
        <v>108</v>
      </c>
      <c r="B19" s="73">
        <v>7150000000</v>
      </c>
      <c r="C19" s="74">
        <f>B19/$B$17*100</f>
        <v>42.48920127798</v>
      </c>
      <c r="D19" s="73">
        <v>13824504257.65</v>
      </c>
      <c r="E19" s="74">
        <v>35.07</v>
      </c>
      <c r="F19" s="73">
        <v>14831582545</v>
      </c>
      <c r="G19" s="75">
        <v>42.88</v>
      </c>
      <c r="H19" s="65"/>
    </row>
    <row r="20" spans="1:8" s="66" customFormat="1" ht="30.75" customHeight="1">
      <c r="A20" s="67" t="s">
        <v>102</v>
      </c>
      <c r="B20" s="68">
        <f>B21+B22</f>
        <v>304291994531</v>
      </c>
      <c r="C20" s="69">
        <f>C21+C22</f>
        <v>100</v>
      </c>
      <c r="D20" s="68">
        <f>D21+D22</f>
        <v>315057783011</v>
      </c>
      <c r="E20" s="69">
        <v>100</v>
      </c>
      <c r="F20" s="68">
        <f>F21+F22</f>
        <v>300848397324</v>
      </c>
      <c r="G20" s="70">
        <v>100</v>
      </c>
      <c r="H20" s="65"/>
    </row>
    <row r="21" spans="1:8" s="66" customFormat="1" ht="30.75" customHeight="1">
      <c r="A21" s="81" t="s">
        <v>109</v>
      </c>
      <c r="B21" s="73">
        <v>221216792865</v>
      </c>
      <c r="C21" s="74">
        <f>B21/$B$20*100</f>
        <v>72.69885400894546</v>
      </c>
      <c r="D21" s="73">
        <v>228065653592</v>
      </c>
      <c r="E21" s="74">
        <v>72.39</v>
      </c>
      <c r="F21" s="73">
        <v>236510377988</v>
      </c>
      <c r="G21" s="75">
        <v>78.61</v>
      </c>
      <c r="H21" s="65"/>
    </row>
    <row r="22" spans="1:8" s="66" customFormat="1" ht="30.75" customHeight="1">
      <c r="A22" s="72" t="s">
        <v>110</v>
      </c>
      <c r="B22" s="73">
        <v>83075201666</v>
      </c>
      <c r="C22" s="74">
        <f>B22/$B$20*100</f>
        <v>27.301145991054536</v>
      </c>
      <c r="D22" s="73">
        <v>86992129419</v>
      </c>
      <c r="E22" s="74">
        <v>27.61</v>
      </c>
      <c r="F22" s="73">
        <v>64338019336</v>
      </c>
      <c r="G22" s="75">
        <v>21.39</v>
      </c>
      <c r="H22" s="65"/>
    </row>
    <row r="23" spans="1:8" s="66" customFormat="1" ht="30.75" customHeight="1">
      <c r="A23" s="67" t="s">
        <v>125</v>
      </c>
      <c r="B23" s="82">
        <f>B17-B20</f>
        <v>-287464189383</v>
      </c>
      <c r="C23" s="77">
        <v>0</v>
      </c>
      <c r="D23" s="82">
        <f>D17-D20</f>
        <v>-275639745761.35</v>
      </c>
      <c r="E23" s="77">
        <v>0</v>
      </c>
      <c r="F23" s="82">
        <f>F17-F20</f>
        <v>-266256158353</v>
      </c>
      <c r="G23" s="78">
        <v>0</v>
      </c>
      <c r="H23" s="65"/>
    </row>
    <row r="24" spans="1:7" s="65" customFormat="1" ht="42.75" customHeight="1">
      <c r="A24" s="83"/>
      <c r="B24" s="73"/>
      <c r="C24" s="74"/>
      <c r="D24" s="73"/>
      <c r="E24" s="74"/>
      <c r="F24" s="73"/>
      <c r="G24" s="75"/>
    </row>
    <row r="25" spans="1:8" s="88" customFormat="1" ht="39.75" customHeight="1" thickBot="1">
      <c r="A25" s="84" t="s">
        <v>111</v>
      </c>
      <c r="B25" s="85">
        <f>B14+B23</f>
        <v>-44961752405.32007</v>
      </c>
      <c r="C25" s="86"/>
      <c r="D25" s="85">
        <f>D14+D23</f>
        <v>-10060194678.740112</v>
      </c>
      <c r="E25" s="86">
        <v>0</v>
      </c>
      <c r="F25" s="85">
        <f>F14+F23</f>
        <v>-127143145422.04004</v>
      </c>
      <c r="G25" s="87">
        <v>0</v>
      </c>
      <c r="H25" s="65"/>
    </row>
    <row r="26" ht="19.5" customHeight="1">
      <c r="A26" s="89" t="s">
        <v>112</v>
      </c>
    </row>
    <row r="27" ht="19.5" customHeight="1">
      <c r="A27" s="89" t="s">
        <v>113</v>
      </c>
    </row>
  </sheetData>
  <sheetProtection/>
  <mergeCells count="2">
    <mergeCell ref="A4:A5"/>
    <mergeCell ref="F3:G3"/>
  </mergeCells>
  <printOptions horizontalCentered="1"/>
  <pageMargins left="0.1968503937007874" right="0.1968503937007874" top="0.7480314960629921" bottom="0.8661417322834646" header="0.3937007874015748" footer="0.31496062992125984"/>
  <pageSetup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="115" zoomScaleNormal="115" zoomScalePageLayoutView="0" workbookViewId="0" topLeftCell="A3">
      <selection activeCell="A27" sqref="A27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0" bestFit="1" customWidth="1"/>
    <col min="4" max="4" width="23.625" style="30" customWidth="1"/>
    <col min="5" max="5" width="18.125" style="30" customWidth="1"/>
    <col min="6" max="6" width="15.50390625" style="3" customWidth="1"/>
    <col min="7" max="7" width="12.875" style="3" customWidth="1"/>
    <col min="8" max="8" width="0" style="4" hidden="1" customWidth="1"/>
    <col min="9" max="16384" width="9.00390625" style="4" customWidth="1"/>
  </cols>
  <sheetData>
    <row r="1" ht="16.5"/>
    <row r="2" ht="16.5">
      <c r="A2" s="1">
        <v>105</v>
      </c>
    </row>
    <row r="3" spans="1:7" ht="16.5">
      <c r="A3" s="5" t="s">
        <v>6</v>
      </c>
      <c r="B3" s="6"/>
      <c r="C3" s="91"/>
      <c r="D3" s="91"/>
      <c r="E3" s="91"/>
      <c r="F3" s="92"/>
      <c r="G3" s="93"/>
    </row>
    <row r="4" spans="1:8" ht="16.5">
      <c r="A4" s="8" t="s">
        <v>81</v>
      </c>
      <c r="B4" s="9"/>
      <c r="G4" s="94"/>
      <c r="H4" s="45" t="s">
        <v>121</v>
      </c>
    </row>
    <row r="5" spans="1:7" ht="16.5">
      <c r="A5" s="10" t="s">
        <v>91</v>
      </c>
      <c r="B5" s="11" t="s">
        <v>8</v>
      </c>
      <c r="C5" s="31" t="s">
        <v>9</v>
      </c>
      <c r="D5" s="32" t="s">
        <v>10</v>
      </c>
      <c r="E5" s="33" t="s">
        <v>11</v>
      </c>
      <c r="F5" s="11" t="s">
        <v>12</v>
      </c>
      <c r="G5" s="95" t="s">
        <v>13</v>
      </c>
    </row>
    <row r="6" spans="1:7" s="17" customFormat="1" ht="16.5">
      <c r="A6" s="104">
        <f>C6+D6+E6+F6+G6</f>
        <v>998740206296</v>
      </c>
      <c r="B6" s="14" t="s">
        <v>14</v>
      </c>
      <c r="C6" s="34">
        <v>901595312583</v>
      </c>
      <c r="D6" s="35">
        <v>22584212309</v>
      </c>
      <c r="E6" s="36">
        <v>70854816036</v>
      </c>
      <c r="F6" s="16">
        <v>3705865368</v>
      </c>
      <c r="G6" s="96">
        <v>0</v>
      </c>
    </row>
    <row r="7" spans="1:7" ht="16.5">
      <c r="A7" s="10" t="s">
        <v>92</v>
      </c>
      <c r="B7" s="18" t="s">
        <v>14</v>
      </c>
      <c r="C7" s="37" t="s">
        <v>15</v>
      </c>
      <c r="D7" s="32" t="s">
        <v>16</v>
      </c>
      <c r="G7" s="94"/>
    </row>
    <row r="8" spans="1:7" s="17" customFormat="1" ht="16.5">
      <c r="A8" s="104">
        <f>C8+D8</f>
        <v>535101814178</v>
      </c>
      <c r="B8" s="14" t="s">
        <v>14</v>
      </c>
      <c r="C8" s="34">
        <v>1533842020474</v>
      </c>
      <c r="D8" s="38">
        <f>-A6</f>
        <v>-998740206296</v>
      </c>
      <c r="E8" s="36"/>
      <c r="F8" s="16"/>
      <c r="G8" s="97"/>
    </row>
    <row r="9" spans="1:7" ht="16.5">
      <c r="A9" s="10" t="s">
        <v>93</v>
      </c>
      <c r="B9" s="18" t="s">
        <v>14</v>
      </c>
      <c r="C9" s="39" t="s">
        <v>20</v>
      </c>
      <c r="D9" s="39" t="s">
        <v>21</v>
      </c>
      <c r="G9" s="94"/>
    </row>
    <row r="10" spans="1:7" s="17" customFormat="1" ht="16.5">
      <c r="A10" s="104">
        <f>C10+D10</f>
        <v>344971660675.67993</v>
      </c>
      <c r="B10" s="14" t="s">
        <v>14</v>
      </c>
      <c r="C10" s="34">
        <v>1878813681149.68</v>
      </c>
      <c r="D10" s="38">
        <f>-C8</f>
        <v>-1533842020474</v>
      </c>
      <c r="E10" s="36"/>
      <c r="F10" s="16"/>
      <c r="G10" s="97"/>
    </row>
    <row r="11" spans="1:7" ht="16.5">
      <c r="A11" s="8" t="s">
        <v>82</v>
      </c>
      <c r="B11" s="9"/>
      <c r="G11" s="94"/>
    </row>
    <row r="12" spans="1:7" ht="25.5" customHeight="1">
      <c r="A12" s="10" t="s">
        <v>83</v>
      </c>
      <c r="B12" s="18" t="s">
        <v>14</v>
      </c>
      <c r="C12" s="40" t="s">
        <v>24</v>
      </c>
      <c r="D12" s="112" t="s">
        <v>25</v>
      </c>
      <c r="E12" s="112"/>
      <c r="G12" s="94"/>
    </row>
    <row r="13" spans="1:8" s="17" customFormat="1" ht="16.5">
      <c r="A13" s="13">
        <f>C13+D13</f>
        <v>1523107216463</v>
      </c>
      <c r="B13" s="14" t="s">
        <v>14</v>
      </c>
      <c r="C13" s="34">
        <v>1636311244172</v>
      </c>
      <c r="D13" s="38">
        <f>-A15</f>
        <v>-113204027709</v>
      </c>
      <c r="E13" s="41"/>
      <c r="F13" s="16"/>
      <c r="G13" s="97"/>
      <c r="H13" s="46" t="s">
        <v>123</v>
      </c>
    </row>
    <row r="14" spans="1:7" ht="16.5">
      <c r="A14" s="10" t="s">
        <v>84</v>
      </c>
      <c r="B14" s="18" t="s">
        <v>14</v>
      </c>
      <c r="C14" s="39" t="s">
        <v>27</v>
      </c>
      <c r="D14" s="39" t="s">
        <v>28</v>
      </c>
      <c r="G14" s="98"/>
    </row>
    <row r="15" spans="1:8" s="17" customFormat="1" ht="16.5">
      <c r="A15" s="13">
        <f>C15+D15</f>
        <v>113204027709</v>
      </c>
      <c r="B15" s="14" t="s">
        <v>14</v>
      </c>
      <c r="C15" s="34">
        <v>112826126900</v>
      </c>
      <c r="D15" s="34">
        <v>377900809</v>
      </c>
      <c r="E15" s="36"/>
      <c r="F15" s="16"/>
      <c r="G15" s="97"/>
      <c r="H15" s="46" t="s">
        <v>122</v>
      </c>
    </row>
    <row r="16" spans="1:7" ht="19.5" customHeight="1">
      <c r="A16" s="8" t="s">
        <v>85</v>
      </c>
      <c r="B16" s="9"/>
      <c r="G16" s="94"/>
    </row>
    <row r="17" spans="1:7" ht="16.5">
      <c r="A17" s="10" t="s">
        <v>31</v>
      </c>
      <c r="G17" s="94"/>
    </row>
    <row r="18" spans="1:7" ht="16.5">
      <c r="A18" s="8" t="s">
        <v>81</v>
      </c>
      <c r="B18" s="9"/>
      <c r="G18" s="94"/>
    </row>
    <row r="19" spans="1:7" ht="16.5">
      <c r="A19" s="10" t="s">
        <v>86</v>
      </c>
      <c r="B19" s="18" t="s">
        <v>14</v>
      </c>
      <c r="C19" s="31" t="s">
        <v>35</v>
      </c>
      <c r="D19" s="33" t="s">
        <v>36</v>
      </c>
      <c r="E19" s="33"/>
      <c r="G19" s="94"/>
    </row>
    <row r="20" spans="1:7" s="17" customFormat="1" ht="16.5">
      <c r="A20" s="13">
        <f>C20+D20</f>
        <v>9677805148</v>
      </c>
      <c r="B20" s="14" t="s">
        <v>14</v>
      </c>
      <c r="C20" s="34">
        <v>9569521148</v>
      </c>
      <c r="D20" s="34">
        <v>108284000</v>
      </c>
      <c r="E20" s="41"/>
      <c r="F20" s="16"/>
      <c r="G20" s="97"/>
    </row>
    <row r="21" spans="1:7" ht="16.5">
      <c r="A21" s="10" t="s">
        <v>87</v>
      </c>
      <c r="B21" s="18" t="s">
        <v>14</v>
      </c>
      <c r="C21" s="37" t="s">
        <v>39</v>
      </c>
      <c r="G21" s="94"/>
    </row>
    <row r="22" spans="1:7" s="17" customFormat="1" ht="16.5">
      <c r="A22" s="13">
        <f>C22</f>
        <v>7150000000</v>
      </c>
      <c r="B22" s="14" t="s">
        <v>14</v>
      </c>
      <c r="C22" s="34">
        <v>7150000000</v>
      </c>
      <c r="D22" s="36"/>
      <c r="E22" s="42">
        <f>D20+C20+C22</f>
        <v>16827805148</v>
      </c>
      <c r="F22" s="25" t="s">
        <v>40</v>
      </c>
      <c r="G22" s="97"/>
    </row>
    <row r="23" spans="1:7" ht="16.5">
      <c r="A23" s="8" t="s">
        <v>22</v>
      </c>
      <c r="B23" s="9"/>
      <c r="G23" s="94"/>
    </row>
    <row r="24" spans="1:7" ht="16.5">
      <c r="A24" s="10" t="s">
        <v>88</v>
      </c>
      <c r="B24" s="18" t="s">
        <v>14</v>
      </c>
      <c r="C24" s="43" t="s">
        <v>44</v>
      </c>
      <c r="D24" s="39" t="s">
        <v>45</v>
      </c>
      <c r="E24" s="39"/>
      <c r="G24" s="94"/>
    </row>
    <row r="25" spans="1:7" s="17" customFormat="1" ht="16.5">
      <c r="A25" s="13">
        <f>C25+D25</f>
        <v>221216792865</v>
      </c>
      <c r="B25" s="14" t="s">
        <v>14</v>
      </c>
      <c r="C25" s="34">
        <v>304291994531</v>
      </c>
      <c r="D25" s="38">
        <f>-A27</f>
        <v>-83075201666</v>
      </c>
      <c r="E25" s="41"/>
      <c r="F25" s="16"/>
      <c r="G25" s="97"/>
    </row>
    <row r="26" spans="1:7" ht="16.5">
      <c r="A26" s="10" t="s">
        <v>89</v>
      </c>
      <c r="B26" s="18" t="s">
        <v>14</v>
      </c>
      <c r="C26" s="48" t="s">
        <v>124</v>
      </c>
      <c r="D26" s="39"/>
      <c r="E26" s="39"/>
      <c r="F26" s="113"/>
      <c r="G26" s="114"/>
    </row>
    <row r="27" spans="1:7" s="29" customFormat="1" ht="16.5">
      <c r="A27" s="47">
        <v>83075201666</v>
      </c>
      <c r="B27" s="14" t="s">
        <v>14</v>
      </c>
      <c r="C27" s="34"/>
      <c r="D27" s="34"/>
      <c r="E27" s="34"/>
      <c r="F27" s="28"/>
      <c r="G27" s="97"/>
    </row>
    <row r="28" spans="1:7" s="3" customFormat="1" ht="16.5">
      <c r="A28" s="99" t="s">
        <v>90</v>
      </c>
      <c r="B28" s="100"/>
      <c r="C28" s="101"/>
      <c r="D28" s="101"/>
      <c r="E28" s="101"/>
      <c r="F28" s="102"/>
      <c r="G28" s="103"/>
    </row>
    <row r="29" ht="16.5">
      <c r="A29" s="2"/>
    </row>
  </sheetData>
  <sheetProtection/>
  <mergeCells count="2">
    <mergeCell ref="D12:E12"/>
    <mergeCell ref="F26:G26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PageLayoutView="0" workbookViewId="0" topLeftCell="A1">
      <selection activeCell="C22" sqref="C22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0" bestFit="1" customWidth="1"/>
    <col min="4" max="4" width="23.625" style="30" customWidth="1"/>
    <col min="5" max="5" width="16.25390625" style="30" customWidth="1"/>
    <col min="6" max="6" width="15.50390625" style="3" customWidth="1"/>
    <col min="7" max="7" width="11.625" style="3" customWidth="1"/>
    <col min="8" max="16384" width="9.00390625" style="4" customWidth="1"/>
  </cols>
  <sheetData>
    <row r="1" ht="16.5"/>
    <row r="2" ht="16.5">
      <c r="A2" s="1">
        <v>104</v>
      </c>
    </row>
    <row r="3" spans="1:2" ht="16.5">
      <c r="A3" s="5" t="s">
        <v>53</v>
      </c>
      <c r="B3" s="6"/>
    </row>
    <row r="4" spans="1:2" ht="16.5">
      <c r="A4" s="8" t="s">
        <v>81</v>
      </c>
      <c r="B4" s="9"/>
    </row>
    <row r="5" spans="1:7" ht="16.5">
      <c r="A5" s="10" t="s">
        <v>91</v>
      </c>
      <c r="B5" s="11" t="s">
        <v>54</v>
      </c>
      <c r="C5" s="31" t="s">
        <v>55</v>
      </c>
      <c r="D5" s="32" t="s">
        <v>56</v>
      </c>
      <c r="E5" s="33" t="s">
        <v>57</v>
      </c>
      <c r="F5" s="11" t="s">
        <v>58</v>
      </c>
      <c r="G5" s="11" t="s">
        <v>59</v>
      </c>
    </row>
    <row r="6" spans="1:8" s="17" customFormat="1" ht="16.5">
      <c r="A6" s="13">
        <f>C6+D6+E6+F6+G6</f>
        <v>944281417027</v>
      </c>
      <c r="B6" s="14" t="s">
        <v>60</v>
      </c>
      <c r="C6" s="34">
        <v>843057750597</v>
      </c>
      <c r="D6" s="35">
        <v>15407237773</v>
      </c>
      <c r="E6" s="36">
        <v>82032932091</v>
      </c>
      <c r="F6" s="16">
        <v>3783496566</v>
      </c>
      <c r="G6" s="15">
        <v>0</v>
      </c>
      <c r="H6" s="17" t="s">
        <v>94</v>
      </c>
    </row>
    <row r="7" spans="1:4" ht="16.5">
      <c r="A7" s="10" t="s">
        <v>92</v>
      </c>
      <c r="B7" s="18" t="s">
        <v>60</v>
      </c>
      <c r="C7" s="37" t="s">
        <v>61</v>
      </c>
      <c r="D7" s="32" t="s">
        <v>62</v>
      </c>
    </row>
    <row r="8" spans="1:8" s="17" customFormat="1" ht="16.5">
      <c r="A8" s="13">
        <f>C8+D8</f>
        <v>520838052769</v>
      </c>
      <c r="B8" s="14" t="s">
        <v>60</v>
      </c>
      <c r="C8" s="34">
        <v>1465119469796</v>
      </c>
      <c r="D8" s="38">
        <f>-A6</f>
        <v>-944281417027</v>
      </c>
      <c r="E8" s="36"/>
      <c r="F8" s="16"/>
      <c r="G8" s="16"/>
      <c r="H8" s="17" t="s">
        <v>94</v>
      </c>
    </row>
    <row r="9" spans="1:4" ht="16.5">
      <c r="A9" s="10" t="s">
        <v>93</v>
      </c>
      <c r="B9" s="18" t="s">
        <v>60</v>
      </c>
      <c r="C9" s="39" t="s">
        <v>63</v>
      </c>
      <c r="D9" s="39" t="s">
        <v>64</v>
      </c>
    </row>
    <row r="10" spans="1:8" s="17" customFormat="1" ht="16.5">
      <c r="A10" s="13">
        <f>C10+D10</f>
        <v>380803170991.99</v>
      </c>
      <c r="B10" s="14" t="s">
        <v>60</v>
      </c>
      <c r="C10" s="34">
        <v>1845922640787.99</v>
      </c>
      <c r="D10" s="38">
        <f>-C8</f>
        <v>-1465119469796</v>
      </c>
      <c r="E10" s="36"/>
      <c r="F10" s="16"/>
      <c r="G10" s="16"/>
      <c r="H10" s="17" t="s">
        <v>94</v>
      </c>
    </row>
    <row r="11" spans="1:2" ht="16.5">
      <c r="A11" s="8" t="s">
        <v>82</v>
      </c>
      <c r="B11" s="9"/>
    </row>
    <row r="12" spans="1:5" ht="25.5" customHeight="1">
      <c r="A12" s="10" t="s">
        <v>83</v>
      </c>
      <c r="B12" s="18" t="s">
        <v>60</v>
      </c>
      <c r="C12" s="40" t="s">
        <v>66</v>
      </c>
      <c r="D12" s="112" t="s">
        <v>67</v>
      </c>
      <c r="E12" s="112"/>
    </row>
    <row r="13" spans="1:8" s="17" customFormat="1" ht="16.5">
      <c r="A13" s="13">
        <f>C13+D13</f>
        <v>1469447451719</v>
      </c>
      <c r="B13" s="14" t="s">
        <v>60</v>
      </c>
      <c r="C13" s="34">
        <v>1581168982838</v>
      </c>
      <c r="D13" s="38">
        <f>-A15</f>
        <v>-111721531119</v>
      </c>
      <c r="E13" s="41"/>
      <c r="F13" s="16"/>
      <c r="G13" s="16"/>
      <c r="H13" s="17" t="s">
        <v>95</v>
      </c>
    </row>
    <row r="14" spans="1:7" ht="16.5">
      <c r="A14" s="10" t="s">
        <v>84</v>
      </c>
      <c r="B14" s="18" t="s">
        <v>60</v>
      </c>
      <c r="C14" s="39" t="s">
        <v>68</v>
      </c>
      <c r="D14" s="39" t="s">
        <v>69</v>
      </c>
      <c r="G14" s="7"/>
    </row>
    <row r="15" spans="1:8" s="17" customFormat="1" ht="16.5">
      <c r="A15" s="13">
        <f>C15+D15</f>
        <v>111721531119</v>
      </c>
      <c r="B15" s="14" t="s">
        <v>60</v>
      </c>
      <c r="C15" s="34">
        <v>111277536928</v>
      </c>
      <c r="D15" s="34">
        <v>443994191</v>
      </c>
      <c r="E15" s="36"/>
      <c r="F15" s="16"/>
      <c r="G15" s="16"/>
      <c r="H15" s="17" t="s">
        <v>95</v>
      </c>
    </row>
    <row r="16" spans="1:2" ht="19.5" customHeight="1">
      <c r="A16" s="8" t="s">
        <v>85</v>
      </c>
      <c r="B16" s="9"/>
    </row>
    <row r="17" ht="16.5">
      <c r="A17" s="10" t="s">
        <v>70</v>
      </c>
    </row>
    <row r="18" spans="1:2" ht="16.5">
      <c r="A18" s="8" t="s">
        <v>81</v>
      </c>
      <c r="B18" s="9"/>
    </row>
    <row r="19" spans="1:5" ht="16.5">
      <c r="A19" s="10" t="s">
        <v>86</v>
      </c>
      <c r="B19" s="18" t="s">
        <v>60</v>
      </c>
      <c r="C19" s="31" t="s">
        <v>71</v>
      </c>
      <c r="D19" s="33" t="s">
        <v>72</v>
      </c>
      <c r="E19" s="33"/>
    </row>
    <row r="20" spans="1:8" s="17" customFormat="1" ht="16.5">
      <c r="A20" s="13">
        <f>C20+D20</f>
        <v>25593532992</v>
      </c>
      <c r="B20" s="14" t="s">
        <v>60</v>
      </c>
      <c r="C20" s="34">
        <v>11508356992</v>
      </c>
      <c r="D20" s="34">
        <v>14085176000</v>
      </c>
      <c r="E20" s="41"/>
      <c r="F20" s="16"/>
      <c r="G20" s="16"/>
      <c r="H20" s="17" t="s">
        <v>95</v>
      </c>
    </row>
    <row r="21" spans="1:3" ht="16.5">
      <c r="A21" s="10" t="s">
        <v>87</v>
      </c>
      <c r="B21" s="18" t="s">
        <v>60</v>
      </c>
      <c r="C21" s="37" t="s">
        <v>73</v>
      </c>
    </row>
    <row r="22" spans="1:8" s="17" customFormat="1" ht="16.5">
      <c r="A22" s="13">
        <f>C22</f>
        <v>13824504257.65</v>
      </c>
      <c r="B22" s="14" t="s">
        <v>60</v>
      </c>
      <c r="C22" s="34">
        <v>13824504257.65</v>
      </c>
      <c r="D22" s="36"/>
      <c r="E22" s="42">
        <f>D20+C20+C22</f>
        <v>39418037249.65</v>
      </c>
      <c r="F22" s="25" t="s">
        <v>74</v>
      </c>
      <c r="G22" s="16"/>
      <c r="H22" s="17" t="s">
        <v>95</v>
      </c>
    </row>
    <row r="23" spans="1:2" ht="16.5">
      <c r="A23" s="8" t="s">
        <v>65</v>
      </c>
      <c r="B23" s="9"/>
    </row>
    <row r="24" spans="1:5" ht="16.5">
      <c r="A24" s="10" t="s">
        <v>88</v>
      </c>
      <c r="B24" s="18" t="s">
        <v>60</v>
      </c>
      <c r="C24" s="43" t="s">
        <v>75</v>
      </c>
      <c r="D24" s="39" t="s">
        <v>76</v>
      </c>
      <c r="E24" s="39"/>
    </row>
    <row r="25" spans="1:7" s="17" customFormat="1" ht="16.5">
      <c r="A25" s="13">
        <f>C25+D25</f>
        <v>228094046756</v>
      </c>
      <c r="B25" s="14" t="s">
        <v>60</v>
      </c>
      <c r="C25" s="34">
        <v>315086176175</v>
      </c>
      <c r="D25" s="38">
        <f>-A27</f>
        <v>-86992129419</v>
      </c>
      <c r="E25" s="41"/>
      <c r="F25" s="16"/>
      <c r="G25" s="16"/>
    </row>
    <row r="26" spans="1:7" ht="16.5">
      <c r="A26" s="10" t="s">
        <v>89</v>
      </c>
      <c r="B26" s="18" t="s">
        <v>60</v>
      </c>
      <c r="C26" s="44" t="s">
        <v>77</v>
      </c>
      <c r="D26" s="39" t="s">
        <v>78</v>
      </c>
      <c r="E26" s="39" t="s">
        <v>79</v>
      </c>
      <c r="F26" s="113" t="s">
        <v>80</v>
      </c>
      <c r="G26" s="113"/>
    </row>
    <row r="27" spans="1:7" s="29" customFormat="1" ht="16.5">
      <c r="A27" s="13">
        <f>C27+D27+E27+F27</f>
        <v>86992129419</v>
      </c>
      <c r="B27" s="14" t="s">
        <v>60</v>
      </c>
      <c r="C27" s="34">
        <v>9395484000</v>
      </c>
      <c r="D27" s="34">
        <f>543549812+239440000+16088192000+6153980000+1140820000+276000000+7014000000+1652800000+160172000+37650077000+796074000+376464000+40876000+5271600000</f>
        <v>77404044812</v>
      </c>
      <c r="E27" s="34">
        <f>192600607</f>
        <v>192600607</v>
      </c>
      <c r="F27" s="28">
        <v>0</v>
      </c>
      <c r="G27" s="16"/>
    </row>
    <row r="28" spans="1:5" s="3" customFormat="1" ht="16.5">
      <c r="A28" s="8" t="s">
        <v>90</v>
      </c>
      <c r="B28" s="9"/>
      <c r="C28" s="30"/>
      <c r="D28" s="30"/>
      <c r="E28" s="30"/>
    </row>
    <row r="29" ht="16.5">
      <c r="A29" s="2"/>
    </row>
  </sheetData>
  <sheetProtection/>
  <mergeCells count="2">
    <mergeCell ref="F26:G26"/>
    <mergeCell ref="D12:E12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showGridLines="0" zoomScalePageLayoutView="0" workbookViewId="0" topLeftCell="A5">
      <selection activeCell="D16" sqref="D16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" bestFit="1" customWidth="1"/>
    <col min="4" max="4" width="23.625" style="3" customWidth="1"/>
    <col min="5" max="5" width="16.25390625" style="3" customWidth="1"/>
    <col min="6" max="6" width="15.50390625" style="3" customWidth="1"/>
    <col min="7" max="7" width="11.625" style="3" customWidth="1"/>
    <col min="8" max="16384" width="9.00390625" style="4" customWidth="1"/>
  </cols>
  <sheetData>
    <row r="2" ht="16.5">
      <c r="A2" s="1">
        <v>102</v>
      </c>
    </row>
    <row r="3" spans="1:4" ht="16.5">
      <c r="A3" s="5" t="s">
        <v>6</v>
      </c>
      <c r="B3" s="6"/>
      <c r="D3" s="7"/>
    </row>
    <row r="4" spans="1:2" ht="16.5">
      <c r="A4" s="8" t="s">
        <v>7</v>
      </c>
      <c r="B4" s="9"/>
    </row>
    <row r="5" spans="1:7" ht="16.5">
      <c r="A5" s="10" t="s">
        <v>2</v>
      </c>
      <c r="B5" s="11" t="s">
        <v>8</v>
      </c>
      <c r="C5" s="2" t="s">
        <v>9</v>
      </c>
      <c r="D5" s="12" t="s">
        <v>10</v>
      </c>
      <c r="E5" s="11" t="s">
        <v>11</v>
      </c>
      <c r="F5" s="11" t="s">
        <v>12</v>
      </c>
      <c r="G5" s="11" t="s">
        <v>13</v>
      </c>
    </row>
    <row r="6" spans="1:7" s="17" customFormat="1" ht="16.5">
      <c r="A6" s="13">
        <f>C6+D6+E6+F6+G6</f>
        <v>753512624783</v>
      </c>
      <c r="B6" s="14" t="s">
        <v>14</v>
      </c>
      <c r="C6" s="14">
        <v>668960569883</v>
      </c>
      <c r="D6" s="15">
        <v>10499438058</v>
      </c>
      <c r="E6" s="16">
        <v>71383425508</v>
      </c>
      <c r="F6" s="16">
        <v>2669191334</v>
      </c>
      <c r="G6" s="15">
        <v>0</v>
      </c>
    </row>
    <row r="7" spans="1:4" ht="16.5">
      <c r="A7" s="10" t="s">
        <v>3</v>
      </c>
      <c r="B7" s="18" t="s">
        <v>14</v>
      </c>
      <c r="C7" s="19" t="s">
        <v>15</v>
      </c>
      <c r="D7" s="12" t="s">
        <v>16</v>
      </c>
    </row>
    <row r="8" spans="1:7" s="17" customFormat="1" ht="16.5">
      <c r="A8" s="13">
        <f>C8+D8</f>
        <v>464537313602</v>
      </c>
      <c r="B8" s="14" t="s">
        <v>17</v>
      </c>
      <c r="C8" s="14">
        <v>1218049938385</v>
      </c>
      <c r="D8" s="20">
        <f>-A6</f>
        <v>-753512624783</v>
      </c>
      <c r="E8" s="16"/>
      <c r="F8" s="16"/>
      <c r="G8" s="16"/>
    </row>
    <row r="9" spans="1:4" ht="16.5">
      <c r="A9" s="10" t="s">
        <v>18</v>
      </c>
      <c r="B9" s="18" t="s">
        <v>19</v>
      </c>
      <c r="C9" s="21" t="s">
        <v>20</v>
      </c>
      <c r="D9" s="21" t="s">
        <v>21</v>
      </c>
    </row>
    <row r="10" spans="1:7" s="17" customFormat="1" ht="16.5">
      <c r="A10" s="13">
        <f>C10+D10</f>
        <v>473068764352.72</v>
      </c>
      <c r="B10" s="14" t="s">
        <v>17</v>
      </c>
      <c r="C10" s="22">
        <v>1691118702737.72</v>
      </c>
      <c r="D10" s="20">
        <f>-C8</f>
        <v>-1218049938385</v>
      </c>
      <c r="E10" s="16"/>
      <c r="F10" s="16"/>
      <c r="G10" s="16"/>
    </row>
    <row r="11" spans="1:5" ht="16.5">
      <c r="A11" s="8" t="s">
        <v>22</v>
      </c>
      <c r="B11" s="9"/>
      <c r="C11" s="7"/>
      <c r="D11" s="7"/>
      <c r="E11" s="7"/>
    </row>
    <row r="12" spans="1:5" ht="25.5" customHeight="1">
      <c r="A12" s="10" t="s">
        <v>4</v>
      </c>
      <c r="B12" s="18" t="s">
        <v>23</v>
      </c>
      <c r="C12" s="23" t="s">
        <v>24</v>
      </c>
      <c r="D12" s="113" t="s">
        <v>25</v>
      </c>
      <c r="E12" s="113"/>
    </row>
    <row r="13" spans="1:7" s="17" customFormat="1" ht="16.5">
      <c r="A13" s="13">
        <f>C13+D13</f>
        <v>1431120109669</v>
      </c>
      <c r="B13" s="14" t="s">
        <v>26</v>
      </c>
      <c r="C13" s="14">
        <v>1548555771819</v>
      </c>
      <c r="D13" s="20">
        <f>-A15</f>
        <v>-117435662150</v>
      </c>
      <c r="E13" s="24"/>
      <c r="F13" s="16"/>
      <c r="G13" s="16"/>
    </row>
    <row r="14" spans="1:7" ht="16.5">
      <c r="A14" s="10" t="s">
        <v>5</v>
      </c>
      <c r="B14" s="18" t="s">
        <v>26</v>
      </c>
      <c r="C14" s="21" t="s">
        <v>27</v>
      </c>
      <c r="D14" s="21" t="s">
        <v>28</v>
      </c>
      <c r="G14" s="7"/>
    </row>
    <row r="15" spans="1:7" s="17" customFormat="1" ht="16.5">
      <c r="A15" s="13">
        <f>C15+D15</f>
        <v>117435662150</v>
      </c>
      <c r="B15" s="14" t="s">
        <v>29</v>
      </c>
      <c r="C15" s="14">
        <v>116941371576</v>
      </c>
      <c r="D15" s="14">
        <v>494290574</v>
      </c>
      <c r="E15" s="16"/>
      <c r="F15" s="16"/>
      <c r="G15" s="16"/>
    </row>
    <row r="16" spans="1:4" ht="19.5" customHeight="1">
      <c r="A16" s="8" t="s">
        <v>30</v>
      </c>
      <c r="B16" s="9"/>
      <c r="C16" s="7"/>
      <c r="D16" s="7"/>
    </row>
    <row r="17" ht="16.5">
      <c r="A17" s="10" t="s">
        <v>31</v>
      </c>
    </row>
    <row r="18" spans="1:2" ht="16.5">
      <c r="A18" s="8" t="s">
        <v>32</v>
      </c>
      <c r="B18" s="9"/>
    </row>
    <row r="19" spans="1:5" ht="16.5">
      <c r="A19" s="10" t="s">
        <v>33</v>
      </c>
      <c r="B19" s="18" t="s">
        <v>34</v>
      </c>
      <c r="C19" s="2" t="s">
        <v>35</v>
      </c>
      <c r="D19" s="11" t="s">
        <v>36</v>
      </c>
      <c r="E19" s="11"/>
    </row>
    <row r="20" spans="1:7" s="17" customFormat="1" ht="16.5">
      <c r="A20" s="13">
        <f>C20+D20</f>
        <v>18491175422</v>
      </c>
      <c r="B20" s="14" t="s">
        <v>37</v>
      </c>
      <c r="C20" s="14">
        <v>13694118422</v>
      </c>
      <c r="D20" s="14">
        <v>4797057000</v>
      </c>
      <c r="E20" s="24"/>
      <c r="F20" s="16"/>
      <c r="G20" s="16"/>
    </row>
    <row r="21" spans="1:3" ht="16.5">
      <c r="A21" s="10" t="s">
        <v>38</v>
      </c>
      <c r="B21" s="18" t="s">
        <v>34</v>
      </c>
      <c r="C21" s="19" t="s">
        <v>39</v>
      </c>
    </row>
    <row r="22" spans="1:7" s="17" customFormat="1" ht="16.5">
      <c r="A22" s="13">
        <f>C22</f>
        <v>20760451813</v>
      </c>
      <c r="B22" s="14" t="s">
        <v>34</v>
      </c>
      <c r="C22" s="14">
        <v>20760451813</v>
      </c>
      <c r="D22" s="16"/>
      <c r="E22" s="25">
        <f>D20+C20+C22</f>
        <v>39251627235</v>
      </c>
      <c r="F22" s="25" t="s">
        <v>40</v>
      </c>
      <c r="G22" s="16"/>
    </row>
    <row r="23" spans="1:2" ht="16.5">
      <c r="A23" s="8" t="s">
        <v>41</v>
      </c>
      <c r="B23" s="9"/>
    </row>
    <row r="24" spans="1:5" ht="16.5">
      <c r="A24" s="10" t="s">
        <v>42</v>
      </c>
      <c r="B24" s="18" t="s">
        <v>43</v>
      </c>
      <c r="C24" s="26" t="s">
        <v>44</v>
      </c>
      <c r="D24" s="21" t="s">
        <v>45</v>
      </c>
      <c r="E24" s="21"/>
    </row>
    <row r="25" spans="1:7" s="17" customFormat="1" ht="16.5">
      <c r="A25" s="13">
        <f>C25+D25</f>
        <v>235421211682</v>
      </c>
      <c r="B25" s="14" t="s">
        <v>46</v>
      </c>
      <c r="C25" s="14">
        <v>307754992584</v>
      </c>
      <c r="D25" s="20">
        <f>-A27</f>
        <v>-72333780902</v>
      </c>
      <c r="E25" s="24"/>
      <c r="F25" s="16"/>
      <c r="G25" s="16"/>
    </row>
    <row r="26" spans="1:7" ht="16.5">
      <c r="A26" s="10" t="s">
        <v>47</v>
      </c>
      <c r="B26" s="18" t="s">
        <v>46</v>
      </c>
      <c r="C26" s="27" t="s">
        <v>48</v>
      </c>
      <c r="D26" s="21" t="s">
        <v>49</v>
      </c>
      <c r="E26" s="21" t="s">
        <v>50</v>
      </c>
      <c r="F26" s="113" t="s">
        <v>51</v>
      </c>
      <c r="G26" s="113"/>
    </row>
    <row r="27" spans="1:7" s="29" customFormat="1" ht="16.5">
      <c r="A27" s="13">
        <f>C27+D27+E27+F27</f>
        <v>72333780902</v>
      </c>
      <c r="B27" s="14" t="s">
        <v>37</v>
      </c>
      <c r="C27" s="14">
        <v>14207100000</v>
      </c>
      <c r="D27" s="14">
        <v>57631928000</v>
      </c>
      <c r="E27" s="14">
        <v>204297902</v>
      </c>
      <c r="F27" s="28">
        <v>290455000</v>
      </c>
      <c r="G27" s="16"/>
    </row>
    <row r="28" spans="1:2" s="3" customFormat="1" ht="16.5">
      <c r="A28" s="8" t="s">
        <v>52</v>
      </c>
      <c r="B28" s="9"/>
    </row>
    <row r="29" spans="1:4" ht="16.5">
      <c r="A29" s="2"/>
      <c r="C29" s="7"/>
      <c r="D29" s="7"/>
    </row>
    <row r="30" spans="3:4" ht="16.5">
      <c r="C30" s="7"/>
      <c r="D30" s="7"/>
    </row>
  </sheetData>
  <sheetProtection/>
  <mergeCells count="2">
    <mergeCell ref="F26:G26"/>
    <mergeCell ref="D12:E12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會計決算處公務會計科紀登順</dc:creator>
  <cp:keywords/>
  <dc:description/>
  <cp:lastModifiedBy>陳小玨</cp:lastModifiedBy>
  <cp:lastPrinted>2017-04-10T07:21:25Z</cp:lastPrinted>
  <dcterms:created xsi:type="dcterms:W3CDTF">2015-04-09T05:43:03Z</dcterms:created>
  <dcterms:modified xsi:type="dcterms:W3CDTF">2017-04-25T05:40:17Z</dcterms:modified>
  <cp:category/>
  <cp:version/>
  <cp:contentType/>
  <cp:contentStatus/>
</cp:coreProperties>
</file>