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歷年歲出" sheetId="1" r:id="rId1"/>
  </sheet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0">'歷年歲出'!$A$1:$L$94</definedName>
    <definedName name="_xlnm.Print_Titles" localSheetId="0">'歷年歲出'!$1:$4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<sst xmlns="http://schemas.openxmlformats.org/spreadsheetml/2006/main" count="92" uniqueCount="87">
  <si>
    <t>中 央 政 府</t>
  </si>
  <si>
    <t>總  決  算</t>
  </si>
  <si>
    <t>歷　年　度　歲</t>
  </si>
  <si>
    <t>出　概　況　表</t>
  </si>
  <si>
    <t xml:space="preserve">   12  月  31  日</t>
  </si>
  <si>
    <t>占總數
百分比</t>
  </si>
  <si>
    <r>
      <t>39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39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　　　　　</t>
    </r>
  </si>
  <si>
    <r>
      <t>40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40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   </t>
    </r>
  </si>
  <si>
    <r>
      <t>41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41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 </t>
    </r>
  </si>
  <si>
    <r>
      <t>42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42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 </t>
    </r>
  </si>
  <si>
    <r>
      <t>43</t>
    </r>
    <r>
      <rPr>
        <sz val="10"/>
        <rFont val="新細明體"/>
        <family val="1"/>
      </rPr>
      <t>年上半年</t>
    </r>
    <r>
      <rPr>
        <sz val="10"/>
        <rFont val="Arial"/>
        <family val="2"/>
      </rPr>
      <t>(43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</t>
    </r>
    <r>
      <rPr>
        <sz val="10"/>
        <rFont val="新細明體"/>
        <family val="1"/>
      </rPr>
      <t>月）　　</t>
    </r>
    <r>
      <rPr>
        <sz val="10"/>
        <rFont val="Arial"/>
        <family val="2"/>
      </rPr>
      <t xml:space="preserve">    </t>
    </r>
  </si>
  <si>
    <r>
      <t>43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</si>
  <si>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</si>
  <si>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</si>
  <si>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　　　</t>
    </r>
  </si>
  <si>
    <r>
      <t>47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</si>
  <si>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</si>
  <si>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</si>
  <si>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51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</si>
  <si>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</si>
  <si>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</si>
  <si>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</si>
  <si>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</si>
  <si>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</si>
  <si>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</si>
  <si>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</si>
  <si>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</si>
  <si>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</si>
  <si>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61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</si>
  <si>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</si>
  <si>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</si>
  <si>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</si>
  <si>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</si>
  <si>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</si>
  <si>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</si>
  <si>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</si>
  <si>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</si>
  <si>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</si>
  <si>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71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</si>
  <si>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</si>
  <si>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</si>
  <si>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</si>
  <si>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</si>
  <si>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</si>
  <si>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</si>
  <si>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</si>
  <si>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</si>
  <si>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</si>
  <si>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81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</si>
  <si>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</si>
  <si>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</si>
  <si>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</si>
  <si>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</si>
  <si>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</si>
  <si>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</si>
  <si>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</si>
  <si>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88</t>
    </r>
    <r>
      <rPr>
        <sz val="10"/>
        <rFont val="新細明體"/>
        <family val="1"/>
      </rPr>
      <t>年下半年及</t>
    </r>
    <r>
      <rPr>
        <sz val="10"/>
        <rFont val="Arial"/>
        <family val="2"/>
      </rPr>
      <t>89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 xml:space="preserve"> </t>
    </r>
  </si>
  <si>
    <r>
      <t>（</t>
    </r>
    <r>
      <rPr>
        <sz val="10"/>
        <rFont val="Arial"/>
        <family val="2"/>
      </rPr>
      <t>88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-89</t>
    </r>
    <r>
      <rPr>
        <sz val="10"/>
        <rFont val="新細明體"/>
        <family val="1"/>
      </rPr>
      <t>年</t>
    </r>
    <r>
      <rPr>
        <sz val="10"/>
        <rFont val="Arial"/>
        <family val="2"/>
      </rPr>
      <t>12</t>
    </r>
    <r>
      <rPr>
        <sz val="10"/>
        <rFont val="新細明體"/>
        <family val="1"/>
      </rPr>
      <t>月）</t>
    </r>
  </si>
  <si>
    <r>
      <t>90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(90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</si>
  <si>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91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(91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</si>
  <si>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92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(92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</si>
  <si>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93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(93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</si>
  <si>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94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(94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</si>
  <si>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95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(95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</si>
  <si>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96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(96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</si>
  <si>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97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(97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</si>
  <si>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98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(98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</si>
  <si>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99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(99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</si>
  <si>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100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(100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</si>
  <si>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101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(101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細明體"/>
        <family val="3"/>
      </rPr>
      <t>月）</t>
    </r>
  </si>
  <si>
    <r>
      <t>102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(102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細明體"/>
        <family val="3"/>
      </rPr>
      <t>月）</t>
    </r>
  </si>
  <si>
    <r>
      <t>103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(103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細明體"/>
        <family val="3"/>
      </rPr>
      <t>月）</t>
    </r>
  </si>
  <si>
    <r>
      <t>104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(104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細明體"/>
        <family val="3"/>
      </rPr>
      <t>月）</t>
    </r>
  </si>
  <si>
    <r>
      <t>　　　</t>
    </r>
    <r>
      <rPr>
        <sz val="10"/>
        <rFont val="Arial"/>
        <family val="2"/>
      </rPr>
      <t>(2)88</t>
    </r>
    <r>
      <rPr>
        <sz val="10"/>
        <rFont val="新細明體"/>
        <family val="1"/>
      </rPr>
      <t>年下半年及</t>
    </r>
    <r>
      <rPr>
        <sz val="10"/>
        <rFont val="Arial"/>
        <family val="2"/>
      </rPr>
      <t>89</t>
    </r>
    <r>
      <rPr>
        <sz val="10"/>
        <rFont val="新細明體"/>
        <family val="1"/>
      </rPr>
      <t>年度起列數不包括債務還本數。</t>
    </r>
  </si>
  <si>
    <r>
      <t>　　　</t>
    </r>
    <r>
      <rPr>
        <sz val="10"/>
        <rFont val="Arial"/>
        <family val="2"/>
      </rPr>
      <t>(4)</t>
    </r>
    <r>
      <rPr>
        <sz val="10"/>
        <rFont val="新細明體"/>
        <family val="1"/>
      </rPr>
      <t>本表其他支出包括社會福利支出、社區發展及環境保護支出、退休撫卹支出、債務支出、一般補助及</t>
    </r>
    <r>
      <rPr>
        <sz val="10"/>
        <rFont val="Arial"/>
        <family val="2"/>
      </rPr>
      <t xml:space="preserve">   </t>
    </r>
    <r>
      <rPr>
        <sz val="10"/>
        <rFont val="新細明體"/>
        <family val="1"/>
      </rPr>
      <t>其他支出。</t>
    </r>
  </si>
  <si>
    <t>年度　</t>
  </si>
  <si>
    <t>歲出總額</t>
  </si>
  <si>
    <t>增加率</t>
  </si>
  <si>
    <t>軍費支出</t>
  </si>
  <si>
    <t>政費支出</t>
  </si>
  <si>
    <t>其他支出</t>
  </si>
  <si>
    <t xml:space="preserve">單位：新臺幣元 </t>
  </si>
  <si>
    <r>
      <t>說明：</t>
    </r>
    <r>
      <rPr>
        <sz val="10"/>
        <rFont val="Arial"/>
        <family val="2"/>
      </rPr>
      <t>(1)39</t>
    </r>
    <r>
      <rPr>
        <sz val="10"/>
        <rFont val="新細明體"/>
        <family val="1"/>
      </rPr>
      <t>年度至</t>
    </r>
    <r>
      <rPr>
        <sz val="10"/>
        <rFont val="Arial"/>
        <family val="2"/>
      </rPr>
      <t>104</t>
    </r>
    <r>
      <rPr>
        <sz val="10"/>
        <rFont val="新細明體"/>
        <family val="1"/>
      </rPr>
      <t>年度列數，係依照歲出決算審定數編列。</t>
    </r>
  </si>
  <si>
    <r>
      <t>　　　</t>
    </r>
    <r>
      <rPr>
        <sz val="10"/>
        <rFont val="Arial"/>
        <family val="2"/>
      </rPr>
      <t>(3)105</t>
    </r>
    <r>
      <rPr>
        <sz val="10"/>
        <rFont val="新細明體"/>
        <family val="1"/>
      </rPr>
      <t>年度列數，係按本院核定歲出決算數編列，俟審定後編定</t>
    </r>
    <r>
      <rPr>
        <sz val="10"/>
        <rFont val="Arial"/>
        <family val="2"/>
      </rPr>
      <t>106</t>
    </r>
    <r>
      <rPr>
        <sz val="10"/>
        <rFont val="新細明體"/>
        <family val="1"/>
      </rPr>
      <t>年度決算時調整。</t>
    </r>
  </si>
  <si>
    <t xml:space="preserve">中華民國  105  年 </t>
  </si>
  <si>
    <r>
      <t>105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(105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細明體"/>
        <family val="3"/>
      </rPr>
      <t>月）</t>
    </r>
  </si>
  <si>
    <r>
      <t>　　　</t>
    </r>
    <r>
      <rPr>
        <sz val="10"/>
        <rFont val="Arial"/>
        <family val="2"/>
      </rPr>
      <t>(5)</t>
    </r>
    <r>
      <rPr>
        <sz val="10"/>
        <rFont val="新細明體"/>
        <family val="1"/>
      </rPr>
      <t>本表各年度列數，係經四捨五入處理後列計</t>
    </r>
    <r>
      <rPr>
        <sz val="10"/>
        <rFont val="細明體"/>
        <family val="3"/>
      </rPr>
      <t>。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</si>
</sst>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\-#,##0.00;&quot;…&quot;"/>
    <numFmt numFmtId="177" formatCode="#,##0.00;[Red]\-#,##0.00;&quot;…  &quot;"/>
    <numFmt numFmtId="178" formatCode="0.00_);[Red]\(0.00\)"/>
    <numFmt numFmtId="179" formatCode="#,##0;[Red]\-#,##0;&quot;…&quot;"/>
    <numFmt numFmtId="180" formatCode="#,##0.00_ "/>
    <numFmt numFmtId="181" formatCode="_-* #,##0.0_-;\-* #,##0.0_-;_-* &quot;-&quot;_-;_-@_-"/>
    <numFmt numFmtId="182" formatCode="_-* #,##0.00_-;\-* #,##0.00_-;_-* &quot;-&quot;_-;_-@_-"/>
    <numFmt numFmtId="183" formatCode="#,##0\ \ "/>
    <numFmt numFmtId="184" formatCode="0.0%"/>
    <numFmt numFmtId="185" formatCode="#,##0;\-#,##0;&quot;…&quot;"/>
    <numFmt numFmtId="186" formatCode="General_)"/>
    <numFmt numFmtId="187" formatCode="#,##0.00_);[Red]\(#,##0.00\)"/>
    <numFmt numFmtId="188" formatCode="_(* #,##0.00_);_(* \(#,##0.00\);_(* &quot;-&quot;??_);_(@_)"/>
    <numFmt numFmtId="189" formatCode="#,##0.00\ \ \ \ \ \ \ \ \ \ \ \ \ \ \ \ \ \ "/>
    <numFmt numFmtId="190" formatCode="#,##0.00\ \ \ \ \ \ \ \ \ \ \ \ \ \ \ "/>
    <numFmt numFmtId="191" formatCode="#,##0.00\ \ \ \ \ \ \ \ \ \ \ "/>
    <numFmt numFmtId="192" formatCode="#,##0.00\ \ \ \ \ \ 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 +&quot;* #,##0.00_);_(&quot; -&quot;* #,##0.00_);_(* &quot;…&quot;_);_(@_)"/>
    <numFmt numFmtId="197" formatCode="0.00_)"/>
    <numFmt numFmtId="198" formatCode="#,##0.00;[Red]#,##0.00"/>
    <numFmt numFmtId="199" formatCode="#,##0.00_);\-&quot;紅&quot;&quot;色&quot;\(#,##0.00\)"/>
    <numFmt numFmtId="200" formatCode="#,##0.00;[Red]\-\-#,##0.00"/>
    <numFmt numFmtId="201" formatCode="_-* #,##0.00_-;\-* #,##0.00_-;_-* &quot;_&quot;_-;_-@_-"/>
    <numFmt numFmtId="202" formatCode="#,##0.00_ ;[Red]\-#,##0.00\ 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_-* #,##0.000000000_-;\-* #,##0.000000000_-;_-* &quot;-&quot;??_-;_-@_-"/>
    <numFmt numFmtId="210" formatCode="_-* #,##0.0000000000_-;\-* #,##0.0000000000_-;_-* &quot;-&quot;??_-;_-@_-"/>
    <numFmt numFmtId="211" formatCode="_-* #,##0.00000000000_-;\-* #,##0.00000000000_-;_-* &quot;-&quot;??_-;_-@_-"/>
    <numFmt numFmtId="212" formatCode="#,##0.00\ ;[Red]\-#,##0.00\ ;&quot;… &quot;"/>
    <numFmt numFmtId="213" formatCode="#,##0\ ;[Red]\-#,##0\ ;&quot;… &quot;"/>
    <numFmt numFmtId="214" formatCode="#,##0_ "/>
    <numFmt numFmtId="215" formatCode="000"/>
    <numFmt numFmtId="216" formatCode="0.00_ "/>
    <numFmt numFmtId="217" formatCode="0.000%"/>
    <numFmt numFmtId="218" formatCode="_(* #,##0.00_);_(&quot;–&quot;* #,##0.00_);_(* &quot;…&quot;_);_(@_)"/>
    <numFmt numFmtId="219" formatCode="0."/>
    <numFmt numFmtId="220" formatCode="_-* #,##0.0_-;\-* #,##0.0_-;_-* &quot;-&quot;??_-;_-@_-"/>
    <numFmt numFmtId="221" formatCode="#,##0.00;\-#,##0.00;&quot;…&quot;"/>
    <numFmt numFmtId="222" formatCode="_-* #,##0_-;\-* #,##0_-;_-* &quot;-&quot;??_-;_-@_-"/>
    <numFmt numFmtId="223" formatCode="#,##0_);[Red]\(#,##0\)"/>
    <numFmt numFmtId="224" formatCode="_(* #,##0.00_);_(&quot;–&quot;* #,##0.00_);_(* &quot;&quot;_);_(@_)"/>
    <numFmt numFmtId="225" formatCode="#,##0.0\ ;[Red]\-#,##0.0\ ;&quot;… &quot;"/>
    <numFmt numFmtId="226" formatCode="#,##0.0_);[Red]\(#,##0.0\)"/>
    <numFmt numFmtId="227" formatCode="_-* #,##0.00_-;\-\ \ #,##0.00_-;_-* &quot;_&quot;_-;_-@_-"/>
    <numFmt numFmtId="228" formatCode="_-* #,##0.00;\-* #,##0.00_-;_-* &quot;-&quot;\ _-;_-@_-"/>
    <numFmt numFmtId="229" formatCode="_-* #,##0.00_-;\-* #,##0.00_-;_-* &quot;-&quot;\ _-;_-@_-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3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細明體"/>
      <family val="3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sz val="10"/>
      <name val="新細明體"/>
      <family val="1"/>
    </font>
    <font>
      <sz val="9.5"/>
      <name val="Arial"/>
      <family val="2"/>
    </font>
    <font>
      <sz val="11"/>
      <name val="Arial"/>
      <family val="2"/>
    </font>
    <font>
      <sz val="10"/>
      <name val="細明體"/>
      <family val="3"/>
    </font>
    <font>
      <sz val="12"/>
      <name val="標楷體"/>
      <family val="4"/>
    </font>
    <font>
      <sz val="19"/>
      <name val="標楷體"/>
      <family val="4"/>
    </font>
    <font>
      <sz val="22"/>
      <name val="標楷體"/>
      <family val="4"/>
    </font>
    <font>
      <sz val="11"/>
      <color indexed="8"/>
      <name val="標楷體"/>
      <family val="4"/>
    </font>
    <font>
      <sz val="11"/>
      <color rgb="FF000000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86" fontId="4" fillId="11" borderId="1" applyNumberFormat="0" applyFont="0" applyFill="0" applyBorder="0">
      <alignment horizontal="center" vertical="center"/>
      <protection/>
    </xf>
    <xf numFmtId="197" fontId="5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2" applyNumberFormat="0" applyFill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11" fillId="1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2" fillId="4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11" borderId="9" applyNumberFormat="0" applyAlignment="0" applyProtection="0"/>
    <xf numFmtId="0" fontId="22" fillId="16" borderId="10" applyNumberFormat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5" fillId="0" borderId="0" xfId="0" applyFont="1" applyAlignment="1">
      <alignment shrinkToFit="1"/>
    </xf>
    <xf numFmtId="0" fontId="6" fillId="0" borderId="11" xfId="0" applyFont="1" applyBorder="1" applyAlignment="1">
      <alignment vertical="center"/>
    </xf>
    <xf numFmtId="43" fontId="27" fillId="0" borderId="12" xfId="0" applyNumberFormat="1" applyFont="1" applyBorder="1" applyAlignment="1">
      <alignment vertical="center"/>
    </xf>
    <xf numFmtId="180" fontId="27" fillId="0" borderId="12" xfId="0" applyNumberFormat="1" applyFont="1" applyBorder="1" applyAlignment="1">
      <alignment vertical="center"/>
    </xf>
    <xf numFmtId="180" fontId="27" fillId="0" borderId="13" xfId="0" applyNumberFormat="1" applyFont="1" applyBorder="1" applyAlignment="1">
      <alignment vertical="center"/>
    </xf>
    <xf numFmtId="180" fontId="27" fillId="0" borderId="14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3" fontId="27" fillId="0" borderId="15" xfId="0" applyNumberFormat="1" applyFont="1" applyBorder="1" applyAlignment="1">
      <alignment vertical="center"/>
    </xf>
    <xf numFmtId="180" fontId="27" fillId="0" borderId="15" xfId="0" applyNumberFormat="1" applyFont="1" applyBorder="1" applyAlignment="1">
      <alignment vertical="center"/>
    </xf>
    <xf numFmtId="180" fontId="27" fillId="0" borderId="11" xfId="0" applyNumberFormat="1" applyFont="1" applyBorder="1" applyAlignment="1">
      <alignment vertical="center"/>
    </xf>
    <xf numFmtId="180" fontId="27" fillId="0" borderId="16" xfId="0" applyNumberFormat="1" applyFont="1" applyBorder="1" applyAlignment="1">
      <alignment vertical="center"/>
    </xf>
    <xf numFmtId="0" fontId="6" fillId="0" borderId="11" xfId="0" applyFont="1" applyBorder="1" applyAlignment="1" quotePrefix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left"/>
    </xf>
    <xf numFmtId="0" fontId="6" fillId="0" borderId="11" xfId="0" applyFont="1" applyBorder="1" applyAlignment="1" quotePrefix="1">
      <alignment horizontal="left"/>
    </xf>
    <xf numFmtId="0" fontId="6" fillId="0" borderId="11" xfId="0" applyFont="1" applyBorder="1" applyAlignment="1">
      <alignment horizontal="left" wrapText="1"/>
    </xf>
    <xf numFmtId="0" fontId="28" fillId="0" borderId="0" xfId="0" applyFont="1" applyAlignment="1">
      <alignment vertical="center"/>
    </xf>
    <xf numFmtId="0" fontId="2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43" fontId="27" fillId="0" borderId="15" xfId="0" applyNumberFormat="1" applyFont="1" applyFill="1" applyBorder="1" applyAlignment="1">
      <alignment vertical="center"/>
    </xf>
    <xf numFmtId="180" fontId="27" fillId="0" borderId="15" xfId="0" applyNumberFormat="1" applyFont="1" applyFill="1" applyBorder="1" applyAlignment="1">
      <alignment vertical="center"/>
    </xf>
    <xf numFmtId="180" fontId="27" fillId="0" borderId="11" xfId="0" applyNumberFormat="1" applyFont="1" applyFill="1" applyBorder="1" applyAlignment="1">
      <alignment vertical="center"/>
    </xf>
    <xf numFmtId="180" fontId="27" fillId="0" borderId="16" xfId="0" applyNumberFormat="1" applyFont="1" applyFill="1" applyBorder="1" applyAlignment="1">
      <alignment vertical="center"/>
    </xf>
    <xf numFmtId="43" fontId="28" fillId="0" borderId="0" xfId="0" applyNumberFormat="1" applyFont="1" applyBorder="1" applyAlignment="1">
      <alignment vertical="center"/>
    </xf>
    <xf numFmtId="0" fontId="26" fillId="0" borderId="0" xfId="0" applyFont="1" applyAlignment="1" quotePrefix="1">
      <alignment horizontal="left"/>
    </xf>
    <xf numFmtId="0" fontId="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43" fontId="26" fillId="0" borderId="0" xfId="0" applyNumberFormat="1" applyFont="1" applyAlignment="1">
      <alignment vertical="center"/>
    </xf>
    <xf numFmtId="43" fontId="27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43" fontId="27" fillId="0" borderId="0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/>
    </xf>
    <xf numFmtId="0" fontId="34" fillId="0" borderId="0" xfId="0" applyFont="1" applyAlignment="1">
      <alignment horizontal="right" vertical="center" readingOrder="1"/>
    </xf>
    <xf numFmtId="0" fontId="30" fillId="0" borderId="17" xfId="0" applyFont="1" applyBorder="1" applyAlignment="1" quotePrefix="1">
      <alignment horizontal="distributed" vertical="center" indent="1" shrinkToFit="1"/>
    </xf>
    <xf numFmtId="0" fontId="30" fillId="0" borderId="1" xfId="0" applyFont="1" applyBorder="1" applyAlignment="1" quotePrefix="1">
      <alignment horizontal="distributed" vertical="center" indent="1" shrinkToFit="1"/>
    </xf>
    <xf numFmtId="0" fontId="30" fillId="0" borderId="17" xfId="0" applyFont="1" applyBorder="1" applyAlignment="1">
      <alignment horizontal="center" vertical="center" wrapText="1" shrinkToFit="1"/>
    </xf>
    <xf numFmtId="0" fontId="30" fillId="0" borderId="1" xfId="0" applyFont="1" applyBorder="1" applyAlignment="1">
      <alignment horizontal="distributed" vertical="center" indent="1" shrinkToFit="1"/>
    </xf>
    <xf numFmtId="0" fontId="30" fillId="0" borderId="1" xfId="0" applyFont="1" applyBorder="1" applyAlignment="1">
      <alignment horizontal="center" vertical="center" wrapText="1" shrinkToFit="1"/>
    </xf>
    <xf numFmtId="0" fontId="30" fillId="0" borderId="18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vertical="center"/>
    </xf>
    <xf numFmtId="43" fontId="27" fillId="0" borderId="20" xfId="0" applyNumberFormat="1" applyFont="1" applyBorder="1" applyAlignment="1">
      <alignment vertical="center"/>
    </xf>
    <xf numFmtId="180" fontId="27" fillId="0" borderId="20" xfId="0" applyNumberFormat="1" applyFont="1" applyBorder="1" applyAlignment="1">
      <alignment vertical="center"/>
    </xf>
    <xf numFmtId="180" fontId="27" fillId="0" borderId="21" xfId="0" applyNumberFormat="1" applyFont="1" applyBorder="1" applyAlignment="1">
      <alignment vertical="center"/>
    </xf>
    <xf numFmtId="180" fontId="27" fillId="0" borderId="22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1" xfId="0" applyFont="1" applyBorder="1" applyAlignment="1">
      <alignment horizontal="left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0" fillId="0" borderId="0" xfId="0" applyFont="1" applyBorder="1" applyAlignment="1">
      <alignment horizontal="right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貨幣[0]_Apply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1"/>
  <sheetViews>
    <sheetView tabSelected="1" zoomScalePageLayoutView="0" workbookViewId="0" topLeftCell="A1">
      <pane xSplit="1" ySplit="4" topLeftCell="B7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05" sqref="G105"/>
    </sheetView>
  </sheetViews>
  <sheetFormatPr defaultColWidth="9.00390625" defaultRowHeight="16.5"/>
  <cols>
    <col min="1" max="1" width="25.125" style="0" customWidth="1"/>
    <col min="2" max="2" width="20.125" style="0" customWidth="1"/>
    <col min="3" max="3" width="11.25390625" style="0" customWidth="1"/>
    <col min="4" max="4" width="18.625" style="0" customWidth="1"/>
    <col min="5" max="5" width="10.625" style="0" customWidth="1"/>
    <col min="6" max="6" width="8.625" style="0" customWidth="1"/>
    <col min="7" max="7" width="18.625" style="0" customWidth="1"/>
    <col min="8" max="8" width="11.625" style="0" customWidth="1"/>
    <col min="9" max="9" width="7.875" style="0" customWidth="1"/>
    <col min="10" max="10" width="18.625" style="0" customWidth="1"/>
    <col min="11" max="11" width="12.875" style="0" customWidth="1"/>
    <col min="12" max="12" width="8.25390625" style="0" customWidth="1"/>
    <col min="13" max="13" width="0.5" style="0" customWidth="1"/>
    <col min="14" max="14" width="24.375" style="0" bestFit="1" customWidth="1"/>
  </cols>
  <sheetData>
    <row r="1" spans="1:12" s="37" customFormat="1" ht="26.25">
      <c r="A1" s="36"/>
      <c r="B1" s="36"/>
      <c r="C1" s="36"/>
      <c r="D1" s="36"/>
      <c r="E1" s="53" t="s">
        <v>0</v>
      </c>
      <c r="F1" s="54" t="s">
        <v>1</v>
      </c>
      <c r="G1" s="36"/>
      <c r="H1" s="36"/>
      <c r="I1" s="36"/>
      <c r="J1" s="36"/>
      <c r="K1" s="36"/>
      <c r="L1" s="36"/>
    </row>
    <row r="2" spans="1:12" s="37" customFormat="1" ht="30">
      <c r="A2" s="36"/>
      <c r="B2" s="36"/>
      <c r="C2" s="36"/>
      <c r="D2" s="36"/>
      <c r="E2" s="55" t="s">
        <v>2</v>
      </c>
      <c r="F2" s="56" t="s">
        <v>3</v>
      </c>
      <c r="G2" s="36"/>
      <c r="H2" s="36"/>
      <c r="I2" s="36"/>
      <c r="J2" s="36"/>
      <c r="K2" s="36"/>
      <c r="L2" s="36"/>
    </row>
    <row r="3" spans="1:12" s="37" customFormat="1" ht="16.5">
      <c r="A3" s="36"/>
      <c r="B3" s="36"/>
      <c r="C3" s="36"/>
      <c r="D3" s="57" t="s">
        <v>84</v>
      </c>
      <c r="E3" s="57"/>
      <c r="F3" s="38" t="s">
        <v>4</v>
      </c>
      <c r="G3" s="36"/>
      <c r="H3" s="36"/>
      <c r="I3" s="36"/>
      <c r="J3" s="36"/>
      <c r="L3" s="39" t="s">
        <v>81</v>
      </c>
    </row>
    <row r="4" spans="1:12" s="1" customFormat="1" ht="31.5" customHeight="1">
      <c r="A4" s="40" t="s">
        <v>75</v>
      </c>
      <c r="B4" s="41" t="s">
        <v>76</v>
      </c>
      <c r="C4" s="41" t="s">
        <v>77</v>
      </c>
      <c r="D4" s="41" t="s">
        <v>78</v>
      </c>
      <c r="E4" s="41" t="s">
        <v>77</v>
      </c>
      <c r="F4" s="42" t="s">
        <v>5</v>
      </c>
      <c r="G4" s="43" t="s">
        <v>79</v>
      </c>
      <c r="H4" s="41" t="s">
        <v>77</v>
      </c>
      <c r="I4" s="44" t="s">
        <v>5</v>
      </c>
      <c r="J4" s="43" t="s">
        <v>80</v>
      </c>
      <c r="K4" s="41" t="s">
        <v>77</v>
      </c>
      <c r="L4" s="45" t="s">
        <v>5</v>
      </c>
    </row>
    <row r="5" spans="1:12" s="7" customFormat="1" ht="15" customHeight="1">
      <c r="A5" s="2" t="s">
        <v>6</v>
      </c>
      <c r="B5" s="3">
        <v>1296251170</v>
      </c>
      <c r="C5" s="4">
        <v>100</v>
      </c>
      <c r="D5" s="3">
        <v>1159506852</v>
      </c>
      <c r="E5" s="4">
        <v>100</v>
      </c>
      <c r="F5" s="5">
        <f>D5*100/B5</f>
        <v>89.45078537518312</v>
      </c>
      <c r="G5" s="3">
        <v>111790037</v>
      </c>
      <c r="H5" s="4">
        <v>100</v>
      </c>
      <c r="I5" s="4">
        <f>G5*100/B5</f>
        <v>8.624103074097901</v>
      </c>
      <c r="J5" s="3">
        <v>24954281</v>
      </c>
      <c r="K5" s="4">
        <v>100</v>
      </c>
      <c r="L5" s="6">
        <f>J5*100/B5</f>
        <v>1.925111550718986</v>
      </c>
    </row>
    <row r="6" spans="1:12" s="7" customFormat="1" ht="15" customHeight="1">
      <c r="A6" s="2" t="s">
        <v>7</v>
      </c>
      <c r="B6" s="8">
        <v>1431755469</v>
      </c>
      <c r="C6" s="9">
        <f>B6*100/$B$5</f>
        <v>110.45355268608938</v>
      </c>
      <c r="D6" s="8">
        <v>1150308741</v>
      </c>
      <c r="E6" s="9">
        <f>D6*100/$D$5</f>
        <v>99.20672215225513</v>
      </c>
      <c r="F6" s="10">
        <f>D6*100/B6</f>
        <v>80.34254213838801</v>
      </c>
      <c r="G6" s="8">
        <v>156381714</v>
      </c>
      <c r="H6" s="9">
        <f>G6*100/$G$5</f>
        <v>139.88877559813312</v>
      </c>
      <c r="I6" s="9">
        <f>G6*100/B6</f>
        <v>10.922375879536451</v>
      </c>
      <c r="J6" s="8">
        <v>125065014</v>
      </c>
      <c r="K6" s="9">
        <f>J6*100/$J$5</f>
        <v>501.17658769651587</v>
      </c>
      <c r="L6" s="11">
        <f>J6*100/B6</f>
        <v>8.73508198207553</v>
      </c>
    </row>
    <row r="7" spans="1:12" s="7" customFormat="1" ht="15" customHeight="1">
      <c r="A7" s="2"/>
      <c r="B7" s="8"/>
      <c r="C7" s="9"/>
      <c r="D7" s="8"/>
      <c r="E7" s="9"/>
      <c r="F7" s="10"/>
      <c r="G7" s="8"/>
      <c r="H7" s="9"/>
      <c r="I7" s="9"/>
      <c r="J7" s="8"/>
      <c r="K7" s="9"/>
      <c r="L7" s="11"/>
    </row>
    <row r="8" spans="1:12" s="7" customFormat="1" ht="15" customHeight="1">
      <c r="A8" s="2" t="s">
        <v>8</v>
      </c>
      <c r="B8" s="8">
        <v>1917775844</v>
      </c>
      <c r="C8" s="9">
        <f>B8*100/$B$5</f>
        <v>147.94785828428607</v>
      </c>
      <c r="D8" s="8">
        <v>1415742763</v>
      </c>
      <c r="E8" s="9">
        <f>D8*100/$D$5</f>
        <v>122.09869743831406</v>
      </c>
      <c r="F8" s="10">
        <f>D8*100/B8</f>
        <v>73.82211885864174</v>
      </c>
      <c r="G8" s="8">
        <v>211902013</v>
      </c>
      <c r="H8" s="9">
        <f>G8*100/$G$5</f>
        <v>189.5535762279066</v>
      </c>
      <c r="I8" s="9">
        <f>G8*100/B8</f>
        <v>11.049362920226667</v>
      </c>
      <c r="J8" s="8">
        <v>290131068</v>
      </c>
      <c r="K8" s="9">
        <f>J8*100/$J$5</f>
        <v>1162.6504806930723</v>
      </c>
      <c r="L8" s="11">
        <f>J8*100/B8</f>
        <v>15.128518221131582</v>
      </c>
    </row>
    <row r="9" spans="1:12" s="7" customFormat="1" ht="15" customHeight="1">
      <c r="A9" s="2" t="s">
        <v>9</v>
      </c>
      <c r="B9" s="8">
        <v>2309209157</v>
      </c>
      <c r="C9" s="9">
        <f>B9*100/$B$5</f>
        <v>178.1451936510113</v>
      </c>
      <c r="D9" s="8">
        <v>1455110751</v>
      </c>
      <c r="E9" s="9">
        <f>D9*100/$D$5</f>
        <v>125.49393291554262</v>
      </c>
      <c r="F9" s="10">
        <f>D9*100/B9</f>
        <v>63.01338042892578</v>
      </c>
      <c r="G9" s="8">
        <v>272939958</v>
      </c>
      <c r="H9" s="9">
        <f>G9*100/$G$5</f>
        <v>244.1540993496585</v>
      </c>
      <c r="I9" s="9">
        <f>G9*100/B9</f>
        <v>11.819629121624862</v>
      </c>
      <c r="J9" s="8">
        <v>581158448</v>
      </c>
      <c r="K9" s="9">
        <f>J9*100/$J$5</f>
        <v>2328.892777956616</v>
      </c>
      <c r="L9" s="11">
        <f>J9*100/B9</f>
        <v>25.166990449449358</v>
      </c>
    </row>
    <row r="10" spans="1:12" s="7" customFormat="1" ht="15" customHeight="1">
      <c r="A10" s="2" t="s">
        <v>10</v>
      </c>
      <c r="B10" s="8">
        <v>1602812735</v>
      </c>
      <c r="C10" s="9">
        <f>B10*100/$B$5</f>
        <v>123.64985830639597</v>
      </c>
      <c r="D10" s="8">
        <v>1048501327</v>
      </c>
      <c r="E10" s="9">
        <f>D10*100/$D$5</f>
        <v>90.42648822570304</v>
      </c>
      <c r="F10" s="10">
        <f>D10*100/B10</f>
        <v>65.41633368042837</v>
      </c>
      <c r="G10" s="8">
        <v>204024064</v>
      </c>
      <c r="H10" s="9">
        <f>G10*100/$G$5</f>
        <v>182.50648221898342</v>
      </c>
      <c r="I10" s="9">
        <f>G10*100/B10</f>
        <v>12.729126712360443</v>
      </c>
      <c r="J10" s="8">
        <v>350287344</v>
      </c>
      <c r="K10" s="9">
        <f>J10*100/$J$5</f>
        <v>1403.7164364703594</v>
      </c>
      <c r="L10" s="11">
        <f>J10*100/B10</f>
        <v>21.854539607211194</v>
      </c>
    </row>
    <row r="11" spans="1:12" s="7" customFormat="1" ht="15" customHeight="1">
      <c r="A11" s="2" t="s">
        <v>11</v>
      </c>
      <c r="B11" s="8">
        <v>3784575606</v>
      </c>
      <c r="C11" s="9">
        <f>B11*100/$B$5</f>
        <v>291.96313905737884</v>
      </c>
      <c r="D11" s="8">
        <v>2527355383</v>
      </c>
      <c r="E11" s="9">
        <f>D11*100/$D$5</f>
        <v>217.96812831598515</v>
      </c>
      <c r="F11" s="10">
        <f>D11*100/B11</f>
        <v>66.7804173073772</v>
      </c>
      <c r="G11" s="8">
        <v>383046152</v>
      </c>
      <c r="H11" s="9">
        <f>G11*100/$G$5</f>
        <v>342.64784436917216</v>
      </c>
      <c r="I11" s="9">
        <f>G11*100/B11</f>
        <v>10.121244543053264</v>
      </c>
      <c r="J11" s="8">
        <v>874174071</v>
      </c>
      <c r="K11" s="9">
        <f>J11*100/$J$5</f>
        <v>3503.1026179435903</v>
      </c>
      <c r="L11" s="11">
        <f>J11*100/B11</f>
        <v>23.098338149569525</v>
      </c>
    </row>
    <row r="12" spans="1:12" s="7" customFormat="1" ht="15" customHeight="1">
      <c r="A12" s="2" t="s">
        <v>12</v>
      </c>
      <c r="B12" s="8">
        <v>3894959133</v>
      </c>
      <c r="C12" s="9">
        <f>B12*100/$B$5</f>
        <v>300.47873615419763</v>
      </c>
      <c r="D12" s="8">
        <v>3142978342</v>
      </c>
      <c r="E12" s="9">
        <f>D12*100/$D$5</f>
        <v>271.06164457577523</v>
      </c>
      <c r="F12" s="10">
        <f>D12*100/B12</f>
        <v>80.69348700917422</v>
      </c>
      <c r="G12" s="8">
        <v>538962612</v>
      </c>
      <c r="H12" s="9">
        <f>G12*100/$G$5</f>
        <v>482.1204343997131</v>
      </c>
      <c r="I12" s="9">
        <f>G12*100/B12</f>
        <v>13.837439459470703</v>
      </c>
      <c r="J12" s="8">
        <v>213018179</v>
      </c>
      <c r="K12" s="9">
        <f>J12*100/$J$5</f>
        <v>853.6338073615505</v>
      </c>
      <c r="L12" s="11">
        <f>J12*100/B12</f>
        <v>5.469073531355072</v>
      </c>
    </row>
    <row r="13" spans="1:12" s="7" customFormat="1" ht="15" customHeight="1">
      <c r="A13" s="2"/>
      <c r="B13" s="8"/>
      <c r="C13" s="9"/>
      <c r="D13" s="8"/>
      <c r="E13" s="9"/>
      <c r="F13" s="10"/>
      <c r="G13" s="8"/>
      <c r="H13" s="9"/>
      <c r="I13" s="9"/>
      <c r="J13" s="8"/>
      <c r="K13" s="9"/>
      <c r="L13" s="11"/>
    </row>
    <row r="14" spans="1:12" s="7" customFormat="1" ht="15" customHeight="1">
      <c r="A14" s="2" t="s">
        <v>13</v>
      </c>
      <c r="B14" s="8">
        <v>4225609361</v>
      </c>
      <c r="C14" s="9">
        <f>B14*100/$B$5</f>
        <v>325.9869274409218</v>
      </c>
      <c r="D14" s="8">
        <v>3318144748</v>
      </c>
      <c r="E14" s="9">
        <f>D14*100/$D$5</f>
        <v>286.1686192088152</v>
      </c>
      <c r="F14" s="10">
        <f>D14*100/B14</f>
        <v>78.52464495711817</v>
      </c>
      <c r="G14" s="8">
        <v>728872302</v>
      </c>
      <c r="H14" s="9">
        <f>G14*100/$G$5</f>
        <v>652.0011277928104</v>
      </c>
      <c r="I14" s="9">
        <f>G14*100/B14</f>
        <v>17.24892766300363</v>
      </c>
      <c r="J14" s="8">
        <v>178592311</v>
      </c>
      <c r="K14" s="9">
        <f>J14*100/$J$5</f>
        <v>715.6780473859375</v>
      </c>
      <c r="L14" s="11">
        <f>J14*100/B14</f>
        <v>4.226427379878194</v>
      </c>
    </row>
    <row r="15" spans="1:12" s="7" customFormat="1" ht="15" customHeight="1">
      <c r="A15" s="2" t="s">
        <v>14</v>
      </c>
      <c r="B15" s="8">
        <v>5408451967</v>
      </c>
      <c r="C15" s="9">
        <f>B15*100/$B$5</f>
        <v>417.23796222301576</v>
      </c>
      <c r="D15" s="8">
        <v>4253741126</v>
      </c>
      <c r="E15" s="9">
        <f>D15*100/$D$5</f>
        <v>366.85778257048196</v>
      </c>
      <c r="F15" s="10">
        <f>D15*100/B15</f>
        <v>78.64988266429029</v>
      </c>
      <c r="G15" s="8">
        <v>778214535</v>
      </c>
      <c r="H15" s="9">
        <f>G15*100/$G$5</f>
        <v>696.1394377210913</v>
      </c>
      <c r="I15" s="9">
        <f>G15*100/B15</f>
        <v>14.38885913655744</v>
      </c>
      <c r="J15" s="8">
        <v>376496306</v>
      </c>
      <c r="K15" s="9">
        <f>J15*100/$J$5</f>
        <v>1508.7443553272483</v>
      </c>
      <c r="L15" s="11">
        <f>J15*100/B15</f>
        <v>6.961258199152275</v>
      </c>
    </row>
    <row r="16" spans="1:12" s="7" customFormat="1" ht="15" customHeight="1">
      <c r="A16" s="2" t="s">
        <v>15</v>
      </c>
      <c r="B16" s="8">
        <v>7019384879</v>
      </c>
      <c r="C16" s="9">
        <f>B16*100/$B$5</f>
        <v>541.5142559909898</v>
      </c>
      <c r="D16" s="8">
        <v>5383690700</v>
      </c>
      <c r="E16" s="9">
        <f>D16*100/$D$5</f>
        <v>464.3086576602654</v>
      </c>
      <c r="F16" s="10">
        <f>D16*100/B16</f>
        <v>76.69747125715344</v>
      </c>
      <c r="G16" s="8">
        <v>970049364</v>
      </c>
      <c r="H16" s="9">
        <f>G16*100/$G$5</f>
        <v>867.7422335945733</v>
      </c>
      <c r="I16" s="9">
        <f>G16*100/B16</f>
        <v>13.819577936267768</v>
      </c>
      <c r="J16" s="8">
        <v>665641815</v>
      </c>
      <c r="K16" s="9">
        <f>J16*100/$J$5</f>
        <v>2667.4453774083895</v>
      </c>
      <c r="L16" s="11">
        <f>J16*100/B16</f>
        <v>9.482908067791106</v>
      </c>
    </row>
    <row r="17" spans="1:12" s="7" customFormat="1" ht="15" customHeight="1">
      <c r="A17" s="2" t="s">
        <v>16</v>
      </c>
      <c r="B17" s="8">
        <v>7884696726</v>
      </c>
      <c r="C17" s="9">
        <f>B17*100/$B$5</f>
        <v>608.2692080424506</v>
      </c>
      <c r="D17" s="8">
        <v>5962352207</v>
      </c>
      <c r="E17" s="9">
        <f>D17*100/$D$5</f>
        <v>514.2144866773068</v>
      </c>
      <c r="F17" s="10">
        <f>D17*100/B17</f>
        <v>75.61929664763113</v>
      </c>
      <c r="G17" s="8">
        <v>1119159370</v>
      </c>
      <c r="H17" s="9">
        <f>G17*100/$G$5</f>
        <v>1001.1262184303598</v>
      </c>
      <c r="I17" s="9">
        <f>G17*100/B17</f>
        <v>14.194069967327238</v>
      </c>
      <c r="J17" s="8">
        <v>803185149</v>
      </c>
      <c r="K17" s="9">
        <f>J17*100/$J$5</f>
        <v>3218.6266917488024</v>
      </c>
      <c r="L17" s="11">
        <f>J17*100/B17</f>
        <v>10.186633385041626</v>
      </c>
    </row>
    <row r="18" spans="1:12" s="7" customFormat="1" ht="15" customHeight="1">
      <c r="A18" s="2" t="s">
        <v>17</v>
      </c>
      <c r="B18" s="8">
        <v>8713994903</v>
      </c>
      <c r="C18" s="9">
        <f>B18*100/$B$5</f>
        <v>672.2458659767304</v>
      </c>
      <c r="D18" s="8">
        <v>6792450306</v>
      </c>
      <c r="E18" s="9">
        <f>D18*100/$D$5</f>
        <v>585.8051027713979</v>
      </c>
      <c r="F18" s="10">
        <f>D18*100/B18</f>
        <v>77.94875234161013</v>
      </c>
      <c r="G18" s="8">
        <v>1327621357</v>
      </c>
      <c r="H18" s="9">
        <f>G18*100/$G$5</f>
        <v>1187.6025741005883</v>
      </c>
      <c r="I18" s="9">
        <f>G18*100/B18</f>
        <v>15.235507614801735</v>
      </c>
      <c r="J18" s="8">
        <v>593923240</v>
      </c>
      <c r="K18" s="9">
        <f>J18*100/$J$5</f>
        <v>2380.045491993939</v>
      </c>
      <c r="L18" s="11">
        <f>J18*100/B18</f>
        <v>6.815740043588134</v>
      </c>
    </row>
    <row r="19" spans="1:12" s="7" customFormat="1" ht="15" customHeight="1">
      <c r="A19" s="12"/>
      <c r="B19" s="8"/>
      <c r="C19" s="9"/>
      <c r="D19" s="8"/>
      <c r="E19" s="9"/>
      <c r="F19" s="10"/>
      <c r="G19" s="8"/>
      <c r="H19" s="9"/>
      <c r="I19" s="9"/>
      <c r="J19" s="8"/>
      <c r="K19" s="9"/>
      <c r="L19" s="11"/>
    </row>
    <row r="20" spans="1:12" s="7" customFormat="1" ht="15" customHeight="1">
      <c r="A20" s="2" t="s">
        <v>18</v>
      </c>
      <c r="B20" s="8">
        <v>9718921348</v>
      </c>
      <c r="C20" s="9">
        <f>B20*100/$B$5</f>
        <v>749.771461961342</v>
      </c>
      <c r="D20" s="8">
        <v>7047750592</v>
      </c>
      <c r="E20" s="9">
        <f>D20*100/$D$5</f>
        <v>607.8231085778871</v>
      </c>
      <c r="F20" s="10">
        <f>D20*100/B20</f>
        <v>72.5157693909141</v>
      </c>
      <c r="G20" s="8">
        <v>1627012205</v>
      </c>
      <c r="H20" s="9">
        <f>G20*100/$G$5</f>
        <v>1455.4178964982361</v>
      </c>
      <c r="I20" s="9">
        <f>G20*100/B20</f>
        <v>16.740666445817194</v>
      </c>
      <c r="J20" s="8">
        <v>1044158551</v>
      </c>
      <c r="K20" s="9">
        <f>J20*100/$J$5</f>
        <v>4184.28625933963</v>
      </c>
      <c r="L20" s="11">
        <f>J20*100/B20</f>
        <v>10.743564163268708</v>
      </c>
    </row>
    <row r="21" spans="1:12" s="7" customFormat="1" ht="15" customHeight="1">
      <c r="A21" s="2" t="s">
        <v>19</v>
      </c>
      <c r="B21" s="8">
        <v>10133095433</v>
      </c>
      <c r="C21" s="9">
        <f>B21*100/$B$5</f>
        <v>781.7231465256846</v>
      </c>
      <c r="D21" s="8">
        <v>7593641094</v>
      </c>
      <c r="E21" s="9">
        <f>D21*100/$D$5</f>
        <v>654.9026494239295</v>
      </c>
      <c r="F21" s="10">
        <f>D21*100/B21</f>
        <v>74.93900698171782</v>
      </c>
      <c r="G21" s="8">
        <v>1773503548</v>
      </c>
      <c r="H21" s="9">
        <f>G21*100/$G$5</f>
        <v>1586.459397987318</v>
      </c>
      <c r="I21" s="9">
        <f>G21*100/B21</f>
        <v>17.50209064669726</v>
      </c>
      <c r="J21" s="8">
        <v>765950791</v>
      </c>
      <c r="K21" s="9">
        <f>J21*100/$J$5</f>
        <v>3069.416389917225</v>
      </c>
      <c r="L21" s="11">
        <f>J21*100/B21</f>
        <v>7.558902371584918</v>
      </c>
    </row>
    <row r="22" spans="1:12" s="7" customFormat="1" ht="15" customHeight="1">
      <c r="A22" s="2" t="s">
        <v>20</v>
      </c>
      <c r="B22" s="8">
        <v>11688473280</v>
      </c>
      <c r="C22" s="9">
        <f>B22*100/$B$5</f>
        <v>901.7136146538637</v>
      </c>
      <c r="D22" s="8">
        <v>8222053210</v>
      </c>
      <c r="E22" s="9">
        <f>D22*100/$D$5</f>
        <v>709.0991481264657</v>
      </c>
      <c r="F22" s="10">
        <f>D22*100/B22</f>
        <v>70.34326051862267</v>
      </c>
      <c r="G22" s="8">
        <v>2044896400</v>
      </c>
      <c r="H22" s="9">
        <f>G22*100/$G$5</f>
        <v>1829.2295582655545</v>
      </c>
      <c r="I22" s="9">
        <f>G22*100/B22</f>
        <v>17.49498288625082</v>
      </c>
      <c r="J22" s="8">
        <v>1421523670</v>
      </c>
      <c r="K22" s="9">
        <f>J22*100/$J$5</f>
        <v>5696.512233712524</v>
      </c>
      <c r="L22" s="11">
        <f>J22*100/B22</f>
        <v>12.16175659512651</v>
      </c>
    </row>
    <row r="23" spans="1:12" s="7" customFormat="1" ht="15" customHeight="1">
      <c r="A23" s="2" t="s">
        <v>21</v>
      </c>
      <c r="B23" s="8">
        <v>15010399401</v>
      </c>
      <c r="C23" s="9">
        <f>B23*100/$B$5</f>
        <v>1157.9854081057454</v>
      </c>
      <c r="D23" s="8">
        <v>9190245773</v>
      </c>
      <c r="E23" s="9">
        <f>D23*100/$D$5</f>
        <v>792.5995225597857</v>
      </c>
      <c r="F23" s="10">
        <f>D23*100/B23</f>
        <v>61.225857670301174</v>
      </c>
      <c r="G23" s="8">
        <v>2419087944</v>
      </c>
      <c r="H23" s="9">
        <f>G23*100/$G$5</f>
        <v>2163.9566538474264</v>
      </c>
      <c r="I23" s="9">
        <f>G23*100/B23</f>
        <v>16.116079788248932</v>
      </c>
      <c r="J23" s="8">
        <v>3401065684</v>
      </c>
      <c r="K23" s="9">
        <f>J23*100/$J$5</f>
        <v>13629.187248472517</v>
      </c>
      <c r="L23" s="11">
        <f>J23*100/B23</f>
        <v>22.658062541449894</v>
      </c>
    </row>
    <row r="24" spans="1:12" s="7" customFormat="1" ht="15" customHeight="1">
      <c r="A24" s="2" t="s">
        <v>22</v>
      </c>
      <c r="B24" s="8">
        <v>15156629168</v>
      </c>
      <c r="C24" s="9">
        <f>B24*100/$B$5</f>
        <v>1169.266382841529</v>
      </c>
      <c r="D24" s="8">
        <v>10146233964</v>
      </c>
      <c r="E24" s="9">
        <f>D24*100/$D$5</f>
        <v>875.0473484912187</v>
      </c>
      <c r="F24" s="10">
        <f>D24*100/B24</f>
        <v>66.94254937253208</v>
      </c>
      <c r="G24" s="8">
        <v>2860193126</v>
      </c>
      <c r="H24" s="9">
        <f>G24*100/$G$5</f>
        <v>2558.540280293493</v>
      </c>
      <c r="I24" s="9">
        <f>G24*100/B24</f>
        <v>18.870905227652397</v>
      </c>
      <c r="J24" s="8">
        <v>2150202078</v>
      </c>
      <c r="K24" s="9">
        <f>J24*100/$J$5</f>
        <v>8616.565943134166</v>
      </c>
      <c r="L24" s="11">
        <f>J24*100/B24</f>
        <v>14.186545399815511</v>
      </c>
    </row>
    <row r="25" spans="1:12" s="7" customFormat="1" ht="15" customHeight="1">
      <c r="A25" s="13"/>
      <c r="B25" s="8"/>
      <c r="C25" s="9"/>
      <c r="D25" s="8"/>
      <c r="E25" s="9"/>
      <c r="F25" s="10"/>
      <c r="G25" s="8"/>
      <c r="H25" s="9"/>
      <c r="I25" s="9"/>
      <c r="J25" s="8"/>
      <c r="K25" s="9"/>
      <c r="L25" s="11"/>
    </row>
    <row r="26" spans="1:12" s="7" customFormat="1" ht="15" customHeight="1">
      <c r="A26" s="13" t="s">
        <v>23</v>
      </c>
      <c r="B26" s="8">
        <v>20034222771</v>
      </c>
      <c r="C26" s="9">
        <f>B26*100/$B$5</f>
        <v>1545.5509884708533</v>
      </c>
      <c r="D26" s="8">
        <v>11481714405</v>
      </c>
      <c r="E26" s="9">
        <f>D26*100/$D$5</f>
        <v>990.2239374606128</v>
      </c>
      <c r="F26" s="10">
        <f>D26*100/B26</f>
        <v>57.3105058091899</v>
      </c>
      <c r="G26" s="8">
        <v>4202701130</v>
      </c>
      <c r="H26" s="9">
        <f>G26*100/$G$5</f>
        <v>3759.459467752032</v>
      </c>
      <c r="I26" s="9">
        <f>G26*100/B26</f>
        <v>20.977610052751867</v>
      </c>
      <c r="J26" s="8">
        <v>4349807236</v>
      </c>
      <c r="K26" s="9">
        <f>J26*100/$J$5</f>
        <v>17431.106253872833</v>
      </c>
      <c r="L26" s="11">
        <f>J26*100/B26</f>
        <v>21.711884138058235</v>
      </c>
    </row>
    <row r="27" spans="1:12" s="7" customFormat="1" ht="15" customHeight="1">
      <c r="A27" s="13" t="s">
        <v>24</v>
      </c>
      <c r="B27" s="8">
        <v>20772857985</v>
      </c>
      <c r="C27" s="9">
        <f>B27*100/$B$5</f>
        <v>1602.5334029206701</v>
      </c>
      <c r="D27" s="8">
        <v>13292387458</v>
      </c>
      <c r="E27" s="9">
        <f>D27*100/$D$5</f>
        <v>1146.3828294824082</v>
      </c>
      <c r="F27" s="10">
        <f>D27*100/B27</f>
        <v>63.98920874344003</v>
      </c>
      <c r="G27" s="8">
        <v>4724040420</v>
      </c>
      <c r="H27" s="9">
        <f>G27*100/$G$5</f>
        <v>4225.8152396890255</v>
      </c>
      <c r="I27" s="9">
        <f>G27*100/B27</f>
        <v>22.741408155831092</v>
      </c>
      <c r="J27" s="8">
        <v>2756430107</v>
      </c>
      <c r="K27" s="9">
        <f>J27*100/$J$5</f>
        <v>11045.92076606014</v>
      </c>
      <c r="L27" s="11">
        <f>J27*100/B27</f>
        <v>13.26938310072888</v>
      </c>
    </row>
    <row r="28" spans="1:12" s="7" customFormat="1" ht="15" customHeight="1">
      <c r="A28" s="13" t="s">
        <v>25</v>
      </c>
      <c r="B28" s="8">
        <v>26786604040</v>
      </c>
      <c r="C28" s="9">
        <f>B28*100/$B$5</f>
        <v>2066.467106062477</v>
      </c>
      <c r="D28" s="8">
        <v>15312281093</v>
      </c>
      <c r="E28" s="9">
        <f>D28*100/$D$5</f>
        <v>1320.5856495447429</v>
      </c>
      <c r="F28" s="10">
        <f>D28*100/B28</f>
        <v>57.16395057071968</v>
      </c>
      <c r="G28" s="8">
        <v>6339681204</v>
      </c>
      <c r="H28" s="9">
        <f>G28*100/$G$5</f>
        <v>5671.061012351217</v>
      </c>
      <c r="I28" s="9">
        <f>G28*100/B28</f>
        <v>23.667356991326923</v>
      </c>
      <c r="J28" s="8">
        <v>5134641743</v>
      </c>
      <c r="K28" s="9">
        <f>J28*100/$J$5</f>
        <v>20576.195896006782</v>
      </c>
      <c r="L28" s="11">
        <f>J28*100/B28</f>
        <v>19.1686924379534</v>
      </c>
    </row>
    <row r="29" spans="1:12" s="7" customFormat="1" ht="15" customHeight="1">
      <c r="A29" s="13" t="s">
        <v>26</v>
      </c>
      <c r="B29" s="8">
        <v>30667391811</v>
      </c>
      <c r="C29" s="9">
        <f>B29*100/$B$5</f>
        <v>2365.8525848042245</v>
      </c>
      <c r="D29" s="8">
        <v>17628087801</v>
      </c>
      <c r="E29" s="9">
        <f>D29*100/$D$5</f>
        <v>1520.3090667893698</v>
      </c>
      <c r="F29" s="10">
        <f>D29*100/B29</f>
        <v>57.48153579424068</v>
      </c>
      <c r="G29" s="8">
        <v>8418852431</v>
      </c>
      <c r="H29" s="9">
        <f>G29*100/$G$5</f>
        <v>7530.950572097941</v>
      </c>
      <c r="I29" s="9">
        <f>G29*100/B29</f>
        <v>27.452130532927374</v>
      </c>
      <c r="J29" s="8">
        <v>4620451579</v>
      </c>
      <c r="K29" s="9">
        <f>J29*100/$J$5</f>
        <v>18515.66702723272</v>
      </c>
      <c r="L29" s="11">
        <f>J29*100/B29</f>
        <v>15.066333672831947</v>
      </c>
    </row>
    <row r="30" spans="1:12" s="7" customFormat="1" ht="15" customHeight="1">
      <c r="A30" s="13" t="s">
        <v>27</v>
      </c>
      <c r="B30" s="8">
        <v>34948410909</v>
      </c>
      <c r="C30" s="9">
        <f>B30*100/$B$5</f>
        <v>2696.1141264775097</v>
      </c>
      <c r="D30" s="8">
        <v>19258875116</v>
      </c>
      <c r="E30" s="9">
        <f>D30*100/$D$5</f>
        <v>1660.9539721805802</v>
      </c>
      <c r="F30" s="10">
        <f>D30*100/B30</f>
        <v>55.10658314664718</v>
      </c>
      <c r="G30" s="8">
        <v>9390700452</v>
      </c>
      <c r="H30" s="9">
        <f>G30*100/$G$5</f>
        <v>8400.301765711018</v>
      </c>
      <c r="I30" s="9">
        <f>G30*100/B30</f>
        <v>26.870178665496017</v>
      </c>
      <c r="J30" s="8">
        <v>6298835341</v>
      </c>
      <c r="K30" s="9">
        <f>J30*100/$J$5</f>
        <v>25241.5020132217</v>
      </c>
      <c r="L30" s="11">
        <f>J30*100/B30</f>
        <v>18.0232381878568</v>
      </c>
    </row>
    <row r="31" spans="1:12" s="7" customFormat="1" ht="15" customHeight="1">
      <c r="A31" s="13"/>
      <c r="B31" s="8"/>
      <c r="C31" s="9"/>
      <c r="D31" s="8"/>
      <c r="E31" s="9"/>
      <c r="F31" s="10"/>
      <c r="G31" s="8"/>
      <c r="H31" s="9"/>
      <c r="I31" s="9"/>
      <c r="J31" s="8"/>
      <c r="K31" s="9"/>
      <c r="L31" s="11"/>
    </row>
    <row r="32" spans="1:12" s="7" customFormat="1" ht="15" customHeight="1">
      <c r="A32" s="13" t="s">
        <v>28</v>
      </c>
      <c r="B32" s="8">
        <v>39828363617</v>
      </c>
      <c r="C32" s="9">
        <f>B32*100/$B$5</f>
        <v>3072.5807265423723</v>
      </c>
      <c r="D32" s="8">
        <v>19304912976</v>
      </c>
      <c r="E32" s="9">
        <f>D32*100/$D$5</f>
        <v>1664.9244411709608</v>
      </c>
      <c r="F32" s="10">
        <f>D32*100/B32</f>
        <v>48.470263959727575</v>
      </c>
      <c r="G32" s="8">
        <v>13644633563</v>
      </c>
      <c r="H32" s="9">
        <f>G32*100/$G$5</f>
        <v>12205.589987415426</v>
      </c>
      <c r="I32" s="9">
        <f>G32*100/B32</f>
        <v>34.25858439530777</v>
      </c>
      <c r="J32" s="8">
        <v>6878817078</v>
      </c>
      <c r="K32" s="9">
        <f>J32*100/$J$5</f>
        <v>27565.679323720047</v>
      </c>
      <c r="L32" s="11">
        <f>J32*100/B32</f>
        <v>17.271151644964657</v>
      </c>
    </row>
    <row r="33" spans="1:12" s="7" customFormat="1" ht="15" customHeight="1">
      <c r="A33" s="13" t="s">
        <v>29</v>
      </c>
      <c r="B33" s="8">
        <v>48229202329</v>
      </c>
      <c r="C33" s="9">
        <f>B33*100/$B$5</f>
        <v>3720.6679882109574</v>
      </c>
      <c r="D33" s="8">
        <v>22794738293</v>
      </c>
      <c r="E33" s="9">
        <f>D33*100/$D$5</f>
        <v>1965.899404016631</v>
      </c>
      <c r="F33" s="10">
        <f>D33*100/B33</f>
        <v>47.263353305127396</v>
      </c>
      <c r="G33" s="8">
        <v>13502998440</v>
      </c>
      <c r="H33" s="9">
        <f>G33*100/$G$5</f>
        <v>12078.892540307505</v>
      </c>
      <c r="I33" s="9">
        <f>G33*100/B33</f>
        <v>27.997557056589983</v>
      </c>
      <c r="J33" s="8">
        <v>11931465596</v>
      </c>
      <c r="K33" s="9">
        <f>J33*100/$J$5</f>
        <v>47813.30143713618</v>
      </c>
      <c r="L33" s="11">
        <f>J33*100/B33</f>
        <v>24.73908963828262</v>
      </c>
    </row>
    <row r="34" spans="1:12" s="7" customFormat="1" ht="15" customHeight="1">
      <c r="A34" s="13" t="s">
        <v>30</v>
      </c>
      <c r="B34" s="8">
        <v>53121305467</v>
      </c>
      <c r="C34" s="9">
        <f>B34*100/$B$5</f>
        <v>4098.071939792348</v>
      </c>
      <c r="D34" s="8">
        <v>24616601848</v>
      </c>
      <c r="E34" s="9">
        <f>D34*100/$D$5</f>
        <v>2123.0234047810527</v>
      </c>
      <c r="F34" s="10">
        <f>D34*100/B34</f>
        <v>46.340355591020476</v>
      </c>
      <c r="G34" s="8">
        <v>14915158844</v>
      </c>
      <c r="H34" s="9">
        <f>G34*100/$G$5</f>
        <v>13342.118174627672</v>
      </c>
      <c r="I34" s="9">
        <f>G34*100/B34</f>
        <v>28.077545747187237</v>
      </c>
      <c r="J34" s="8">
        <v>13589544775</v>
      </c>
      <c r="K34" s="9">
        <f>J34*100/$J$5</f>
        <v>54457.76929016709</v>
      </c>
      <c r="L34" s="11">
        <f>J34*100/B34</f>
        <v>25.582098661792287</v>
      </c>
    </row>
    <row r="35" spans="1:12" s="7" customFormat="1" ht="15" customHeight="1">
      <c r="A35" s="13" t="s">
        <v>31</v>
      </c>
      <c r="B35" s="8">
        <v>74829905705</v>
      </c>
      <c r="C35" s="9">
        <f>B35*100/$B$5</f>
        <v>5772.793686658736</v>
      </c>
      <c r="D35" s="8">
        <v>30230547178</v>
      </c>
      <c r="E35" s="9">
        <f>D35*100/$D$5</f>
        <v>2607.1900416850663</v>
      </c>
      <c r="F35" s="10">
        <f>D35*100/B35</f>
        <v>40.399018137450426</v>
      </c>
      <c r="G35" s="8">
        <v>18169802315</v>
      </c>
      <c r="H35" s="9">
        <f>G35*100/$G$5</f>
        <v>16253.507738797867</v>
      </c>
      <c r="I35" s="9">
        <f>G35*100/B35</f>
        <v>24.28147161728406</v>
      </c>
      <c r="J35" s="8">
        <v>26429556213</v>
      </c>
      <c r="K35" s="9">
        <f>J35*100/$J$5</f>
        <v>105911.91232077574</v>
      </c>
      <c r="L35" s="11">
        <f>J35*100/B35</f>
        <v>35.31951024660188</v>
      </c>
    </row>
    <row r="36" spans="1:12" s="7" customFormat="1" ht="15" customHeight="1">
      <c r="A36" s="13" t="s">
        <v>32</v>
      </c>
      <c r="B36" s="8">
        <v>86976220886</v>
      </c>
      <c r="C36" s="9">
        <f>B36*100/$B$5</f>
        <v>6709.827763241286</v>
      </c>
      <c r="D36" s="8">
        <v>37013269506</v>
      </c>
      <c r="E36" s="9">
        <f>D36*100/$D$5</f>
        <v>3192.1561689917467</v>
      </c>
      <c r="F36" s="10">
        <f>D36*100/B36</f>
        <v>42.55561937384404</v>
      </c>
      <c r="G36" s="8">
        <v>25625040699</v>
      </c>
      <c r="H36" s="9">
        <f>G36*100/$G$5</f>
        <v>22922.472687794172</v>
      </c>
      <c r="I36" s="9">
        <f>G36*100/B36</f>
        <v>29.462122449062047</v>
      </c>
      <c r="J36" s="8">
        <v>24337910681</v>
      </c>
      <c r="K36" s="9">
        <f>J36*100/$J$5</f>
        <v>97530.0016898904</v>
      </c>
      <c r="L36" s="11">
        <f>J36*100/B36</f>
        <v>27.982258177093914</v>
      </c>
    </row>
    <row r="37" spans="1:12" s="7" customFormat="1" ht="15.75" customHeight="1">
      <c r="A37" s="13"/>
      <c r="B37" s="8"/>
      <c r="C37" s="9"/>
      <c r="D37" s="8"/>
      <c r="E37" s="9"/>
      <c r="F37" s="10"/>
      <c r="G37" s="8"/>
      <c r="H37" s="9"/>
      <c r="I37" s="9"/>
      <c r="J37" s="8"/>
      <c r="K37" s="9"/>
      <c r="L37" s="11"/>
    </row>
    <row r="38" spans="1:12" s="7" customFormat="1" ht="15" customHeight="1">
      <c r="A38" s="13" t="s">
        <v>33</v>
      </c>
      <c r="B38" s="8">
        <v>107288834365</v>
      </c>
      <c r="C38" s="9">
        <f>B38*100/$B$5</f>
        <v>8276.855353966623</v>
      </c>
      <c r="D38" s="8">
        <v>47004774586</v>
      </c>
      <c r="E38" s="9">
        <f>D38*100/$D$5</f>
        <v>4053.8591475266244</v>
      </c>
      <c r="F38" s="10">
        <f>D38*100/B38</f>
        <v>43.811431883105634</v>
      </c>
      <c r="G38" s="8">
        <v>31377200812</v>
      </c>
      <c r="H38" s="9">
        <f>G38*100/$G$5</f>
        <v>28067.976050495447</v>
      </c>
      <c r="I38" s="9">
        <f>G38*100/B38</f>
        <v>29.24554171709404</v>
      </c>
      <c r="J38" s="8">
        <v>28906858967</v>
      </c>
      <c r="K38" s="9">
        <f>J38*100/$J$5</f>
        <v>115839.27810622955</v>
      </c>
      <c r="L38" s="11">
        <f>J38*100/B38</f>
        <v>26.94302639980033</v>
      </c>
    </row>
    <row r="39" spans="1:12" s="7" customFormat="1" ht="15" customHeight="1">
      <c r="A39" s="13" t="s">
        <v>34</v>
      </c>
      <c r="B39" s="8">
        <v>130076701097</v>
      </c>
      <c r="C39" s="9">
        <f>B39*100/$B$5</f>
        <v>10034.837700242924</v>
      </c>
      <c r="D39" s="8">
        <v>62446153768</v>
      </c>
      <c r="E39" s="9">
        <f>D39*100/$D$5</f>
        <v>5385.578675993887</v>
      </c>
      <c r="F39" s="10">
        <f>D39*100/B39</f>
        <v>48.007178258182485</v>
      </c>
      <c r="G39" s="8">
        <v>36097400674</v>
      </c>
      <c r="H39" s="9">
        <f>G39*100/$G$5</f>
        <v>32290.355780095142</v>
      </c>
      <c r="I39" s="9">
        <f>G39*100/B39</f>
        <v>27.75085804726987</v>
      </c>
      <c r="J39" s="8">
        <v>31533146655</v>
      </c>
      <c r="K39" s="9">
        <f>J39*100/$J$5</f>
        <v>126363.67545512531</v>
      </c>
      <c r="L39" s="11">
        <f>J39*100/B39</f>
        <v>24.241963694547646</v>
      </c>
    </row>
    <row r="40" spans="1:12" s="7" customFormat="1" ht="15" customHeight="1">
      <c r="A40" s="13" t="s">
        <v>35</v>
      </c>
      <c r="B40" s="8">
        <v>153045787292</v>
      </c>
      <c r="C40" s="9">
        <f>B40*100/$B$5</f>
        <v>11806.800320342238</v>
      </c>
      <c r="D40" s="8">
        <v>70464143715</v>
      </c>
      <c r="E40" s="9">
        <f>D40*100/$D$5</f>
        <v>6077.0786816359405</v>
      </c>
      <c r="F40" s="10">
        <f>D40*100/B40</f>
        <v>46.041217443352195</v>
      </c>
      <c r="G40" s="8">
        <v>34798578351</v>
      </c>
      <c r="H40" s="9">
        <f>G40*100/$G$5</f>
        <v>31128.51492391938</v>
      </c>
      <c r="I40" s="9">
        <f>G40*100/B40</f>
        <v>22.737364397104834</v>
      </c>
      <c r="J40" s="8">
        <v>47783065226</v>
      </c>
      <c r="K40" s="9">
        <f>J40*100/$J$5</f>
        <v>191482.43632425234</v>
      </c>
      <c r="L40" s="11">
        <f>J40*100/B40</f>
        <v>31.221418159542974</v>
      </c>
    </row>
    <row r="41" spans="1:12" s="7" customFormat="1" ht="15" customHeight="1">
      <c r="A41" s="13" t="s">
        <v>36</v>
      </c>
      <c r="B41" s="8">
        <v>201792840276</v>
      </c>
      <c r="C41" s="9">
        <f>B41*100/$B$5</f>
        <v>15567.418178376649</v>
      </c>
      <c r="D41" s="8">
        <v>78141033923</v>
      </c>
      <c r="E41" s="9">
        <f>D41*100/$D$5</f>
        <v>6739.161031107042</v>
      </c>
      <c r="F41" s="10">
        <f>D41*100/B41</f>
        <v>38.72339267147607</v>
      </c>
      <c r="G41" s="8">
        <v>45078130204</v>
      </c>
      <c r="H41" s="9">
        <f>G41*100/$G$5</f>
        <v>40323.92457657027</v>
      </c>
      <c r="I41" s="9">
        <f>G41*100/B41</f>
        <v>22.338815461611457</v>
      </c>
      <c r="J41" s="8">
        <v>78573676149</v>
      </c>
      <c r="K41" s="9">
        <f>J41*100/$J$5</f>
        <v>314870.52722136135</v>
      </c>
      <c r="L41" s="11">
        <f>J41*100/B41</f>
        <v>38.93779186691247</v>
      </c>
    </row>
    <row r="42" spans="1:12" s="7" customFormat="1" ht="15" customHeight="1">
      <c r="A42" s="13" t="s">
        <v>37</v>
      </c>
      <c r="B42" s="8">
        <v>272380541997</v>
      </c>
      <c r="C42" s="9">
        <f>B42*100/$B$5</f>
        <v>21012.944736397036</v>
      </c>
      <c r="D42" s="8">
        <v>104623349796</v>
      </c>
      <c r="E42" s="9">
        <f>D42*100/$D$5</f>
        <v>9023.09025733985</v>
      </c>
      <c r="F42" s="10">
        <f>D42*100/B42</f>
        <v>38.41072825134195</v>
      </c>
      <c r="G42" s="8">
        <v>73691853351</v>
      </c>
      <c r="H42" s="9">
        <f>G42*100/$G$5</f>
        <v>65919.87562451563</v>
      </c>
      <c r="I42" s="9">
        <f>G42*100/B42</f>
        <v>27.054742167232945</v>
      </c>
      <c r="J42" s="8">
        <v>94065338850</v>
      </c>
      <c r="K42" s="9">
        <f>J42*100/$J$5</f>
        <v>376950.7077763531</v>
      </c>
      <c r="L42" s="11">
        <f>J42*100/B42</f>
        <v>34.534529581425105</v>
      </c>
    </row>
    <row r="43" spans="1:12" s="7" customFormat="1" ht="15" customHeight="1">
      <c r="A43" s="13"/>
      <c r="B43" s="8"/>
      <c r="C43" s="9"/>
      <c r="D43" s="8"/>
      <c r="E43" s="9"/>
      <c r="F43" s="10"/>
      <c r="G43" s="8"/>
      <c r="H43" s="9"/>
      <c r="I43" s="9"/>
      <c r="J43" s="8"/>
      <c r="K43" s="9"/>
      <c r="L43" s="11"/>
    </row>
    <row r="44" spans="1:12" s="7" customFormat="1" ht="15" customHeight="1">
      <c r="A44" s="13" t="s">
        <v>38</v>
      </c>
      <c r="B44" s="8">
        <v>310445488597</v>
      </c>
      <c r="C44" s="9">
        <f>B44*100/$B$5</f>
        <v>23949.48570013634</v>
      </c>
      <c r="D44" s="8">
        <v>119640527287</v>
      </c>
      <c r="E44" s="9">
        <f>D44*100/$D$5</f>
        <v>10318.225121363923</v>
      </c>
      <c r="F44" s="10">
        <f>D44*100/B44</f>
        <v>38.53833657808747</v>
      </c>
      <c r="G44" s="8">
        <v>90313942900</v>
      </c>
      <c r="H44" s="9">
        <f>G44*100/$G$5</f>
        <v>80788.90151901462</v>
      </c>
      <c r="I44" s="9">
        <f>G44*100/B44</f>
        <v>29.091723415971313</v>
      </c>
      <c r="J44" s="8">
        <v>100491018410</v>
      </c>
      <c r="K44" s="9">
        <f>J44*100/$J$5</f>
        <v>402700.5162360719</v>
      </c>
      <c r="L44" s="11">
        <f>J44*100/B44</f>
        <v>32.369940005941224</v>
      </c>
    </row>
    <row r="45" spans="1:12" s="7" customFormat="1" ht="15" customHeight="1">
      <c r="A45" s="13" t="s">
        <v>39</v>
      </c>
      <c r="B45" s="8">
        <v>319517801943</v>
      </c>
      <c r="C45" s="9">
        <f>B45*100/$B$5</f>
        <v>24649.374236861826</v>
      </c>
      <c r="D45" s="8">
        <v>134155472632</v>
      </c>
      <c r="E45" s="9">
        <f>D45*100/$D$5</f>
        <v>11570.045696633797</v>
      </c>
      <c r="F45" s="10">
        <f>D45*100/B45</f>
        <v>41.98685388300603</v>
      </c>
      <c r="G45" s="8">
        <v>97405304373</v>
      </c>
      <c r="H45" s="9">
        <f>G45*100/$G$5</f>
        <v>87132.36616336391</v>
      </c>
      <c r="I45" s="9">
        <f>G45*100/B45</f>
        <v>30.485094658474303</v>
      </c>
      <c r="J45" s="8">
        <v>87957024938</v>
      </c>
      <c r="K45" s="9">
        <f>J45*100/$J$5</f>
        <v>352472.6877043662</v>
      </c>
      <c r="L45" s="11">
        <f>J45*100/B45</f>
        <v>27.52805145851967</v>
      </c>
    </row>
    <row r="46" spans="1:12" s="7" customFormat="1" ht="15" customHeight="1">
      <c r="A46" s="13" t="s">
        <v>40</v>
      </c>
      <c r="B46" s="8">
        <v>316192406460</v>
      </c>
      <c r="C46" s="9">
        <f>B46*100/$B$5</f>
        <v>24392.83479759559</v>
      </c>
      <c r="D46" s="8">
        <v>123417610799</v>
      </c>
      <c r="E46" s="9">
        <f>D46*100/$D$5</f>
        <v>10643.974253892551</v>
      </c>
      <c r="F46" s="10">
        <f>D46*100/B46</f>
        <v>39.03243983014911</v>
      </c>
      <c r="G46" s="8">
        <v>98551256761</v>
      </c>
      <c r="H46" s="9">
        <f>G46*100/$G$5</f>
        <v>88157.45965000441</v>
      </c>
      <c r="I46" s="9">
        <f>G46*100/B46</f>
        <v>31.168128882142287</v>
      </c>
      <c r="J46" s="8">
        <v>94223538900</v>
      </c>
      <c r="K46" s="9">
        <f>J46*100/$J$5</f>
        <v>377584.6673362378</v>
      </c>
      <c r="L46" s="11">
        <f>J46*100/B46</f>
        <v>29.799431287708604</v>
      </c>
    </row>
    <row r="47" spans="1:12" s="7" customFormat="1" ht="15" customHeight="1">
      <c r="A47" s="13" t="s">
        <v>41</v>
      </c>
      <c r="B47" s="8">
        <v>353870547242</v>
      </c>
      <c r="C47" s="9">
        <f>B47*100/$B$5</f>
        <v>27299.53541658134</v>
      </c>
      <c r="D47" s="8">
        <v>135155346832</v>
      </c>
      <c r="E47" s="9">
        <f>D47*100/$D$5</f>
        <v>11656.27840826248</v>
      </c>
      <c r="F47" s="10">
        <f>D47*100/B47</f>
        <v>38.19344330444429</v>
      </c>
      <c r="G47" s="8">
        <v>110429664941</v>
      </c>
      <c r="H47" s="9">
        <f>G47*100/$G$5</f>
        <v>98783.10080620155</v>
      </c>
      <c r="I47" s="9">
        <f>G47*100/B47</f>
        <v>31.20623227947844</v>
      </c>
      <c r="J47" s="8">
        <v>108285535469</v>
      </c>
      <c r="K47" s="9">
        <f>J47*100/$J$5</f>
        <v>433935.7061379569</v>
      </c>
      <c r="L47" s="11">
        <f>J47*100/B47</f>
        <v>30.600324416077278</v>
      </c>
    </row>
    <row r="48" spans="1:12" s="7" customFormat="1" ht="15" customHeight="1">
      <c r="A48" s="13" t="s">
        <v>42</v>
      </c>
      <c r="B48" s="8">
        <v>405720521934</v>
      </c>
      <c r="C48" s="9">
        <f>B48*100/$B$5</f>
        <v>31299.529853770546</v>
      </c>
      <c r="D48" s="8">
        <v>153516531354</v>
      </c>
      <c r="E48" s="9">
        <f>D48*100/$D$5</f>
        <v>13239.812346878654</v>
      </c>
      <c r="F48" s="10">
        <f>D48*100/B48</f>
        <v>37.838000065220534</v>
      </c>
      <c r="G48" s="8">
        <v>134660716842</v>
      </c>
      <c r="H48" s="9">
        <f>G48*100/$G$5</f>
        <v>120458.60298087208</v>
      </c>
      <c r="I48" s="9">
        <f>G48*100/B48</f>
        <v>33.19051158666944</v>
      </c>
      <c r="J48" s="8">
        <v>117543273738</v>
      </c>
      <c r="K48" s="9">
        <f>J48*100/$J$5</f>
        <v>471034.50401155616</v>
      </c>
      <c r="L48" s="11">
        <f>J48*100/B48</f>
        <v>28.97148834811003</v>
      </c>
    </row>
    <row r="49" spans="1:12" s="7" customFormat="1" ht="8.25" customHeight="1">
      <c r="A49" s="46"/>
      <c r="B49" s="47"/>
      <c r="C49" s="48"/>
      <c r="D49" s="47"/>
      <c r="E49" s="48"/>
      <c r="F49" s="49"/>
      <c r="G49" s="47"/>
      <c r="H49" s="48"/>
      <c r="I49" s="48"/>
      <c r="J49" s="47"/>
      <c r="K49" s="48"/>
      <c r="L49" s="50"/>
    </row>
    <row r="50" spans="1:12" s="7" customFormat="1" ht="15" customHeight="1">
      <c r="A50" s="51" t="s">
        <v>43</v>
      </c>
      <c r="B50" s="3">
        <v>418961653262</v>
      </c>
      <c r="C50" s="4">
        <f>B50*100/$B$5</f>
        <v>32321.024116182667</v>
      </c>
      <c r="D50" s="3">
        <v>148798299846</v>
      </c>
      <c r="E50" s="4">
        <f>D50*100/$D$5</f>
        <v>12832.895259682346</v>
      </c>
      <c r="F50" s="5">
        <f>D50*100/B50</f>
        <v>35.51597113661096</v>
      </c>
      <c r="G50" s="3">
        <v>142196490397</v>
      </c>
      <c r="H50" s="4">
        <f>G50*100/$G$5</f>
        <v>127199.6093864787</v>
      </c>
      <c r="I50" s="4">
        <f>G50*100/B50</f>
        <v>33.94021607702523</v>
      </c>
      <c r="J50" s="3">
        <v>127966863019</v>
      </c>
      <c r="K50" s="4">
        <f>J50*100/$J$5</f>
        <v>512805.24980463274</v>
      </c>
      <c r="L50" s="6">
        <f>J50*100/B50</f>
        <v>30.54381278636382</v>
      </c>
    </row>
    <row r="51" spans="1:12" s="7" customFormat="1" ht="15" customHeight="1">
      <c r="A51" s="13" t="s">
        <v>44</v>
      </c>
      <c r="B51" s="8">
        <v>470255443532</v>
      </c>
      <c r="C51" s="9">
        <f>B51*100/$B$5</f>
        <v>36278.11140428903</v>
      </c>
      <c r="D51" s="8">
        <v>160347732849</v>
      </c>
      <c r="E51" s="9">
        <f>D51*100/$D$5</f>
        <v>13828.959490185056</v>
      </c>
      <c r="F51" s="10">
        <f>D51*100/B51</f>
        <v>34.09800674387911</v>
      </c>
      <c r="G51" s="8">
        <v>181380290268</v>
      </c>
      <c r="H51" s="9">
        <f>G51*100/$G$5</f>
        <v>162250.8544907271</v>
      </c>
      <c r="I51" s="9">
        <f>G51*100/B51</f>
        <v>38.57058812667575</v>
      </c>
      <c r="J51" s="8">
        <v>128527420415</v>
      </c>
      <c r="K51" s="9">
        <f>J51*100/$J$5</f>
        <v>515051.5874009754</v>
      </c>
      <c r="L51" s="11">
        <f>J51*100/B51</f>
        <v>27.33140512944513</v>
      </c>
    </row>
    <row r="52" spans="1:12" s="7" customFormat="1" ht="15" customHeight="1">
      <c r="A52" s="13" t="s">
        <v>45</v>
      </c>
      <c r="B52" s="8">
        <v>549199998598</v>
      </c>
      <c r="C52" s="9">
        <f>B52*100/$B$5</f>
        <v>42368.331948969426</v>
      </c>
      <c r="D52" s="8">
        <v>187907780021</v>
      </c>
      <c r="E52" s="9">
        <f>D52*100/$D$5</f>
        <v>16205.836101518786</v>
      </c>
      <c r="F52" s="10">
        <f>D52*100/B52</f>
        <v>34.214818008137605</v>
      </c>
      <c r="G52" s="8">
        <v>212763351752</v>
      </c>
      <c r="H52" s="9">
        <f>G52*100/$G$5</f>
        <v>190324.0731121683</v>
      </c>
      <c r="I52" s="9">
        <f>G52*100/B52</f>
        <v>38.74059582941427</v>
      </c>
      <c r="J52" s="8">
        <v>148528866825</v>
      </c>
      <c r="K52" s="9">
        <f>J52*100/$J$5</f>
        <v>595203.9524801376</v>
      </c>
      <c r="L52" s="11">
        <f>J52*100/B52</f>
        <v>27.044586162448123</v>
      </c>
    </row>
    <row r="53" spans="1:12" s="7" customFormat="1" ht="15" customHeight="1">
      <c r="A53" s="13" t="s">
        <v>46</v>
      </c>
      <c r="B53" s="8">
        <v>673201385548</v>
      </c>
      <c r="C53" s="9">
        <f>B53*100/$B$5</f>
        <v>51934.4862421995</v>
      </c>
      <c r="D53" s="8">
        <v>210974301532</v>
      </c>
      <c r="E53" s="9">
        <f>D53*100/$D$5</f>
        <v>18195.17505809444</v>
      </c>
      <c r="F53" s="10">
        <f>D53*100/B53</f>
        <v>31.338958305955135</v>
      </c>
      <c r="G53" s="8">
        <v>266981605155</v>
      </c>
      <c r="H53" s="9">
        <f>G53*100/$G$5</f>
        <v>238824.14955726333</v>
      </c>
      <c r="I53" s="9">
        <f>G53*100/B53</f>
        <v>39.65850500109583</v>
      </c>
      <c r="J53" s="8">
        <v>195245478861</v>
      </c>
      <c r="K53" s="9">
        <f>J53*100/$J$5</f>
        <v>782412.7606040824</v>
      </c>
      <c r="L53" s="11">
        <f>J53*100/B53</f>
        <v>29.002536692949036</v>
      </c>
    </row>
    <row r="54" spans="1:12" s="7" customFormat="1" ht="15" customHeight="1">
      <c r="A54" s="13" t="s">
        <v>47</v>
      </c>
      <c r="B54" s="8">
        <v>804558136373</v>
      </c>
      <c r="C54" s="9">
        <f>B54*100/$B$5</f>
        <v>62068.07407340662</v>
      </c>
      <c r="D54" s="8">
        <v>227099170027</v>
      </c>
      <c r="E54" s="9">
        <f>D54*100/$D$5</f>
        <v>19585.8411388672</v>
      </c>
      <c r="F54" s="10">
        <f>D54*100/B54</f>
        <v>28.226570555954815</v>
      </c>
      <c r="G54" s="8">
        <v>343921450069</v>
      </c>
      <c r="H54" s="9">
        <f>G54*100/$G$5</f>
        <v>307649.4643874212</v>
      </c>
      <c r="I54" s="9">
        <f>G54*100/B54</f>
        <v>42.74662507540103</v>
      </c>
      <c r="J54" s="8">
        <v>233537516277</v>
      </c>
      <c r="K54" s="9">
        <f>J54*100/$J$5</f>
        <v>935861.5312418739</v>
      </c>
      <c r="L54" s="11">
        <f>J54*100/B54</f>
        <v>29.02680436864416</v>
      </c>
    </row>
    <row r="55" spans="1:12" s="7" customFormat="1" ht="15" customHeight="1">
      <c r="A55" s="13"/>
      <c r="B55" s="8"/>
      <c r="C55" s="9"/>
      <c r="D55" s="8"/>
      <c r="E55" s="9"/>
      <c r="F55" s="10"/>
      <c r="G55" s="8"/>
      <c r="H55" s="9"/>
      <c r="I55" s="9"/>
      <c r="J55" s="8"/>
      <c r="K55" s="9"/>
      <c r="L55" s="11"/>
    </row>
    <row r="56" spans="1:12" s="7" customFormat="1" ht="15" customHeight="1">
      <c r="A56" s="13" t="s">
        <v>48</v>
      </c>
      <c r="B56" s="8">
        <v>945224853087</v>
      </c>
      <c r="C56" s="9">
        <f>B56*100/$B$5</f>
        <v>72919.88427574573</v>
      </c>
      <c r="D56" s="8">
        <v>239397749406</v>
      </c>
      <c r="E56" s="9">
        <f>D56*100/$D$5</f>
        <v>20646.514420597836</v>
      </c>
      <c r="F56" s="10">
        <f>D56*100/B56</f>
        <v>25.32706885818262</v>
      </c>
      <c r="G56" s="8">
        <v>430146602202</v>
      </c>
      <c r="H56" s="9">
        <f>G56*100/$G$5</f>
        <v>384780.8031425913</v>
      </c>
      <c r="I56" s="9">
        <f>G56*100/B56</f>
        <v>45.5073309591034</v>
      </c>
      <c r="J56" s="8">
        <v>275680501479</v>
      </c>
      <c r="K56" s="9">
        <f>J56*100/$J$5</f>
        <v>1104742.314471012</v>
      </c>
      <c r="L56" s="11">
        <f>J56*100/B56</f>
        <v>29.165600182713977</v>
      </c>
    </row>
    <row r="57" spans="1:12" s="7" customFormat="1" ht="15" customHeight="1">
      <c r="A57" s="13" t="s">
        <v>49</v>
      </c>
      <c r="B57" s="8">
        <v>1031130572442</v>
      </c>
      <c r="C57" s="9">
        <f>B57*100/$B$5</f>
        <v>79547.12761740458</v>
      </c>
      <c r="D57" s="8">
        <v>253510856142</v>
      </c>
      <c r="E57" s="9">
        <f>D57*100/$D$5</f>
        <v>21863.67900325267</v>
      </c>
      <c r="F57" s="10">
        <f>D57*100/B57</f>
        <v>24.585718134767042</v>
      </c>
      <c r="G57" s="8">
        <v>442564633480</v>
      </c>
      <c r="H57" s="9">
        <f>G57*100/$G$5</f>
        <v>395889.15556043695</v>
      </c>
      <c r="I57" s="9">
        <f>G57*100/B57</f>
        <v>42.920328938738145</v>
      </c>
      <c r="J57" s="8">
        <v>335055082820</v>
      </c>
      <c r="K57" s="9">
        <f>J57*100/$J$5</f>
        <v>1342675.7630083591</v>
      </c>
      <c r="L57" s="11">
        <f>J57*100/B57</f>
        <v>32.49395292649481</v>
      </c>
    </row>
    <row r="58" spans="1:12" s="7" customFormat="1" ht="15" customHeight="1">
      <c r="A58" s="13" t="s">
        <v>50</v>
      </c>
      <c r="B58" s="8">
        <v>1024255478739</v>
      </c>
      <c r="C58" s="9">
        <f>B58*100/$B$5</f>
        <v>79016.74478249458</v>
      </c>
      <c r="D58" s="8">
        <v>242489537450</v>
      </c>
      <c r="E58" s="9">
        <f>D58*100/$D$5</f>
        <v>20913.161231581926</v>
      </c>
      <c r="F58" s="10">
        <f>D58*100/B58</f>
        <v>23.674712265004246</v>
      </c>
      <c r="G58" s="8">
        <v>425019686687</v>
      </c>
      <c r="H58" s="9">
        <f>G58*100/$G$5</f>
        <v>380194.6023928769</v>
      </c>
      <c r="I58" s="9">
        <f>G58*100/B58</f>
        <v>41.495476032040166</v>
      </c>
      <c r="J58" s="8">
        <v>356746254602</v>
      </c>
      <c r="K58" s="9">
        <f>J58*100/$J$5</f>
        <v>1429599.412629841</v>
      </c>
      <c r="L58" s="11">
        <f>J58*100/B58</f>
        <v>34.82981170295559</v>
      </c>
    </row>
    <row r="59" spans="1:12" s="7" customFormat="1" ht="15" customHeight="1">
      <c r="A59" s="13" t="s">
        <v>51</v>
      </c>
      <c r="B59" s="8">
        <v>996698255908</v>
      </c>
      <c r="C59" s="9">
        <f>B59*100/$B$5</f>
        <v>76890.82787157677</v>
      </c>
      <c r="D59" s="8">
        <v>234073250232</v>
      </c>
      <c r="E59" s="9">
        <f>D59*100/$D$5</f>
        <v>20187.310650924897</v>
      </c>
      <c r="F59" s="10">
        <f>D59*100/B59</f>
        <v>23.48486604090196</v>
      </c>
      <c r="G59" s="8">
        <v>387776567154</v>
      </c>
      <c r="H59" s="9">
        <f>G59*100/$G$5</f>
        <v>346879.36202579486</v>
      </c>
      <c r="I59" s="9">
        <f>G59*100/B59</f>
        <v>38.90611474991822</v>
      </c>
      <c r="J59" s="8">
        <v>375848438522</v>
      </c>
      <c r="K59" s="9">
        <f>J59*100/$J$5</f>
        <v>1506148.137556037</v>
      </c>
      <c r="L59" s="11">
        <f>J59*100/B59</f>
        <v>37.709350477351755</v>
      </c>
    </row>
    <row r="60" spans="1:12" s="7" customFormat="1" ht="15" customHeight="1">
      <c r="A60" s="14" t="s">
        <v>52</v>
      </c>
      <c r="B60" s="8">
        <v>1085076669948</v>
      </c>
      <c r="C60" s="9">
        <f>B60*100/$B$5</f>
        <v>83708.82858666967</v>
      </c>
      <c r="D60" s="8">
        <v>244124801830</v>
      </c>
      <c r="E60" s="9">
        <f>D60*100/$D$5</f>
        <v>21054.19225500187</v>
      </c>
      <c r="F60" s="10">
        <f>D60*100/B60</f>
        <v>22.49839191931932</v>
      </c>
      <c r="G60" s="8">
        <v>395544920264</v>
      </c>
      <c r="H60" s="9">
        <f>G60*100/$G$5</f>
        <v>353828.41877402726</v>
      </c>
      <c r="I60" s="9">
        <f>G60*100/B60</f>
        <v>36.45317710894619</v>
      </c>
      <c r="J60" s="8">
        <v>445406947854</v>
      </c>
      <c r="K60" s="9">
        <f>J60*100/$J$5</f>
        <v>1784891.9303826066</v>
      </c>
      <c r="L60" s="11">
        <f>J60*100/B60</f>
        <v>41.04843097173448</v>
      </c>
    </row>
    <row r="61" spans="1:12" s="7" customFormat="1" ht="15" customHeight="1">
      <c r="A61" s="14"/>
      <c r="B61" s="8"/>
      <c r="C61" s="9"/>
      <c r="D61" s="8"/>
      <c r="E61" s="9"/>
      <c r="F61" s="10"/>
      <c r="G61" s="8"/>
      <c r="H61" s="9"/>
      <c r="I61" s="9"/>
      <c r="J61" s="8"/>
      <c r="K61" s="9"/>
      <c r="L61" s="11"/>
    </row>
    <row r="62" spans="1:12" s="7" customFormat="1" ht="15" customHeight="1">
      <c r="A62" s="14" t="s">
        <v>53</v>
      </c>
      <c r="B62" s="8">
        <v>1151761733340</v>
      </c>
      <c r="C62" s="9">
        <f>B62*100/$B$5</f>
        <v>88853.28399279284</v>
      </c>
      <c r="D62" s="8">
        <v>253416980746</v>
      </c>
      <c r="E62" s="9">
        <f>D62*100/$D$5</f>
        <v>21855.5828548049</v>
      </c>
      <c r="F62" s="10">
        <f>D62*100/B62</f>
        <v>22.00255256016492</v>
      </c>
      <c r="G62" s="8">
        <v>396686527455</v>
      </c>
      <c r="H62" s="9">
        <f>G62*100/$G$5</f>
        <v>354849.6253337853</v>
      </c>
      <c r="I62" s="9">
        <f>G62*100/B62</f>
        <v>34.441717932809475</v>
      </c>
      <c r="J62" s="8">
        <v>501658225139</v>
      </c>
      <c r="K62" s="9">
        <f>J62*100/$J$5</f>
        <v>2010309.273743451</v>
      </c>
      <c r="L62" s="11">
        <f>J62*100/B62</f>
        <v>43.55572950702561</v>
      </c>
    </row>
    <row r="63" spans="1:12" s="7" customFormat="1" ht="15" customHeight="1">
      <c r="A63" s="15" t="s">
        <v>54</v>
      </c>
      <c r="B63" s="8">
        <v>1187011103420</v>
      </c>
      <c r="C63" s="9">
        <f>B63*100/$B$5</f>
        <v>91572.61577785114</v>
      </c>
      <c r="D63" s="8">
        <v>257125340297</v>
      </c>
      <c r="E63" s="9">
        <f>D63*100/$D$5</f>
        <v>22175.40498820614</v>
      </c>
      <c r="F63" s="10">
        <f>D63*100/B63</f>
        <v>21.661578358970193</v>
      </c>
      <c r="G63" s="8">
        <v>424012177528</v>
      </c>
      <c r="H63" s="9">
        <f>G63*100/$G$5</f>
        <v>379293.35109532165</v>
      </c>
      <c r="I63" s="9">
        <f>G63*100/B63</f>
        <v>35.720995052728824</v>
      </c>
      <c r="J63" s="8">
        <v>505873585595</v>
      </c>
      <c r="K63" s="9">
        <f>J63*100/$J$5</f>
        <v>2027201.6075918998</v>
      </c>
      <c r="L63" s="11">
        <f>J63*100/B63</f>
        <v>42.61742658830099</v>
      </c>
    </row>
    <row r="64" spans="1:12" s="7" customFormat="1" ht="15" customHeight="1">
      <c r="A64" s="15" t="s">
        <v>55</v>
      </c>
      <c r="B64" s="8">
        <v>1281995962991</v>
      </c>
      <c r="C64" s="9">
        <f>B64*100/$B$5</f>
        <v>98900.27431882665</v>
      </c>
      <c r="D64" s="8">
        <v>263165940882</v>
      </c>
      <c r="E64" s="9">
        <f>D64*100/$D$5</f>
        <v>22696.367893650015</v>
      </c>
      <c r="F64" s="10">
        <f>D64*100/B64</f>
        <v>20.52782914136583</v>
      </c>
      <c r="G64" s="8">
        <v>509789640696</v>
      </c>
      <c r="H64" s="9">
        <f>G64*100/$G$5</f>
        <v>456024.21680565324</v>
      </c>
      <c r="I64" s="9">
        <f>39.76</f>
        <v>39.76</v>
      </c>
      <c r="J64" s="8">
        <v>509040381413</v>
      </c>
      <c r="K64" s="9">
        <f>J64*100/$J$5</f>
        <v>2039891.998543256</v>
      </c>
      <c r="L64" s="11">
        <f>J64*100/B64</f>
        <v>39.7068630563678</v>
      </c>
    </row>
    <row r="65" spans="1:12" s="17" customFormat="1" ht="15" customHeight="1">
      <c r="A65" s="16" t="s">
        <v>56</v>
      </c>
      <c r="B65" s="8">
        <v>2230145251621</v>
      </c>
      <c r="C65" s="9">
        <f>B65*100/$B$5</f>
        <v>172045.76576166175</v>
      </c>
      <c r="D65" s="8">
        <v>343281757347</v>
      </c>
      <c r="E65" s="9">
        <f>D65*100/$D$5</f>
        <v>29605.84120351537</v>
      </c>
      <c r="F65" s="10">
        <f>D65*100/B65</f>
        <v>15.392798164042578</v>
      </c>
      <c r="G65" s="8">
        <v>958981535657</v>
      </c>
      <c r="H65" s="9">
        <f>G65*100/$G$5</f>
        <v>857841.6837423536</v>
      </c>
      <c r="I65" s="9">
        <f>G65*100/B65</f>
        <v>43.00085543575945</v>
      </c>
      <c r="J65" s="8">
        <v>927881958617</v>
      </c>
      <c r="K65" s="9">
        <f>J65*100/$J$5</f>
        <v>3718327.763548868</v>
      </c>
      <c r="L65" s="11">
        <f>J65*100/B65</f>
        <v>41.60634640019798</v>
      </c>
    </row>
    <row r="66" spans="1:12" s="17" customFormat="1" ht="15" customHeight="1">
      <c r="A66" s="18" t="s">
        <v>57</v>
      </c>
      <c r="B66" s="8"/>
      <c r="C66" s="9"/>
      <c r="D66" s="8"/>
      <c r="E66" s="9"/>
      <c r="F66" s="10"/>
      <c r="G66" s="8"/>
      <c r="H66" s="9"/>
      <c r="I66" s="9"/>
      <c r="J66" s="8"/>
      <c r="K66" s="9"/>
      <c r="L66" s="11"/>
    </row>
    <row r="67" spans="1:12" s="17" customFormat="1" ht="15" customHeight="1">
      <c r="A67" s="19" t="s">
        <v>58</v>
      </c>
      <c r="B67" s="8">
        <v>1559700281700</v>
      </c>
      <c r="C67" s="9">
        <f>B67*100/$B$5</f>
        <v>120323.9246989455</v>
      </c>
      <c r="D67" s="8">
        <v>237741946706</v>
      </c>
      <c r="E67" s="9">
        <f>D67*100/$D$5</f>
        <v>20503.71209932272</v>
      </c>
      <c r="F67" s="10">
        <f>D67*100/B67</f>
        <v>15.242796933194912</v>
      </c>
      <c r="G67" s="8">
        <v>701186397811</v>
      </c>
      <c r="H67" s="9">
        <f>G67*100/$G$5</f>
        <v>627235.1424402874</v>
      </c>
      <c r="I67" s="9">
        <f>44.96</f>
        <v>44.96</v>
      </c>
      <c r="J67" s="8">
        <v>620771937183</v>
      </c>
      <c r="K67" s="9">
        <f>J67*100/$J$5</f>
        <v>2487637.039844987</v>
      </c>
      <c r="L67" s="11">
        <f>J67*100/B67</f>
        <v>39.80071969381116</v>
      </c>
    </row>
    <row r="68" spans="1:12" s="17" customFormat="1" ht="15" customHeight="1">
      <c r="A68" s="15"/>
      <c r="B68" s="8"/>
      <c r="C68" s="9"/>
      <c r="D68" s="8"/>
      <c r="E68" s="9"/>
      <c r="F68" s="10"/>
      <c r="G68" s="8"/>
      <c r="H68" s="9"/>
      <c r="I68" s="9"/>
      <c r="J68" s="8"/>
      <c r="K68" s="9"/>
      <c r="L68" s="11"/>
    </row>
    <row r="69" spans="1:12" s="17" customFormat="1" ht="15" customHeight="1">
      <c r="A69" s="19" t="s">
        <v>59</v>
      </c>
      <c r="B69" s="8">
        <v>1551942822631</v>
      </c>
      <c r="C69" s="9">
        <f>B69*100/$B$5</f>
        <v>119725.47130900565</v>
      </c>
      <c r="D69" s="8">
        <v>225243316020</v>
      </c>
      <c r="E69" s="9">
        <f>D69*100/$D$5</f>
        <v>19425.785680479963</v>
      </c>
      <c r="F69" s="10">
        <f>D69*100/B69</f>
        <v>14.51363495712724</v>
      </c>
      <c r="G69" s="8">
        <f>291166264469+267008039033+162254986381</f>
        <v>720429289883</v>
      </c>
      <c r="H69" s="9">
        <f>G69*100/$G$5</f>
        <v>644448.5655577697</v>
      </c>
      <c r="I69" s="9">
        <f>G69*100/B69</f>
        <v>46.42112321262327</v>
      </c>
      <c r="J69" s="8">
        <f>262241196717+23432739521+124288055848+152239748347+44068476295</f>
        <v>606270216728</v>
      </c>
      <c r="K69" s="9">
        <f>J69*100/$J$5</f>
        <v>2429523.88300829</v>
      </c>
      <c r="L69" s="11">
        <f>J69*100/B69</f>
        <v>39.065241830249484</v>
      </c>
    </row>
    <row r="70" spans="1:12" s="17" customFormat="1" ht="15" customHeight="1">
      <c r="A70" s="19" t="s">
        <v>60</v>
      </c>
      <c r="B70" s="8">
        <f>D70+G70+J70</f>
        <v>1618129556948</v>
      </c>
      <c r="C70" s="9">
        <f>B70*100/$B$5</f>
        <v>124831.48284818906</v>
      </c>
      <c r="D70" s="8">
        <v>227740316549</v>
      </c>
      <c r="E70" s="9">
        <f>D70*100/$D$5</f>
        <v>19641.13589809127</v>
      </c>
      <c r="F70" s="10">
        <f>D70*100/B70</f>
        <v>14.074294333918939</v>
      </c>
      <c r="G70" s="8">
        <v>763036774101</v>
      </c>
      <c r="H70" s="9">
        <f>G70*100/$G$5</f>
        <v>682562.4130538574</v>
      </c>
      <c r="I70" s="9">
        <f>G70*100/B70</f>
        <v>47.155480896114724</v>
      </c>
      <c r="J70" s="8">
        <v>627352466298</v>
      </c>
      <c r="K70" s="9">
        <f>J70*100/$J$5</f>
        <v>2514007.3813306824</v>
      </c>
      <c r="L70" s="11">
        <f>J70*100/B70</f>
        <v>38.77022476996633</v>
      </c>
    </row>
    <row r="71" spans="1:12" s="17" customFormat="1" ht="15" customHeight="1">
      <c r="A71" s="19" t="s">
        <v>61</v>
      </c>
      <c r="B71" s="8">
        <f>D71+G71+J71</f>
        <v>1564799227751</v>
      </c>
      <c r="C71" s="9">
        <f>B71*100/$B$5</f>
        <v>120717.28565930629</v>
      </c>
      <c r="D71" s="8">
        <v>248909813854</v>
      </c>
      <c r="E71" s="9">
        <f>D71*100/$D$5</f>
        <v>21466.868731708022</v>
      </c>
      <c r="F71" s="10">
        <f>D71*100/B71</f>
        <v>15.906821107762458</v>
      </c>
      <c r="G71" s="8">
        <v>715065935042</v>
      </c>
      <c r="H71" s="9">
        <f>G71*100/$G$5</f>
        <v>639650.8617686565</v>
      </c>
      <c r="I71" s="9">
        <f>G71*100/B71</f>
        <v>45.696976478555975</v>
      </c>
      <c r="J71" s="8">
        <v>600823478855</v>
      </c>
      <c r="K71" s="9">
        <f>J71*100/$J$5</f>
        <v>2407697.0154139083</v>
      </c>
      <c r="L71" s="11">
        <f>J71*100/B71</f>
        <v>38.39620241368157</v>
      </c>
    </row>
    <row r="72" spans="1:12" s="17" customFormat="1" ht="15" customHeight="1">
      <c r="A72" s="19" t="s">
        <v>62</v>
      </c>
      <c r="B72" s="8">
        <v>1566968198516</v>
      </c>
      <c r="C72" s="9">
        <f>B72*100/$B$5</f>
        <v>120884.61208609748</v>
      </c>
      <c r="D72" s="8">
        <v>248547121605</v>
      </c>
      <c r="E72" s="9">
        <f>D72*100/$D$5</f>
        <v>21435.58886058226</v>
      </c>
      <c r="F72" s="10">
        <f>D72*100/B72</f>
        <v>15.861657041948074</v>
      </c>
      <c r="G72" s="8">
        <v>713947064047</v>
      </c>
      <c r="H72" s="9">
        <f>G72*100/$G$5</f>
        <v>638649.9935114969</v>
      </c>
      <c r="I72" s="9">
        <f>G72*100/B72</f>
        <v>45.56231994517469</v>
      </c>
      <c r="J72" s="8">
        <v>604474012864</v>
      </c>
      <c r="K72" s="9">
        <f>J72*100/$J$5</f>
        <v>2422325.904176522</v>
      </c>
      <c r="L72" s="11">
        <f>J72*100/B72</f>
        <v>38.576023012877236</v>
      </c>
    </row>
    <row r="73" spans="1:12" s="17" customFormat="1" ht="15" customHeight="1">
      <c r="A73" s="19" t="s">
        <v>63</v>
      </c>
      <c r="B73" s="8">
        <f>SUM(D73,G73,J73)</f>
        <v>1529815124331.72</v>
      </c>
      <c r="C73" s="9">
        <f>B73*100/$B$5</f>
        <v>118018.41801475249</v>
      </c>
      <c r="D73" s="8">
        <v>237093395130</v>
      </c>
      <c r="E73" s="9">
        <f>D73*100/$D$5</f>
        <v>20447.778701871786</v>
      </c>
      <c r="F73" s="10">
        <f>D73*100/B73</f>
        <v>15.498173037972231</v>
      </c>
      <c r="G73" s="8">
        <f>167341990966+303110466666+196961424580</f>
        <v>667413882212</v>
      </c>
      <c r="H73" s="9">
        <f>G73*100/$G$5</f>
        <v>597024.4756355166</v>
      </c>
      <c r="I73" s="9">
        <f>G73*100/B73</f>
        <v>43.62709399304384</v>
      </c>
      <c r="J73" s="8">
        <f>303325489024.72+20406321076+134662522858+125200177466+41713336565</f>
        <v>625307846989.72</v>
      </c>
      <c r="K73" s="9">
        <f>J73*100/$J$5</f>
        <v>2505813.920223628</v>
      </c>
      <c r="L73" s="11">
        <f>J73*100/B73</f>
        <v>40.87473296898393</v>
      </c>
    </row>
    <row r="74" spans="1:12" s="17" customFormat="1" ht="15" customHeight="1">
      <c r="A74" s="15"/>
      <c r="B74" s="8"/>
      <c r="C74" s="9"/>
      <c r="D74" s="8"/>
      <c r="E74" s="9"/>
      <c r="F74" s="10"/>
      <c r="G74" s="8"/>
      <c r="H74" s="9"/>
      <c r="I74" s="9"/>
      <c r="J74" s="8"/>
      <c r="K74" s="9"/>
      <c r="L74" s="11"/>
    </row>
    <row r="75" spans="1:12" s="17" customFormat="1" ht="15" customHeight="1">
      <c r="A75" s="19" t="s">
        <v>64</v>
      </c>
      <c r="B75" s="8">
        <f>SUM(D75,G75,J75)</f>
        <v>1552030776588.95</v>
      </c>
      <c r="C75" s="9">
        <f>B75*100/$B$5</f>
        <v>119732.25656482532</v>
      </c>
      <c r="D75" s="8">
        <v>256690060339</v>
      </c>
      <c r="E75" s="9">
        <f>D75*100/$D$5</f>
        <v>22137.864894566403</v>
      </c>
      <c r="F75" s="10">
        <f>D75*100/B75</f>
        <v>16.5389800389882</v>
      </c>
      <c r="G75" s="8">
        <f>168172530376+308682712511+193285117734</f>
        <v>670140360621</v>
      </c>
      <c r="H75" s="9">
        <f>G75*100/$G$5</f>
        <v>599463.4035419454</v>
      </c>
      <c r="I75" s="9">
        <f>G75*100/B75</f>
        <v>43.178290709790765</v>
      </c>
      <c r="J75" s="8">
        <f>305129197399.95+19400776201+134590093007+123996767381+42083521640</f>
        <v>625200355628.95</v>
      </c>
      <c r="K75" s="9">
        <f>J75*100/$J$5</f>
        <v>2505383.167036349</v>
      </c>
      <c r="L75" s="11">
        <f>J75*100/B75</f>
        <v>40.282729251221035</v>
      </c>
    </row>
    <row r="76" spans="1:12" s="17" customFormat="1" ht="15" customHeight="1">
      <c r="A76" s="19" t="s">
        <v>65</v>
      </c>
      <c r="B76" s="8">
        <f>SUM(D76,G76,J76)</f>
        <v>1617673830651.83</v>
      </c>
      <c r="C76" s="9">
        <f>B76*100/$B$5</f>
        <v>124796.32559574314</v>
      </c>
      <c r="D76" s="8">
        <v>282409016123</v>
      </c>
      <c r="E76" s="9">
        <f>D76*100/$D$5</f>
        <v>24355.959228346157</v>
      </c>
      <c r="F76" s="10">
        <f>D76*100/B76</f>
        <v>17.4577229829579</v>
      </c>
      <c r="G76" s="8">
        <v>684741274343</v>
      </c>
      <c r="H76" s="9">
        <f>G76*100/$G$5</f>
        <v>612524.4187395698</v>
      </c>
      <c r="I76" s="9">
        <f>G76*100/B76</f>
        <v>42.328760060802146</v>
      </c>
      <c r="J76" s="8">
        <v>650523540185.83</v>
      </c>
      <c r="K76" s="9">
        <f>J76*100/$J$5</f>
        <v>2606861.484752175</v>
      </c>
      <c r="L76" s="11">
        <f>J76*100/B76</f>
        <v>40.21351695623994</v>
      </c>
    </row>
    <row r="77" spans="1:12" s="17" customFormat="1" ht="15" customHeight="1">
      <c r="A77" s="19" t="s">
        <v>66</v>
      </c>
      <c r="B77" s="8">
        <f>SUM(D77,G77,J77)</f>
        <v>1714819860079.35</v>
      </c>
      <c r="C77" s="9">
        <f>B77*100/$B$5</f>
        <v>132290.70875819153</v>
      </c>
      <c r="D77" s="8">
        <v>291242365976</v>
      </c>
      <c r="E77" s="9">
        <f>D77*100/$D$5</f>
        <v>25117.778775834264</v>
      </c>
      <c r="F77" s="10">
        <f>D77*100/B77</f>
        <v>16.983846102792587</v>
      </c>
      <c r="G77" s="8">
        <f>168828292470+326387391787+244404217337</f>
        <v>739619901594</v>
      </c>
      <c r="H77" s="9">
        <f>G77*100/$G$5</f>
        <v>661615.2221096412</v>
      </c>
      <c r="I77" s="9">
        <f>G77*100/B77</f>
        <v>43.131055267797954</v>
      </c>
      <c r="J77" s="8">
        <f>320161128312.35+21367156303+133444716348+116752239580+92232351966</f>
        <v>683957592509.35</v>
      </c>
      <c r="K77" s="9">
        <f>J77*100/$J$5</f>
        <v>2740842.713558247</v>
      </c>
      <c r="L77" s="11">
        <f>J77*100/B77</f>
        <v>39.885098629409455</v>
      </c>
    </row>
    <row r="78" spans="1:12" s="17" customFormat="1" ht="15" customHeight="1">
      <c r="A78" s="19" t="s">
        <v>67</v>
      </c>
      <c r="B78" s="8">
        <f>SUM(D78,G78,J78)</f>
        <v>1654428466363</v>
      </c>
      <c r="C78" s="9">
        <f>B78*100/$B$5</f>
        <v>127631.78191484294</v>
      </c>
      <c r="D78" s="8">
        <v>276783162358</v>
      </c>
      <c r="E78" s="9">
        <f>D78*100/$D$5</f>
        <v>23870.76556560099</v>
      </c>
      <c r="F78" s="10">
        <f>D78*100/B78</f>
        <v>16.729835588870404</v>
      </c>
      <c r="G78" s="8">
        <v>707377959498</v>
      </c>
      <c r="H78" s="9">
        <f>G78*100/$G$5</f>
        <v>632773.7054939878</v>
      </c>
      <c r="I78" s="9">
        <f>G78*100/B78</f>
        <v>42.75663613628813</v>
      </c>
      <c r="J78" s="8">
        <v>670267344507</v>
      </c>
      <c r="K78" s="9">
        <f>J78*100/$J$5</f>
        <v>2685981.3933609226</v>
      </c>
      <c r="L78" s="11">
        <f>J78*100/B78</f>
        <v>40.51352827484146</v>
      </c>
    </row>
    <row r="79" spans="1:55" s="17" customFormat="1" ht="15" customHeight="1">
      <c r="A79" s="20" t="s">
        <v>68</v>
      </c>
      <c r="B79" s="21">
        <f>SUM(D79,G79,J79)</f>
        <v>1734434203043</v>
      </c>
      <c r="C79" s="22">
        <f>B79*100/$B$5</f>
        <v>133803.8678910508</v>
      </c>
      <c r="D79" s="21">
        <v>284185302019</v>
      </c>
      <c r="E79" s="22">
        <f>D79*100/$D$5</f>
        <v>24509.152449493246</v>
      </c>
      <c r="F79" s="23">
        <f>D79*100/B79</f>
        <v>16.384899555163724</v>
      </c>
      <c r="G79" s="21">
        <v>749718032263</v>
      </c>
      <c r="H79" s="22">
        <f>G79*100/$G$5</f>
        <v>670648.3443269636</v>
      </c>
      <c r="I79" s="22">
        <f>G79*100/B79</f>
        <v>43.22551013740664</v>
      </c>
      <c r="J79" s="21">
        <v>700530868761</v>
      </c>
      <c r="K79" s="22">
        <f>J79*100/$J$5</f>
        <v>2807257.2748579695</v>
      </c>
      <c r="L79" s="24">
        <f>J79*100/B79</f>
        <v>40.389590307429636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</row>
    <row r="80" spans="1:12" s="17" customFormat="1" ht="15" customHeight="1">
      <c r="A80" s="15"/>
      <c r="B80" s="8"/>
      <c r="C80" s="9"/>
      <c r="D80" s="8"/>
      <c r="E80" s="9"/>
      <c r="F80" s="10"/>
      <c r="G80" s="8"/>
      <c r="H80" s="9"/>
      <c r="I80" s="9"/>
      <c r="J80" s="8"/>
      <c r="K80" s="9"/>
      <c r="L80" s="11"/>
    </row>
    <row r="81" spans="1:12" s="7" customFormat="1" ht="15" customHeight="1">
      <c r="A81" s="19" t="s">
        <v>69</v>
      </c>
      <c r="B81" s="8">
        <f>SUM(D81,G81,J81)</f>
        <v>1882402305139</v>
      </c>
      <c r="C81" s="9">
        <f>B81*100/$B$5</f>
        <v>145218.9474312297</v>
      </c>
      <c r="D81" s="8">
        <v>303395242561</v>
      </c>
      <c r="E81" s="9">
        <f>D81*100/$D$5</f>
        <v>26165.886129752686</v>
      </c>
      <c r="F81" s="10">
        <f>D81*100/B81</f>
        <v>16.11744958730258</v>
      </c>
      <c r="G81" s="8">
        <v>798986300023</v>
      </c>
      <c r="H81" s="9">
        <f>G81*100/$G$5</f>
        <v>714720.4898259403</v>
      </c>
      <c r="I81" s="9">
        <f>G81*100/B81</f>
        <v>42.44503408446482</v>
      </c>
      <c r="J81" s="8">
        <v>780020762555</v>
      </c>
      <c r="K81" s="9">
        <f>J81*100/$J$5</f>
        <v>3125799.387107166</v>
      </c>
      <c r="L81" s="11">
        <f>J81*100/B81</f>
        <v>41.437516328232604</v>
      </c>
    </row>
    <row r="82" spans="1:12" s="7" customFormat="1" ht="15" customHeight="1">
      <c r="A82" s="19" t="s">
        <v>70</v>
      </c>
      <c r="B82" s="8">
        <v>1855852576801</v>
      </c>
      <c r="C82" s="9">
        <f>B82*100/$B$5</f>
        <v>143170.75422975316</v>
      </c>
      <c r="D82" s="8">
        <v>289003349762</v>
      </c>
      <c r="E82" s="9">
        <f>D82*100/$D$5</f>
        <v>24924.67804424842</v>
      </c>
      <c r="F82" s="10">
        <f>D82*100/B82</f>
        <v>15.572538108612349</v>
      </c>
      <c r="G82" s="8">
        <f>B82-D82-J82</f>
        <v>786717201826</v>
      </c>
      <c r="H82" s="9">
        <f>G82*100/$G$5</f>
        <v>703745.3631274852</v>
      </c>
      <c r="I82" s="9">
        <f>G82*100/B82</f>
        <v>42.39114742519542</v>
      </c>
      <c r="J82" s="8">
        <v>780132025213</v>
      </c>
      <c r="K82" s="9">
        <f>J82*100/$J$5</f>
        <v>3126245.2531210976</v>
      </c>
      <c r="L82" s="11">
        <f>J82*100/B82</f>
        <v>42.03631446619223</v>
      </c>
    </row>
    <row r="83" spans="1:14" s="7" customFormat="1" ht="15" customHeight="1">
      <c r="A83" s="19" t="s">
        <v>71</v>
      </c>
      <c r="B83" s="8">
        <v>1853585860628</v>
      </c>
      <c r="C83" s="9">
        <f>B83*100/$B$5</f>
        <v>142995.88718041428</v>
      </c>
      <c r="D83" s="8">
        <v>291362324732</v>
      </c>
      <c r="E83" s="9">
        <f>D83*100/$D$5</f>
        <v>25128.12444613307</v>
      </c>
      <c r="F83" s="10">
        <f>D83*100/B83</f>
        <v>15.718846961493634</v>
      </c>
      <c r="G83" s="8">
        <f>B83-D83-J83</f>
        <v>807772222262</v>
      </c>
      <c r="H83" s="9">
        <f>G83*100/$G$5</f>
        <v>722579.7968579257</v>
      </c>
      <c r="I83" s="9">
        <f>G83*100/B83</f>
        <v>43.57889426219104</v>
      </c>
      <c r="J83" s="8">
        <v>754451313634</v>
      </c>
      <c r="K83" s="9">
        <f>J83*100/$J$5</f>
        <v>3023334.2072007605</v>
      </c>
      <c r="L83" s="11">
        <f>J83*100/B83</f>
        <v>40.70225877631532</v>
      </c>
      <c r="N83" s="25"/>
    </row>
    <row r="84" spans="1:12" s="7" customFormat="1" ht="15" customHeight="1">
      <c r="A84" s="19" t="s">
        <v>72</v>
      </c>
      <c r="B84" s="8">
        <v>1895731714566</v>
      </c>
      <c r="C84" s="9">
        <f>B84*100/$B$5</f>
        <v>146247.2519554987</v>
      </c>
      <c r="D84" s="8">
        <v>305376642499</v>
      </c>
      <c r="E84" s="9">
        <f>D84*100/$D$5</f>
        <v>26336.76911630704</v>
      </c>
      <c r="F84" s="10">
        <f>D84*100/B84</f>
        <v>16.108642386083176</v>
      </c>
      <c r="G84" s="8">
        <f>B84-D84-J84</f>
        <v>815187530242</v>
      </c>
      <c r="H84" s="9">
        <f>G84*100/$G$5</f>
        <v>729213.0426989661</v>
      </c>
      <c r="I84" s="9">
        <f>G84*100/B84</f>
        <v>43.00120760645845</v>
      </c>
      <c r="J84" s="8">
        <v>775167541825</v>
      </c>
      <c r="K84" s="9">
        <f>J84*100/$J$5</f>
        <v>3106350.93764072</v>
      </c>
      <c r="L84" s="11">
        <f>J84*100/B84</f>
        <v>40.890150007458374</v>
      </c>
    </row>
    <row r="85" spans="1:12" s="7" customFormat="1" ht="15" customHeight="1">
      <c r="A85" s="19" t="s">
        <v>85</v>
      </c>
      <c r="B85" s="8">
        <v>1940603238703</v>
      </c>
      <c r="C85" s="9">
        <f>B85*100/$B$5</f>
        <v>149708.89003733743</v>
      </c>
      <c r="D85" s="8">
        <v>309296563792</v>
      </c>
      <c r="E85" s="9">
        <f>D85*100/$D$5</f>
        <v>26674.837087724256</v>
      </c>
      <c r="F85" s="10">
        <f>D85*100/B85</f>
        <v>15.938165907561713</v>
      </c>
      <c r="G85" s="8">
        <f>B85-D85-J85</f>
        <v>829151218994</v>
      </c>
      <c r="H85" s="9">
        <f>G85*100/$G$5</f>
        <v>741704.0384323336</v>
      </c>
      <c r="I85" s="9">
        <f>G85*100/B85</f>
        <v>42.7264678558489</v>
      </c>
      <c r="J85" s="8">
        <v>802155455917</v>
      </c>
      <c r="K85" s="9">
        <f>J85*100/$J$5</f>
        <v>3214500.3733708058</v>
      </c>
      <c r="L85" s="11">
        <f>J85*100/B85-0.01</f>
        <v>41.32536623658939</v>
      </c>
    </row>
    <row r="86" spans="1:12" s="7" customFormat="1" ht="15" customHeight="1">
      <c r="A86" s="19"/>
      <c r="B86" s="8"/>
      <c r="C86" s="9"/>
      <c r="D86" s="8"/>
      <c r="E86" s="9"/>
      <c r="F86" s="10"/>
      <c r="G86" s="8"/>
      <c r="H86" s="9"/>
      <c r="I86" s="9"/>
      <c r="J86" s="8"/>
      <c r="K86" s="9"/>
      <c r="L86" s="11"/>
    </row>
    <row r="87" spans="1:12" s="7" customFormat="1" ht="15" customHeight="1">
      <c r="A87" s="19"/>
      <c r="B87" s="8"/>
      <c r="C87" s="9"/>
      <c r="D87" s="8"/>
      <c r="E87" s="9"/>
      <c r="F87" s="10"/>
      <c r="G87" s="8"/>
      <c r="H87" s="9"/>
      <c r="I87" s="9"/>
      <c r="J87" s="8"/>
      <c r="K87" s="9"/>
      <c r="L87" s="11"/>
    </row>
    <row r="88" spans="1:12" s="7" customFormat="1" ht="15" customHeight="1">
      <c r="A88" s="19"/>
      <c r="B88" s="8"/>
      <c r="C88" s="9"/>
      <c r="D88" s="8"/>
      <c r="E88" s="9"/>
      <c r="F88" s="10"/>
      <c r="G88" s="8"/>
      <c r="H88" s="9"/>
      <c r="I88" s="9"/>
      <c r="J88" s="8"/>
      <c r="K88" s="9"/>
      <c r="L88" s="11"/>
    </row>
    <row r="89" spans="1:12" s="17" customFormat="1" ht="15" customHeight="1">
      <c r="A89" s="52"/>
      <c r="B89" s="47"/>
      <c r="C89" s="48"/>
      <c r="D89" s="47"/>
      <c r="E89" s="48"/>
      <c r="F89" s="49"/>
      <c r="G89" s="47"/>
      <c r="H89" s="48"/>
      <c r="I89" s="48"/>
      <c r="J89" s="47"/>
      <c r="K89" s="48"/>
      <c r="L89" s="50"/>
    </row>
    <row r="90" spans="1:7" s="28" customFormat="1" ht="15" customHeight="1">
      <c r="A90" s="26" t="s">
        <v>82</v>
      </c>
      <c r="B90" s="27"/>
      <c r="C90" s="27"/>
      <c r="D90" s="27"/>
      <c r="E90" s="27"/>
      <c r="F90" s="27"/>
      <c r="G90" s="27"/>
    </row>
    <row r="91" spans="1:7" s="28" customFormat="1" ht="13.5" customHeight="1">
      <c r="A91" s="29" t="s">
        <v>73</v>
      </c>
      <c r="B91" s="27"/>
      <c r="C91" s="27"/>
      <c r="D91" s="27"/>
      <c r="E91" s="27"/>
      <c r="F91" s="27"/>
      <c r="G91" s="27"/>
    </row>
    <row r="92" spans="1:7" s="28" customFormat="1" ht="13.5" customHeight="1">
      <c r="A92" s="29" t="s">
        <v>83</v>
      </c>
      <c r="B92" s="27"/>
      <c r="C92" s="27"/>
      <c r="D92" s="27"/>
      <c r="E92" s="27"/>
      <c r="F92" s="27"/>
      <c r="G92" s="27"/>
    </row>
    <row r="93" spans="1:7" s="28" customFormat="1" ht="13.5" customHeight="1">
      <c r="A93" s="29" t="s">
        <v>74</v>
      </c>
      <c r="B93" s="27"/>
      <c r="C93" s="27"/>
      <c r="D93" s="27"/>
      <c r="E93" s="27"/>
      <c r="F93" s="27"/>
      <c r="G93" s="27"/>
    </row>
    <row r="94" spans="1:10" ht="13.5" customHeight="1">
      <c r="A94" s="26" t="s">
        <v>86</v>
      </c>
      <c r="B94" s="30"/>
      <c r="C94" s="30"/>
      <c r="D94" s="30"/>
      <c r="E94" s="30"/>
      <c r="F94" s="30"/>
      <c r="G94" s="30"/>
      <c r="J94" s="30"/>
    </row>
    <row r="95" ht="16.5">
      <c r="B95" s="31"/>
    </row>
    <row r="96" spans="2:13" ht="16.5">
      <c r="B96" s="31"/>
      <c r="C96" s="31"/>
      <c r="D96" s="31"/>
      <c r="E96" s="31"/>
      <c r="F96" s="31"/>
      <c r="G96" s="31"/>
      <c r="H96" s="32"/>
      <c r="I96" s="31"/>
      <c r="J96" s="33"/>
      <c r="K96" s="31"/>
      <c r="L96" s="31"/>
      <c r="M96" s="31">
        <f>M81-M95</f>
        <v>0</v>
      </c>
    </row>
    <row r="97" spans="8:10" ht="16.5">
      <c r="H97" s="34"/>
      <c r="J97" s="33"/>
    </row>
    <row r="98" spans="8:10" ht="16.5">
      <c r="H98" s="34"/>
      <c r="J98" s="33"/>
    </row>
    <row r="99" spans="8:10" ht="16.5">
      <c r="H99" s="34"/>
      <c r="J99" s="33"/>
    </row>
    <row r="100" spans="8:10" ht="16.5">
      <c r="H100" s="34"/>
      <c r="J100" s="35"/>
    </row>
    <row r="101" spans="8:10" ht="16.5">
      <c r="H101" s="34"/>
      <c r="J101" s="35"/>
    </row>
  </sheetData>
  <sheetProtection/>
  <mergeCells count="1">
    <mergeCell ref="D3:E3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7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ming0603</dc:creator>
  <cp:keywords/>
  <dc:description/>
  <cp:lastModifiedBy>蔡佩樺</cp:lastModifiedBy>
  <cp:lastPrinted>2017-04-10T10:40:27Z</cp:lastPrinted>
  <dcterms:created xsi:type="dcterms:W3CDTF">2016-04-25T08:25:01Z</dcterms:created>
  <dcterms:modified xsi:type="dcterms:W3CDTF">2017-04-11T01:26:18Z</dcterms:modified>
  <cp:category/>
  <cp:version/>
  <cp:contentType/>
  <cp:contentStatus/>
</cp:coreProperties>
</file>