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外債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'停付本息-外債'!$1:$5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<sst xmlns="http://schemas.openxmlformats.org/spreadsheetml/2006/main" count="130" uniqueCount="95">
  <si>
    <t>1946.08.26</t>
  </si>
  <si>
    <t>1946.07.16</t>
  </si>
  <si>
    <t>1946.08.05</t>
  </si>
  <si>
    <t>1946.06.14</t>
  </si>
  <si>
    <t>1946.06.03</t>
  </si>
  <si>
    <t>1946.02.07</t>
  </si>
  <si>
    <t>1944.05.02</t>
  </si>
  <si>
    <t>1942.03.21</t>
  </si>
  <si>
    <t>1941.06.05</t>
  </si>
  <si>
    <t>1939.08.18</t>
  </si>
  <si>
    <t>1939.06.10</t>
  </si>
  <si>
    <t>1937.07.14</t>
  </si>
  <si>
    <t>1937.04.28</t>
  </si>
  <si>
    <t>1937.04.02</t>
  </si>
  <si>
    <t>1937.04.03</t>
  </si>
  <si>
    <t>1936.10.06</t>
  </si>
  <si>
    <t>1913.04.16</t>
  </si>
  <si>
    <t>1912.08.31</t>
  </si>
  <si>
    <t>1908.10.08</t>
  </si>
  <si>
    <t>1898.03.01</t>
  </si>
  <si>
    <t>利 息</t>
  </si>
  <si>
    <t>本 金</t>
  </si>
  <si>
    <r>
      <t>備</t>
    </r>
    <r>
      <rPr>
        <sz val="12"/>
        <color indexed="8"/>
        <rFont val="標楷體"/>
        <family val="4"/>
      </rPr>
      <t xml:space="preserve">      註</t>
    </r>
  </si>
  <si>
    <t>結欠本金</t>
  </si>
  <si>
    <t>已償付數</t>
  </si>
  <si>
    <t>償還日期</t>
  </si>
  <si>
    <t>訂借日期</t>
  </si>
  <si>
    <t>動支總額</t>
  </si>
  <si>
    <t>訂借總額</t>
  </si>
  <si>
    <t>幣別</t>
  </si>
  <si>
    <t>債    款    名    稱</t>
  </si>
  <si>
    <t>外債（停付本息部分）</t>
  </si>
  <si>
    <t>債款目錄─</t>
  </si>
  <si>
    <t>總決算</t>
  </si>
  <si>
    <t>中央政府</t>
  </si>
  <si>
    <t>中華民國106年</t>
  </si>
  <si>
    <t>英德續借款 #1898</t>
  </si>
  <si>
    <t>英磅</t>
  </si>
  <si>
    <t>每年3月1日及9月1日</t>
  </si>
  <si>
    <t>因係關稅擔保外債，自民國28年起停付本息。</t>
  </si>
  <si>
    <t>英法借款 #1908</t>
  </si>
  <si>
    <t>每年4月5日及10月5日</t>
  </si>
  <si>
    <t>因係鹽稅擔保外債，自民國28年起停付本息。</t>
  </si>
  <si>
    <t>克利斯浦借款 #1912</t>
  </si>
  <si>
    <t>每年3月底及9月底</t>
  </si>
  <si>
    <t>善後借款 #1913</t>
  </si>
  <si>
    <t>每年1月1日及7月1日</t>
  </si>
  <si>
    <t>馬可尼費斯借款 #1918</t>
  </si>
  <si>
    <t>每月6月底及12月底</t>
  </si>
  <si>
    <t>湖廣鐵路借款 #1911</t>
  </si>
  <si>
    <t>每年6月15日及12月15日</t>
  </si>
  <si>
    <t>芝加哥大陸商業銀行借款 #1919</t>
  </si>
  <si>
    <t>美金</t>
  </si>
  <si>
    <t>每年5月1日及11月1日</t>
  </si>
  <si>
    <t>安利洋行無利庫券</t>
  </si>
  <si>
    <t>國幣</t>
  </si>
  <si>
    <t>每月底攤還一萬元</t>
  </si>
  <si>
    <t>自民國37年起停付</t>
  </si>
  <si>
    <t>太平洋拓業公司借款 #1919</t>
  </si>
  <si>
    <t>每年6月1日及12月1日</t>
  </si>
  <si>
    <t>中蘇第三次借款</t>
  </si>
  <si>
    <t>每年7月1日</t>
  </si>
  <si>
    <t>已償還數及結欠本金欄位金額皆含利息，因斷絕邦交停止償付。</t>
  </si>
  <si>
    <t>中英第一次信用借款 #1939</t>
  </si>
  <si>
    <t>每年4月1日及10月1日</t>
  </si>
  <si>
    <t>因斷絕邦交，自民國39年起停付本息。</t>
  </si>
  <si>
    <t>中英第二次信用借款 #1941</t>
  </si>
  <si>
    <t>每年4月30日及10月30日</t>
  </si>
  <si>
    <t>美國五億元貸款 #1942</t>
  </si>
  <si>
    <t>原合約未確定償還期限及辦法。</t>
  </si>
  <si>
    <t>英國財政援助貸款 #1944</t>
  </si>
  <si>
    <t>中加信用貸款</t>
  </si>
  <si>
    <t>加幣</t>
  </si>
  <si>
    <t>每年6月30日及12月31日</t>
  </si>
  <si>
    <t>自民國39年起，因國庫外匯支絀停付。</t>
  </si>
  <si>
    <t>中美鐵道購料貸款 #398</t>
  </si>
  <si>
    <t>自民國38年下半年起，因國庫外匯支絀，經交涉暫停償付。</t>
  </si>
  <si>
    <t>中美租借物資接管借款</t>
  </si>
  <si>
    <t>民國28年起停付，併入中美戰時帳款清理。</t>
  </si>
  <si>
    <t>中美購船借款 #396</t>
  </si>
  <si>
    <t>物資陷大陸部分，經協議暫停償付。</t>
  </si>
  <si>
    <t>中美動力廠機借款 #397</t>
  </si>
  <si>
    <t>中美採煤器材借款 #399</t>
  </si>
  <si>
    <t>英鎊
折合</t>
  </si>
  <si>
    <t>以臺灣銀行106.12.29之匯率換算GBP$1.00=NT$39.9300</t>
  </si>
  <si>
    <t>新臺幣</t>
  </si>
  <si>
    <t>美金
折合</t>
  </si>
  <si>
    <t>已償付數及結欠本金欄位金額皆內含中蘇第三次借款利息，以臺灣銀行106.12.29之匯率換算US$1.00=NT$29.6800</t>
  </si>
  <si>
    <t>合                   計</t>
  </si>
  <si>
    <t>國幣
折合</t>
  </si>
  <si>
    <t>國幣(銀元)1.00=NT$3.00</t>
  </si>
  <si>
    <t>加幣
折合</t>
  </si>
  <si>
    <t>以臺灣銀行106.12.29之匯率換算CAD$1.00=NT$23.6300</t>
  </si>
  <si>
    <t>總                                計</t>
  </si>
  <si>
    <t>12月31日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</si>
</sst>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&quot; &quot;;#,##0&quot; &quot;;&quot;-&quot;#&quot; &quot;;@&quot; &quot;"/>
    <numFmt numFmtId="178" formatCode="_-* #,##0.0_-;\-* #,##0.0_-;_-* &quot;-&quot;?_-;_-@_-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name val="新細明體"/>
      <family val="1"/>
    </font>
    <font>
      <sz val="1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name val="Calibri"/>
      <family val="1"/>
    </font>
    <font>
      <sz val="11"/>
      <color indexed="8"/>
      <name val="Calibri"/>
      <family val="1"/>
    </font>
    <font>
      <b/>
      <sz val="11"/>
      <color indexed="8"/>
      <name val="Calibri"/>
      <family val="1"/>
    </font>
    <font>
      <sz val="10"/>
      <name val="Calibri"/>
      <family val="1"/>
    </font>
    <font>
      <sz val="10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35" fillId="0" borderId="0">
      <alignment vertical="center"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4" fillId="0" borderId="10" xfId="33" applyNumberFormat="1" applyFont="1" applyFill="1" applyBorder="1" applyAlignment="1" applyProtection="1">
      <alignment vertical="top"/>
      <protection/>
    </xf>
    <xf numFmtId="43" fontId="3" fillId="0" borderId="10" xfId="33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43" fontId="3" fillId="0" borderId="10" xfId="33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3" fontId="3" fillId="0" borderId="11" xfId="33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177" fontId="6" fillId="0" borderId="12" xfId="33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34" applyFont="1" applyFill="1" applyBorder="1" applyAlignment="1">
      <alignment vertical="center"/>
      <protection/>
    </xf>
    <xf numFmtId="0" fontId="11" fillId="0" borderId="0" xfId="34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 wrapText="1"/>
    </xf>
    <xf numFmtId="0" fontId="3" fillId="0" borderId="11" xfId="0" applyFont="1" applyBorder="1" applyAlignment="1">
      <alignment vertical="top"/>
    </xf>
    <xf numFmtId="0" fontId="51" fillId="0" borderId="14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51" fillId="0" borderId="15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vertical="top" wrapText="1"/>
    </xf>
    <xf numFmtId="0" fontId="55" fillId="0" borderId="16" xfId="0" applyFont="1" applyBorder="1" applyAlignment="1">
      <alignment vertical="center"/>
    </xf>
    <xf numFmtId="0" fontId="56" fillId="0" borderId="16" xfId="0" applyFont="1" applyBorder="1" applyAlignment="1">
      <alignment vertical="top" wrapText="1"/>
    </xf>
    <xf numFmtId="0" fontId="53" fillId="0" borderId="17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3" fontId="3" fillId="0" borderId="11" xfId="33" applyNumberFormat="1" applyFont="1" applyFill="1" applyBorder="1" applyAlignment="1" applyProtection="1">
      <alignment vertical="center"/>
      <protection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177" fontId="5" fillId="0" borderId="18" xfId="33" applyNumberFormat="1" applyFont="1" applyFill="1" applyBorder="1" applyAlignment="1" applyProtection="1">
      <alignment horizontal="center" vertical="center"/>
      <protection/>
    </xf>
    <xf numFmtId="177" fontId="5" fillId="0" borderId="12" xfId="33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8" fontId="3" fillId="0" borderId="10" xfId="33" applyNumberFormat="1" applyFont="1" applyFill="1" applyBorder="1" applyAlignment="1" applyProtection="1">
      <alignment vertical="top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zoomScalePageLayoutView="0" workbookViewId="0" topLeftCell="A1">
      <selection activeCell="H35" sqref="H35"/>
    </sheetView>
  </sheetViews>
  <sheetFormatPr defaultColWidth="9.00390625" defaultRowHeight="16.5"/>
  <cols>
    <col min="1" max="1" width="34.125" style="0" customWidth="1"/>
    <col min="2" max="2" width="8.125" style="0" customWidth="1"/>
    <col min="3" max="4" width="17.625" style="0" customWidth="1"/>
    <col min="5" max="5" width="14.625" style="0" customWidth="1"/>
    <col min="6" max="6" width="22.375" style="0" customWidth="1"/>
    <col min="7" max="8" width="15.125" style="0" customWidth="1"/>
    <col min="9" max="9" width="18.875" style="0" customWidth="1"/>
    <col min="10" max="10" width="21.50390625" style="0" customWidth="1"/>
  </cols>
  <sheetData>
    <row r="1" spans="1:10" s="21" customFormat="1" ht="20.25" customHeight="1">
      <c r="A1" s="25"/>
      <c r="B1" s="22"/>
      <c r="C1" s="22"/>
      <c r="D1" s="22"/>
      <c r="E1" s="24" t="s">
        <v>34</v>
      </c>
      <c r="F1" s="23" t="s">
        <v>33</v>
      </c>
      <c r="G1" s="22"/>
      <c r="H1" s="22"/>
      <c r="I1" s="22"/>
      <c r="J1" s="22"/>
    </row>
    <row r="2" spans="1:10" s="17" customFormat="1" ht="24.75" customHeight="1">
      <c r="A2" s="20"/>
      <c r="B2" s="18"/>
      <c r="C2" s="18"/>
      <c r="D2" s="18"/>
      <c r="E2" s="19" t="s">
        <v>32</v>
      </c>
      <c r="F2" s="18" t="s">
        <v>31</v>
      </c>
      <c r="G2" s="18"/>
      <c r="H2" s="18"/>
      <c r="I2" s="18"/>
      <c r="J2" s="18"/>
    </row>
    <row r="3" spans="1:10" s="10" customFormat="1" ht="18.75" customHeight="1">
      <c r="A3" s="16"/>
      <c r="B3" s="13"/>
      <c r="C3" s="13"/>
      <c r="D3" s="13"/>
      <c r="E3" s="15" t="s">
        <v>35</v>
      </c>
      <c r="F3" s="14" t="s">
        <v>94</v>
      </c>
      <c r="G3" s="13"/>
      <c r="H3" s="13"/>
      <c r="I3" s="13"/>
      <c r="J3" s="13"/>
    </row>
    <row r="4" spans="1:10" s="10" customFormat="1" ht="23.25" customHeight="1">
      <c r="A4" s="57" t="s">
        <v>30</v>
      </c>
      <c r="B4" s="59" t="s">
        <v>29</v>
      </c>
      <c r="C4" s="52" t="s">
        <v>28</v>
      </c>
      <c r="D4" s="52" t="s">
        <v>27</v>
      </c>
      <c r="E4" s="59" t="s">
        <v>26</v>
      </c>
      <c r="F4" s="59" t="s">
        <v>25</v>
      </c>
      <c r="G4" s="51" t="s">
        <v>24</v>
      </c>
      <c r="H4" s="51"/>
      <c r="I4" s="52" t="s">
        <v>23</v>
      </c>
      <c r="J4" s="54" t="s">
        <v>22</v>
      </c>
    </row>
    <row r="5" spans="1:10" s="10" customFormat="1" ht="23.25" customHeight="1">
      <c r="A5" s="58"/>
      <c r="B5" s="51"/>
      <c r="C5" s="53"/>
      <c r="D5" s="53"/>
      <c r="E5" s="51"/>
      <c r="F5" s="51"/>
      <c r="G5" s="12" t="s">
        <v>21</v>
      </c>
      <c r="H5" s="11" t="s">
        <v>20</v>
      </c>
      <c r="I5" s="53"/>
      <c r="J5" s="55"/>
    </row>
    <row r="6" spans="1:10" ht="45" customHeight="1">
      <c r="A6" s="27" t="s">
        <v>36</v>
      </c>
      <c r="B6" s="28" t="s">
        <v>37</v>
      </c>
      <c r="C6" s="3">
        <v>16000000</v>
      </c>
      <c r="D6" s="3">
        <v>16000000</v>
      </c>
      <c r="E6" s="7" t="s">
        <v>19</v>
      </c>
      <c r="F6" s="46" t="s">
        <v>38</v>
      </c>
      <c r="G6" s="3">
        <v>13003575</v>
      </c>
      <c r="H6" s="3">
        <v>21240938</v>
      </c>
      <c r="I6" s="3">
        <f aca="true" t="shared" si="0" ref="I6:I14">D6-G6</f>
        <v>2996425</v>
      </c>
      <c r="J6" s="37" t="s">
        <v>39</v>
      </c>
    </row>
    <row r="7" spans="1:10" ht="45" customHeight="1">
      <c r="A7" s="27" t="s">
        <v>40</v>
      </c>
      <c r="B7" s="28" t="s">
        <v>37</v>
      </c>
      <c r="C7" s="3">
        <v>5000000</v>
      </c>
      <c r="D7" s="3">
        <v>5000000</v>
      </c>
      <c r="E7" s="7" t="s">
        <v>18</v>
      </c>
      <c r="F7" s="46" t="s">
        <v>41</v>
      </c>
      <c r="G7" s="3">
        <v>4750000</v>
      </c>
      <c r="H7" s="3">
        <v>5057317</v>
      </c>
      <c r="I7" s="3">
        <f t="shared" si="0"/>
        <v>250000</v>
      </c>
      <c r="J7" s="37" t="s">
        <v>42</v>
      </c>
    </row>
    <row r="8" spans="1:10" ht="45" customHeight="1">
      <c r="A8" s="27" t="s">
        <v>43</v>
      </c>
      <c r="B8" s="28" t="s">
        <v>37</v>
      </c>
      <c r="C8" s="3">
        <v>5000000</v>
      </c>
      <c r="D8" s="3">
        <v>5000000</v>
      </c>
      <c r="E8" s="7" t="s">
        <v>17</v>
      </c>
      <c r="F8" s="46" t="s">
        <v>44</v>
      </c>
      <c r="G8" s="3">
        <v>1333029</v>
      </c>
      <c r="H8" s="3">
        <v>6137820</v>
      </c>
      <c r="I8" s="3">
        <f t="shared" si="0"/>
        <v>3666971</v>
      </c>
      <c r="J8" s="37" t="s">
        <v>42</v>
      </c>
    </row>
    <row r="9" spans="1:10" ht="45" customHeight="1">
      <c r="A9" s="27" t="s">
        <v>45</v>
      </c>
      <c r="B9" s="28" t="s">
        <v>37</v>
      </c>
      <c r="C9" s="3">
        <v>25000000</v>
      </c>
      <c r="D9" s="3">
        <v>25000000</v>
      </c>
      <c r="E9" s="7" t="s">
        <v>16</v>
      </c>
      <c r="F9" s="46" t="s">
        <v>46</v>
      </c>
      <c r="G9" s="3">
        <v>5308120</v>
      </c>
      <c r="H9" s="3">
        <v>30165713</v>
      </c>
      <c r="I9" s="3">
        <f t="shared" si="0"/>
        <v>19691880</v>
      </c>
      <c r="J9" s="37" t="s">
        <v>39</v>
      </c>
    </row>
    <row r="10" spans="1:10" ht="45" customHeight="1">
      <c r="A10" s="27" t="s">
        <v>47</v>
      </c>
      <c r="B10" s="28" t="s">
        <v>37</v>
      </c>
      <c r="C10" s="3">
        <v>2403200</v>
      </c>
      <c r="D10" s="3">
        <v>2403200</v>
      </c>
      <c r="E10" s="7" t="s">
        <v>15</v>
      </c>
      <c r="F10" s="46" t="s">
        <v>48</v>
      </c>
      <c r="G10" s="60">
        <v>0</v>
      </c>
      <c r="H10" s="3">
        <v>102136</v>
      </c>
      <c r="I10" s="3">
        <f t="shared" si="0"/>
        <v>2403200</v>
      </c>
      <c r="J10" s="37" t="s">
        <v>42</v>
      </c>
    </row>
    <row r="11" spans="1:10" ht="45" customHeight="1">
      <c r="A11" s="27" t="s">
        <v>49</v>
      </c>
      <c r="B11" s="28" t="s">
        <v>37</v>
      </c>
      <c r="C11" s="3">
        <v>5656000</v>
      </c>
      <c r="D11" s="3">
        <v>5656000</v>
      </c>
      <c r="E11" s="7" t="s">
        <v>14</v>
      </c>
      <c r="F11" s="46" t="s">
        <v>50</v>
      </c>
      <c r="G11" s="60">
        <v>0</v>
      </c>
      <c r="H11" s="3">
        <v>282800</v>
      </c>
      <c r="I11" s="3">
        <f t="shared" si="0"/>
        <v>5656000</v>
      </c>
      <c r="J11" s="37" t="s">
        <v>42</v>
      </c>
    </row>
    <row r="12" spans="1:10" ht="45" customHeight="1">
      <c r="A12" s="27" t="s">
        <v>51</v>
      </c>
      <c r="B12" s="28" t="s">
        <v>52</v>
      </c>
      <c r="C12" s="3">
        <v>5500000</v>
      </c>
      <c r="D12" s="3">
        <v>5500000</v>
      </c>
      <c r="E12" s="7" t="s">
        <v>13</v>
      </c>
      <c r="F12" s="46" t="s">
        <v>53</v>
      </c>
      <c r="G12" s="60">
        <v>0</v>
      </c>
      <c r="H12" s="3">
        <v>275000</v>
      </c>
      <c r="I12" s="3">
        <f t="shared" si="0"/>
        <v>5500000</v>
      </c>
      <c r="J12" s="37" t="s">
        <v>42</v>
      </c>
    </row>
    <row r="13" spans="1:10" ht="45" customHeight="1">
      <c r="A13" s="27" t="s">
        <v>54</v>
      </c>
      <c r="B13" s="28" t="s">
        <v>55</v>
      </c>
      <c r="C13" s="3">
        <v>1910000</v>
      </c>
      <c r="D13" s="3">
        <v>1910000</v>
      </c>
      <c r="E13" s="7" t="s">
        <v>12</v>
      </c>
      <c r="F13" s="46" t="s">
        <v>56</v>
      </c>
      <c r="G13" s="3">
        <v>1410000</v>
      </c>
      <c r="H13" s="60">
        <v>0</v>
      </c>
      <c r="I13" s="3">
        <f t="shared" si="0"/>
        <v>500000</v>
      </c>
      <c r="J13" s="37" t="s">
        <v>57</v>
      </c>
    </row>
    <row r="14" spans="1:10" ht="45" customHeight="1">
      <c r="A14" s="27" t="s">
        <v>58</v>
      </c>
      <c r="B14" s="28" t="s">
        <v>52</v>
      </c>
      <c r="C14" s="3">
        <v>4900000</v>
      </c>
      <c r="D14" s="3">
        <v>4900000</v>
      </c>
      <c r="E14" s="7" t="s">
        <v>11</v>
      </c>
      <c r="F14" s="46" t="s">
        <v>59</v>
      </c>
      <c r="G14" s="60">
        <v>0</v>
      </c>
      <c r="H14" s="3">
        <v>159250</v>
      </c>
      <c r="I14" s="3">
        <f t="shared" si="0"/>
        <v>4900000</v>
      </c>
      <c r="J14" s="37" t="s">
        <v>42</v>
      </c>
    </row>
    <row r="15" spans="1:10" ht="54.75" customHeight="1">
      <c r="A15" s="27" t="s">
        <v>60</v>
      </c>
      <c r="B15" s="28" t="s">
        <v>52</v>
      </c>
      <c r="C15" s="3">
        <v>150000000</v>
      </c>
      <c r="D15" s="3">
        <v>73175809</v>
      </c>
      <c r="E15" s="7" t="s">
        <v>10</v>
      </c>
      <c r="F15" s="46" t="s">
        <v>61</v>
      </c>
      <c r="G15" s="3">
        <v>44068728</v>
      </c>
      <c r="H15" s="60">
        <v>0</v>
      </c>
      <c r="I15" s="3">
        <v>46128327</v>
      </c>
      <c r="J15" s="38" t="s">
        <v>62</v>
      </c>
    </row>
    <row r="16" spans="1:10" ht="45" customHeight="1">
      <c r="A16" s="27" t="s">
        <v>63</v>
      </c>
      <c r="B16" s="28" t="s">
        <v>37</v>
      </c>
      <c r="C16" s="3">
        <v>2859000</v>
      </c>
      <c r="D16" s="3">
        <v>2859000</v>
      </c>
      <c r="E16" s="7" t="s">
        <v>9</v>
      </c>
      <c r="F16" s="46" t="s">
        <v>64</v>
      </c>
      <c r="G16" s="3">
        <v>1547092</v>
      </c>
      <c r="H16" s="3">
        <v>836954</v>
      </c>
      <c r="I16" s="3">
        <f aca="true" t="shared" si="1" ref="I16:I23">D16-G16</f>
        <v>1311908</v>
      </c>
      <c r="J16" s="37" t="s">
        <v>65</v>
      </c>
    </row>
    <row r="17" spans="1:10" ht="45" customHeight="1">
      <c r="A17" s="27" t="s">
        <v>66</v>
      </c>
      <c r="B17" s="28" t="s">
        <v>37</v>
      </c>
      <c r="C17" s="3">
        <v>5000000</v>
      </c>
      <c r="D17" s="3">
        <v>5000000</v>
      </c>
      <c r="E17" s="7" t="s">
        <v>8</v>
      </c>
      <c r="F17" s="46" t="s">
        <v>67</v>
      </c>
      <c r="G17" s="3">
        <v>890620</v>
      </c>
      <c r="H17" s="3">
        <v>820180</v>
      </c>
      <c r="I17" s="3">
        <f t="shared" si="1"/>
        <v>4109380</v>
      </c>
      <c r="J17" s="37" t="s">
        <v>65</v>
      </c>
    </row>
    <row r="18" spans="1:10" ht="45" customHeight="1">
      <c r="A18" s="27" t="s">
        <v>68</v>
      </c>
      <c r="B18" s="28" t="s">
        <v>52</v>
      </c>
      <c r="C18" s="3">
        <v>500000000</v>
      </c>
      <c r="D18" s="3">
        <v>500000000</v>
      </c>
      <c r="E18" s="7" t="s">
        <v>7</v>
      </c>
      <c r="F18" s="46"/>
      <c r="G18" s="60">
        <v>0</v>
      </c>
      <c r="H18" s="60">
        <v>0</v>
      </c>
      <c r="I18" s="3">
        <f t="shared" si="1"/>
        <v>500000000</v>
      </c>
      <c r="J18" s="38" t="s">
        <v>69</v>
      </c>
    </row>
    <row r="19" spans="1:10" ht="45" customHeight="1">
      <c r="A19" s="27" t="s">
        <v>70</v>
      </c>
      <c r="B19" s="28" t="s">
        <v>37</v>
      </c>
      <c r="C19" s="3">
        <v>50000000</v>
      </c>
      <c r="D19" s="3">
        <v>8163577</v>
      </c>
      <c r="E19" s="7" t="s">
        <v>6</v>
      </c>
      <c r="F19" s="46"/>
      <c r="G19" s="60">
        <v>0</v>
      </c>
      <c r="H19" s="60">
        <v>0</v>
      </c>
      <c r="I19" s="3">
        <f t="shared" si="1"/>
        <v>8163577</v>
      </c>
      <c r="J19" s="38" t="s">
        <v>69</v>
      </c>
    </row>
    <row r="20" spans="1:10" ht="43.5" customHeight="1">
      <c r="A20" s="29" t="s">
        <v>71</v>
      </c>
      <c r="B20" s="30" t="s">
        <v>72</v>
      </c>
      <c r="C20" s="8">
        <v>60000000</v>
      </c>
      <c r="D20" s="8">
        <v>51590408</v>
      </c>
      <c r="E20" s="9" t="s">
        <v>5</v>
      </c>
      <c r="F20" s="47" t="s">
        <v>73</v>
      </c>
      <c r="G20" s="8">
        <v>2164291</v>
      </c>
      <c r="H20" s="8">
        <v>3658749</v>
      </c>
      <c r="I20" s="8">
        <f t="shared" si="1"/>
        <v>49426117</v>
      </c>
      <c r="J20" s="39" t="s">
        <v>74</v>
      </c>
    </row>
    <row r="21" spans="1:10" ht="61.5" customHeight="1">
      <c r="A21" s="27" t="s">
        <v>75</v>
      </c>
      <c r="B21" s="28" t="s">
        <v>52</v>
      </c>
      <c r="C21" s="3">
        <v>16650000</v>
      </c>
      <c r="D21" s="3">
        <v>16650000</v>
      </c>
      <c r="E21" s="7" t="s">
        <v>4</v>
      </c>
      <c r="F21" s="46" t="s">
        <v>64</v>
      </c>
      <c r="G21" s="60">
        <v>0</v>
      </c>
      <c r="H21" s="3">
        <v>838984</v>
      </c>
      <c r="I21" s="3">
        <f t="shared" si="1"/>
        <v>16650000</v>
      </c>
      <c r="J21" s="37" t="s">
        <v>76</v>
      </c>
    </row>
    <row r="22" spans="1:10" ht="45" customHeight="1">
      <c r="A22" s="27" t="s">
        <v>77</v>
      </c>
      <c r="B22" s="28" t="s">
        <v>52</v>
      </c>
      <c r="C22" s="3">
        <v>58900000</v>
      </c>
      <c r="D22" s="3">
        <v>50344969</v>
      </c>
      <c r="E22" s="7" t="s">
        <v>3</v>
      </c>
      <c r="F22" s="46" t="s">
        <v>61</v>
      </c>
      <c r="G22" s="3">
        <v>3356331</v>
      </c>
      <c r="H22" s="3">
        <v>2288620</v>
      </c>
      <c r="I22" s="3">
        <f t="shared" si="1"/>
        <v>46988638</v>
      </c>
      <c r="J22" s="37" t="s">
        <v>78</v>
      </c>
    </row>
    <row r="23" spans="1:10" ht="45" customHeight="1">
      <c r="A23" s="27" t="s">
        <v>79</v>
      </c>
      <c r="B23" s="28" t="s">
        <v>52</v>
      </c>
      <c r="C23" s="3">
        <v>351350</v>
      </c>
      <c r="D23" s="3">
        <v>292297</v>
      </c>
      <c r="E23" s="7" t="s">
        <v>2</v>
      </c>
      <c r="F23" s="46" t="s">
        <v>64</v>
      </c>
      <c r="G23" s="60">
        <v>0</v>
      </c>
      <c r="H23" s="3">
        <v>190049</v>
      </c>
      <c r="I23" s="3">
        <f t="shared" si="1"/>
        <v>292297</v>
      </c>
      <c r="J23" s="37" t="s">
        <v>80</v>
      </c>
    </row>
    <row r="24" spans="1:10" ht="45" customHeight="1">
      <c r="A24" s="27" t="s">
        <v>81</v>
      </c>
      <c r="B24" s="28" t="s">
        <v>52</v>
      </c>
      <c r="C24" s="3">
        <v>8466994</v>
      </c>
      <c r="D24" s="3">
        <v>7949213</v>
      </c>
      <c r="E24" s="7" t="s">
        <v>1</v>
      </c>
      <c r="F24" s="46" t="s">
        <v>64</v>
      </c>
      <c r="G24" s="60">
        <v>0</v>
      </c>
      <c r="H24" s="3">
        <v>281779</v>
      </c>
      <c r="I24" s="3">
        <f>D24-G24</f>
        <v>7949213</v>
      </c>
      <c r="J24" s="37" t="s">
        <v>80</v>
      </c>
    </row>
    <row r="25" spans="1:10" ht="45" customHeight="1">
      <c r="A25" s="27" t="s">
        <v>82</v>
      </c>
      <c r="B25" s="28" t="s">
        <v>52</v>
      </c>
      <c r="C25" s="3">
        <v>1494510</v>
      </c>
      <c r="D25" s="3">
        <v>1494510</v>
      </c>
      <c r="E25" s="7" t="s">
        <v>0</v>
      </c>
      <c r="F25" s="46" t="s">
        <v>64</v>
      </c>
      <c r="G25" s="60">
        <v>0</v>
      </c>
      <c r="H25" s="3">
        <v>61977</v>
      </c>
      <c r="I25" s="3">
        <f>D25-G25</f>
        <v>1494510</v>
      </c>
      <c r="J25" s="37" t="s">
        <v>80</v>
      </c>
    </row>
    <row r="26" spans="1:10" ht="16.5">
      <c r="A26" s="31"/>
      <c r="B26" s="32"/>
      <c r="C26" s="5"/>
      <c r="D26" s="5"/>
      <c r="E26" s="6"/>
      <c r="F26" s="48"/>
      <c r="G26" s="5"/>
      <c r="H26" s="5"/>
      <c r="I26" s="5"/>
      <c r="J26" s="40"/>
    </row>
    <row r="27" spans="1:10" ht="33" customHeight="1">
      <c r="A27" s="33"/>
      <c r="B27" s="34" t="s">
        <v>83</v>
      </c>
      <c r="C27" s="3">
        <f>SUM(C6+C7+C8+C9+C10+C16+C11+C17+C19)</f>
        <v>116918200</v>
      </c>
      <c r="D27" s="3">
        <f>SUM(D6+D7+D8+D9+D10+D16+D11+D17+D19)</f>
        <v>75081777</v>
      </c>
      <c r="E27" s="4"/>
      <c r="F27" s="49"/>
      <c r="G27" s="3">
        <f>SUM(G6:G11)+G16+G17+G19</f>
        <v>26832436</v>
      </c>
      <c r="H27" s="3">
        <f>SUM(H6:H11)+H16+H17+H19</f>
        <v>64643858</v>
      </c>
      <c r="I27" s="3">
        <f>D27-G27</f>
        <v>48249341</v>
      </c>
      <c r="J27" s="56" t="s">
        <v>84</v>
      </c>
    </row>
    <row r="28" spans="1:10" ht="37.5" customHeight="1">
      <c r="A28" s="27"/>
      <c r="B28" s="35" t="s">
        <v>85</v>
      </c>
      <c r="C28" s="3"/>
      <c r="D28" s="3"/>
      <c r="E28" s="4"/>
      <c r="F28" s="49"/>
      <c r="G28" s="3"/>
      <c r="H28" s="3"/>
      <c r="I28" s="3">
        <f>I27*39.93</f>
        <v>1926596186.1299999</v>
      </c>
      <c r="J28" s="56"/>
    </row>
    <row r="29" spans="1:10" ht="31.5" customHeight="1">
      <c r="A29" s="27"/>
      <c r="B29" s="34" t="s">
        <v>86</v>
      </c>
      <c r="C29" s="3">
        <f>SUM(C12+C14+C15+C18+C21+C22+C23+C24+C25)</f>
        <v>746262854</v>
      </c>
      <c r="D29" s="3">
        <f>D12+D14+D15+D18+D21+D22+D23+D24+D25</f>
        <v>660306798</v>
      </c>
      <c r="E29" s="4"/>
      <c r="F29" s="49"/>
      <c r="G29" s="3">
        <f>G12+G14+G15+G18+G21+G22+G23+G24+G25</f>
        <v>47425059</v>
      </c>
      <c r="H29" s="3">
        <f>H12+H14+H15+H18+H21+H22+H23+H24+H25</f>
        <v>4095659</v>
      </c>
      <c r="I29" s="3">
        <v>629902985</v>
      </c>
      <c r="J29" s="56" t="s">
        <v>87</v>
      </c>
    </row>
    <row r="30" spans="1:10" ht="51.75" customHeight="1">
      <c r="A30" s="33" t="s">
        <v>88</v>
      </c>
      <c r="B30" s="35" t="s">
        <v>85</v>
      </c>
      <c r="C30" s="3"/>
      <c r="D30" s="3"/>
      <c r="E30" s="4"/>
      <c r="F30" s="49"/>
      <c r="G30" s="3"/>
      <c r="H30" s="3"/>
      <c r="I30" s="3">
        <f>I29*29.68</f>
        <v>18695520594.8</v>
      </c>
      <c r="J30" s="56"/>
    </row>
    <row r="31" spans="1:10" ht="32.25" customHeight="1">
      <c r="A31" s="27"/>
      <c r="B31" s="34" t="s">
        <v>89</v>
      </c>
      <c r="C31" s="3">
        <v>1910000</v>
      </c>
      <c r="D31" s="3">
        <f>D13</f>
        <v>1910000</v>
      </c>
      <c r="E31" s="4"/>
      <c r="F31" s="49"/>
      <c r="G31" s="3">
        <f>G13</f>
        <v>1410000</v>
      </c>
      <c r="H31" s="60">
        <f>H13</f>
        <v>0</v>
      </c>
      <c r="I31" s="3">
        <f>D31-G31</f>
        <v>500000</v>
      </c>
      <c r="J31" s="37"/>
    </row>
    <row r="32" spans="1:10" ht="36.75" customHeight="1">
      <c r="A32" s="27"/>
      <c r="B32" s="35" t="s">
        <v>85</v>
      </c>
      <c r="C32" s="3"/>
      <c r="D32" s="3"/>
      <c r="E32" s="4"/>
      <c r="F32" s="49"/>
      <c r="G32" s="3"/>
      <c r="H32" s="3"/>
      <c r="I32" s="3">
        <f>500000*3</f>
        <v>1500000</v>
      </c>
      <c r="J32" s="37" t="s">
        <v>90</v>
      </c>
    </row>
    <row r="33" spans="1:10" ht="33" customHeight="1">
      <c r="A33" s="27"/>
      <c r="B33" s="34" t="s">
        <v>91</v>
      </c>
      <c r="C33" s="3">
        <v>60000000</v>
      </c>
      <c r="D33" s="3">
        <f>D20</f>
        <v>51590408</v>
      </c>
      <c r="E33" s="4"/>
      <c r="F33" s="49"/>
      <c r="G33" s="3">
        <f>G20</f>
        <v>2164291</v>
      </c>
      <c r="H33" s="3">
        <f>H20</f>
        <v>3658749</v>
      </c>
      <c r="I33" s="3">
        <f>D33-G33</f>
        <v>49426117</v>
      </c>
      <c r="J33" s="56" t="s">
        <v>92</v>
      </c>
    </row>
    <row r="34" spans="1:10" ht="57.75" customHeight="1">
      <c r="A34" s="27"/>
      <c r="B34" s="35" t="s">
        <v>85</v>
      </c>
      <c r="C34" s="3"/>
      <c r="D34" s="3"/>
      <c r="E34" s="4"/>
      <c r="F34" s="49"/>
      <c r="G34" s="3"/>
      <c r="H34" s="3"/>
      <c r="I34" s="3">
        <f>I33*23.63</f>
        <v>1167939144.71</v>
      </c>
      <c r="J34" s="56"/>
    </row>
    <row r="35" spans="1:10" ht="36" customHeight="1">
      <c r="A35" s="27"/>
      <c r="B35" s="36"/>
      <c r="C35" s="3"/>
      <c r="D35" s="3"/>
      <c r="E35" s="4"/>
      <c r="F35" s="49"/>
      <c r="G35" s="3"/>
      <c r="H35" s="3"/>
      <c r="I35" s="2"/>
      <c r="J35" s="41"/>
    </row>
    <row r="36" spans="1:10" ht="46.5" customHeight="1">
      <c r="A36" s="33"/>
      <c r="B36" s="36"/>
      <c r="C36" s="3"/>
      <c r="D36" s="3"/>
      <c r="E36" s="4"/>
      <c r="F36" s="49"/>
      <c r="G36" s="3"/>
      <c r="H36" s="3"/>
      <c r="I36" s="2"/>
      <c r="J36" s="41"/>
    </row>
    <row r="37" spans="1:10" s="1" customFormat="1" ht="34.5" customHeight="1">
      <c r="A37" s="43" t="s">
        <v>93</v>
      </c>
      <c r="B37" s="44" t="s">
        <v>85</v>
      </c>
      <c r="C37" s="8"/>
      <c r="D37" s="8"/>
      <c r="E37" s="26"/>
      <c r="F37" s="50"/>
      <c r="G37" s="8"/>
      <c r="H37" s="8"/>
      <c r="I37" s="45">
        <f>I28+I30+I32+I34</f>
        <v>21791555925.64</v>
      </c>
      <c r="J37" s="42"/>
    </row>
  </sheetData>
  <sheetProtection/>
  <mergeCells count="12"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J27:J28"/>
    <mergeCell ref="J29:J30"/>
    <mergeCell ref="J33:J34"/>
  </mergeCells>
  <printOptions horizontalCentered="1"/>
  <pageMargins left="0.5905511811023623" right="0.5905511811023623" top="0.7874015748031497" bottom="0.7874015748031497" header="0.3937007874015748" footer="0.3937007874015748"/>
  <pageSetup firstPageNumber="252" useFirstPageNumber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會計決算處公務會計科林惠敏</cp:lastModifiedBy>
  <cp:lastPrinted>2018-04-02T01:27:33Z</cp:lastPrinted>
  <dcterms:created xsi:type="dcterms:W3CDTF">2017-04-25T08:20:50Z</dcterms:created>
  <dcterms:modified xsi:type="dcterms:W3CDTF">2018-04-13T12:29:44Z</dcterms:modified>
  <cp:category/>
  <cp:version/>
  <cp:contentType/>
  <cp:contentStatus/>
</cp:coreProperties>
</file>