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25" windowHeight="10530" activeTab="0"/>
  </bookViews>
  <sheets>
    <sheet name="歷年餘絀" sheetId="1" r:id="rId1"/>
  </sheets>
  <definedNames>
    <definedName name="\0">#REF!</definedName>
    <definedName name="\a">#REF!</definedName>
    <definedName name="\p">#REF!</definedName>
    <definedName name="\t">#N/A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Area" localSheetId="0">'歷年餘絀'!$A$1:$E$111</definedName>
    <definedName name="_xlnm.Print_Titles" localSheetId="0">'歷年餘絀'!$1:$4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<sst xmlns="http://schemas.openxmlformats.org/spreadsheetml/2006/main" count="189" uniqueCount="117">
  <si>
    <t xml:space="preserve">                    </t>
  </si>
  <si>
    <t>絀</t>
  </si>
  <si>
    <t>餘</t>
  </si>
  <si>
    <t>中央政府總決算列數</t>
  </si>
  <si>
    <t>餘</t>
  </si>
  <si>
    <t>合計</t>
  </si>
  <si>
    <t>歷年度調整餘絀數</t>
  </si>
  <si>
    <r>
      <t>註</t>
    </r>
    <r>
      <rPr>
        <sz val="12"/>
        <rFont val="新細明體"/>
        <family val="1"/>
      </rPr>
      <t>銷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入</t>
    </r>
    <r>
      <rPr>
        <sz val="12"/>
        <rFont val="新細明體"/>
        <family val="1"/>
      </rPr>
      <t>保</t>
    </r>
    <r>
      <rPr>
        <sz val="12"/>
        <rFont val="新細明體"/>
        <family val="1"/>
      </rPr>
      <t>留</t>
    </r>
    <r>
      <rPr>
        <sz val="12"/>
        <rFont val="新細明體"/>
        <family val="1"/>
      </rPr>
      <t>款</t>
    </r>
  </si>
  <si>
    <r>
      <t>註</t>
    </r>
    <r>
      <rPr>
        <sz val="12"/>
        <rFont val="新細明體"/>
        <family val="1"/>
      </rPr>
      <t>銷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出</t>
    </r>
    <r>
      <rPr>
        <sz val="12"/>
        <rFont val="新細明體"/>
        <family val="1"/>
      </rPr>
      <t>保</t>
    </r>
    <r>
      <rPr>
        <sz val="12"/>
        <rFont val="新細明體"/>
        <family val="1"/>
      </rPr>
      <t>留</t>
    </r>
    <r>
      <rPr>
        <sz val="12"/>
        <rFont val="新細明體"/>
        <family val="1"/>
      </rPr>
      <t>款</t>
    </r>
  </si>
  <si>
    <r>
      <t>註</t>
    </r>
    <r>
      <rPr>
        <sz val="12"/>
        <rFont val="新細明體"/>
        <family val="1"/>
      </rPr>
      <t>銷舉借債務保留款</t>
    </r>
  </si>
  <si>
    <t>審計部修正決算及重複收支更正</t>
  </si>
  <si>
    <r>
      <t>退</t>
    </r>
    <r>
      <rPr>
        <sz val="12"/>
        <rFont val="新細明體"/>
        <family val="1"/>
      </rPr>
      <t>還以前年度歲入款</t>
    </r>
  </si>
  <si>
    <r>
      <t>預</t>
    </r>
    <r>
      <rPr>
        <sz val="12"/>
        <rFont val="新細明體"/>
        <family val="1"/>
      </rPr>
      <t>算</t>
    </r>
    <r>
      <rPr>
        <sz val="12"/>
        <rFont val="新細明體"/>
        <family val="1"/>
      </rPr>
      <t>內</t>
    </r>
    <r>
      <rPr>
        <sz val="12"/>
        <rFont val="新細明體"/>
        <family val="1"/>
      </rPr>
      <t>償</t>
    </r>
    <r>
      <rPr>
        <sz val="12"/>
        <rFont val="新細明體"/>
        <family val="1"/>
      </rPr>
      <t>還</t>
    </r>
    <r>
      <rPr>
        <sz val="12"/>
        <rFont val="新細明體"/>
        <family val="1"/>
      </rPr>
      <t>銀</t>
    </r>
    <r>
      <rPr>
        <sz val="12"/>
        <rFont val="新細明體"/>
        <family val="1"/>
      </rPr>
      <t>行</t>
    </r>
    <r>
      <rPr>
        <sz val="12"/>
        <rFont val="新細明體"/>
        <family val="1"/>
      </rPr>
      <t>借</t>
    </r>
    <r>
      <rPr>
        <sz val="12"/>
        <rFont val="新細明體"/>
        <family val="1"/>
      </rPr>
      <t>墊</t>
    </r>
    <r>
      <rPr>
        <sz val="12"/>
        <rFont val="新細明體"/>
        <family val="1"/>
      </rPr>
      <t>款</t>
    </r>
  </si>
  <si>
    <r>
      <t>轉</t>
    </r>
    <r>
      <rPr>
        <sz val="12"/>
        <rFont val="新細明體"/>
        <family val="1"/>
      </rPr>
      <t>入</t>
    </r>
    <r>
      <rPr>
        <sz val="12"/>
        <rFont val="新細明體"/>
        <family val="1"/>
      </rPr>
      <t>暫</t>
    </r>
    <r>
      <rPr>
        <sz val="12"/>
        <rFont val="新細明體"/>
        <family val="1"/>
      </rPr>
      <t>不</t>
    </r>
    <r>
      <rPr>
        <sz val="12"/>
        <rFont val="新細明體"/>
        <family val="1"/>
      </rPr>
      <t>清</t>
    </r>
    <r>
      <rPr>
        <sz val="12"/>
        <rFont val="新細明體"/>
        <family val="1"/>
      </rPr>
      <t>償</t>
    </r>
    <r>
      <rPr>
        <sz val="12"/>
        <rFont val="新細明體"/>
        <family val="1"/>
      </rPr>
      <t>銀</t>
    </r>
    <r>
      <rPr>
        <sz val="12"/>
        <rFont val="新細明體"/>
        <family val="1"/>
      </rPr>
      <t>行</t>
    </r>
    <r>
      <rPr>
        <sz val="12"/>
        <rFont val="新細明體"/>
        <family val="1"/>
      </rPr>
      <t>借</t>
    </r>
    <r>
      <rPr>
        <sz val="12"/>
        <rFont val="新細明體"/>
        <family val="1"/>
      </rPr>
      <t>墊</t>
    </r>
    <r>
      <rPr>
        <sz val="12"/>
        <rFont val="新細明體"/>
        <family val="1"/>
      </rPr>
      <t>款</t>
    </r>
  </si>
  <si>
    <t>絀</t>
  </si>
  <si>
    <t>特別決算移用數</t>
  </si>
  <si>
    <t>總計</t>
  </si>
  <si>
    <t>摘要　</t>
  </si>
  <si>
    <t>歲計賸餘</t>
  </si>
  <si>
    <t>歲計虧絀</t>
  </si>
  <si>
    <t>累計餘絀</t>
  </si>
  <si>
    <t>中央政府總決算</t>
  </si>
  <si>
    <t>歷年度餘絀分析表</t>
  </si>
  <si>
    <t xml:space="preserve">               計虧絀者31個年度，共為402,849,945,781.02元，兩者相互增減，與歷年調整餘絀結果，尚有累計賸餘</t>
  </si>
  <si>
    <t>　　　2.表列特別決算移用數153,786,714,629.32元，包括：(1)62年度國防整備特別決算移用數1,999,816,789.81</t>
  </si>
  <si>
    <t>　　  　 元，(2)62至64年度加速農村建設重要措施特別決算移用數1,900,193,965.26元，(3)64年度糧食平準基金</t>
  </si>
  <si>
    <t>　　       特別決算移用數3,000,000,000元，(4)60至68年度興建臺灣區南北高速公路特別決算移用數</t>
  </si>
  <si>
    <r>
      <t>　　       22,499,997,124.21元，(6)79至81年度興建臺灣北部區域第二高速公路第二期工程特別決算移</t>
    </r>
  </si>
  <si>
    <r>
      <t>　　　   用數4,406,610,408元，(7)80至81年度戰士授田憑據處理補償金及其發放作業費特別決算移用數</t>
    </r>
  </si>
  <si>
    <t xml:space="preserve">               88,200,000,000元，(8)86至88年度口蹄疫危機處理特別決算移用數10,479,668,757元，(9)95至97年度石</t>
  </si>
  <si>
    <t xml:space="preserve">               門水庫及其集水區整治計畫第1期特別決算移用數3,611,380,000元，(10)98年度振興經濟消費券發放特別</t>
  </si>
  <si>
    <t xml:space="preserve">               決算移用數54,172,388元。</t>
  </si>
  <si>
    <t>　　　3.63年度歲計賸餘18,753,192,321.33元，包括興建臺灣區南北高速公路第一期工程特別決算賸餘85,109.40</t>
  </si>
  <si>
    <t xml:space="preserve">              元。</t>
  </si>
  <si>
    <t>　　　4.78年度歲計賸餘62,911,530,301.93元，包括興建臺灣北部區域第二高速公路第一期工程特別決算賸餘</t>
  </si>
  <si>
    <t xml:space="preserve">              74,400元。</t>
  </si>
  <si>
    <t>　　　5.86年度歲計虧絀11,515,644,679.83元，包括興建重大交通建設計畫第三期工程特別決算賸餘33,270,666</t>
  </si>
  <si>
    <t xml:space="preserve">              元。</t>
  </si>
  <si>
    <t>　　　6.90年度歲計賸餘11,116,098,868.47 元，包括採購高性能戰機特別決算賸餘650,064元。</t>
  </si>
  <si>
    <t>　　　7.93年度歲計賸餘3,839,869,667.41元，包括嚴重急性呼吸道症候群防治及紓困特別決算賸餘4,069,664,200</t>
  </si>
  <si>
    <t>　　　8.94年度歲計虧絀554,363,052.27元，包括國軍老舊眷村改建特別決算賸餘120,000,000元。</t>
  </si>
  <si>
    <r>
      <t>　39　　</t>
    </r>
    <r>
      <rPr>
        <sz val="12"/>
        <rFont val="新細明體"/>
        <family val="1"/>
      </rPr>
      <t>年　　度</t>
    </r>
  </si>
  <si>
    <r>
      <t>　40　　</t>
    </r>
    <r>
      <rPr>
        <sz val="12"/>
        <rFont val="新細明體"/>
        <family val="1"/>
      </rPr>
      <t>年　　度</t>
    </r>
  </si>
  <si>
    <r>
      <t>　41　　</t>
    </r>
    <r>
      <rPr>
        <sz val="12"/>
        <rFont val="新細明體"/>
        <family val="1"/>
      </rPr>
      <t>年　　度</t>
    </r>
  </si>
  <si>
    <r>
      <t>　43　　</t>
    </r>
    <r>
      <rPr>
        <sz val="12"/>
        <rFont val="新細明體"/>
        <family val="1"/>
      </rPr>
      <t>年　上　半　年</t>
    </r>
  </si>
  <si>
    <r>
      <t>　44　　</t>
    </r>
    <r>
      <rPr>
        <sz val="12"/>
        <rFont val="新細明體"/>
        <family val="1"/>
      </rPr>
      <t>年　　度</t>
    </r>
  </si>
  <si>
    <r>
      <t>　42　　</t>
    </r>
    <r>
      <rPr>
        <sz val="12"/>
        <rFont val="新細明體"/>
        <family val="1"/>
      </rPr>
      <t>年　　度</t>
    </r>
  </si>
  <si>
    <r>
      <t>　43　　</t>
    </r>
    <r>
      <rPr>
        <sz val="12"/>
        <rFont val="新細明體"/>
        <family val="1"/>
      </rPr>
      <t>年　　度</t>
    </r>
  </si>
  <si>
    <r>
      <t>　45　　</t>
    </r>
    <r>
      <rPr>
        <sz val="12"/>
        <rFont val="新細明體"/>
        <family val="1"/>
      </rPr>
      <t>年　　度</t>
    </r>
  </si>
  <si>
    <r>
      <t>　46　　</t>
    </r>
    <r>
      <rPr>
        <sz val="12"/>
        <rFont val="新細明體"/>
        <family val="1"/>
      </rPr>
      <t>年　　度</t>
    </r>
  </si>
  <si>
    <r>
      <t>　47　　</t>
    </r>
    <r>
      <rPr>
        <sz val="12"/>
        <rFont val="新細明體"/>
        <family val="1"/>
      </rPr>
      <t>年　　度</t>
    </r>
  </si>
  <si>
    <r>
      <t>　49　　</t>
    </r>
    <r>
      <rPr>
        <sz val="12"/>
        <rFont val="新細明體"/>
        <family val="1"/>
      </rPr>
      <t>年　　度</t>
    </r>
  </si>
  <si>
    <r>
      <t>　50　　</t>
    </r>
    <r>
      <rPr>
        <sz val="12"/>
        <rFont val="新細明體"/>
        <family val="1"/>
      </rPr>
      <t>年　　度</t>
    </r>
  </si>
  <si>
    <r>
      <t>　51　　</t>
    </r>
    <r>
      <rPr>
        <sz val="12"/>
        <rFont val="新細明體"/>
        <family val="1"/>
      </rPr>
      <t>年　　度</t>
    </r>
  </si>
  <si>
    <r>
      <t>　52　　</t>
    </r>
    <r>
      <rPr>
        <sz val="12"/>
        <rFont val="新細明體"/>
        <family val="1"/>
      </rPr>
      <t>年　　度</t>
    </r>
  </si>
  <si>
    <r>
      <t>　53　　</t>
    </r>
    <r>
      <rPr>
        <sz val="12"/>
        <rFont val="新細明體"/>
        <family val="1"/>
      </rPr>
      <t>年　　度</t>
    </r>
  </si>
  <si>
    <r>
      <t>　54　　</t>
    </r>
    <r>
      <rPr>
        <sz val="12"/>
        <rFont val="新細明體"/>
        <family val="1"/>
      </rPr>
      <t>年　　度</t>
    </r>
  </si>
  <si>
    <r>
      <t>　55　　</t>
    </r>
    <r>
      <rPr>
        <sz val="12"/>
        <rFont val="新細明體"/>
        <family val="1"/>
      </rPr>
      <t>年　　度</t>
    </r>
  </si>
  <si>
    <r>
      <t>　56　　</t>
    </r>
    <r>
      <rPr>
        <sz val="12"/>
        <rFont val="新細明體"/>
        <family val="1"/>
      </rPr>
      <t>年　　度</t>
    </r>
  </si>
  <si>
    <r>
      <t>　57　　</t>
    </r>
    <r>
      <rPr>
        <sz val="12"/>
        <rFont val="新細明體"/>
        <family val="1"/>
      </rPr>
      <t>年　　度</t>
    </r>
  </si>
  <si>
    <r>
      <t>　58　　</t>
    </r>
    <r>
      <rPr>
        <sz val="12"/>
        <rFont val="新細明體"/>
        <family val="1"/>
      </rPr>
      <t>年　　度</t>
    </r>
  </si>
  <si>
    <r>
      <t>　59　　</t>
    </r>
    <r>
      <rPr>
        <sz val="12"/>
        <rFont val="新細明體"/>
        <family val="1"/>
      </rPr>
      <t>年　　度</t>
    </r>
  </si>
  <si>
    <r>
      <t>　60　　</t>
    </r>
    <r>
      <rPr>
        <sz val="12"/>
        <rFont val="新細明體"/>
        <family val="1"/>
      </rPr>
      <t>年　　度</t>
    </r>
  </si>
  <si>
    <r>
      <t>　61　　</t>
    </r>
    <r>
      <rPr>
        <sz val="12"/>
        <rFont val="新細明體"/>
        <family val="1"/>
      </rPr>
      <t>年　　度</t>
    </r>
  </si>
  <si>
    <r>
      <t>　62　　</t>
    </r>
    <r>
      <rPr>
        <sz val="12"/>
        <rFont val="新細明體"/>
        <family val="1"/>
      </rPr>
      <t>年　　度</t>
    </r>
  </si>
  <si>
    <r>
      <t>　63　　</t>
    </r>
    <r>
      <rPr>
        <sz val="12"/>
        <rFont val="新細明體"/>
        <family val="1"/>
      </rPr>
      <t>年　　度</t>
    </r>
  </si>
  <si>
    <r>
      <t>　64　　</t>
    </r>
    <r>
      <rPr>
        <sz val="12"/>
        <rFont val="新細明體"/>
        <family val="1"/>
      </rPr>
      <t>年　　度</t>
    </r>
  </si>
  <si>
    <r>
      <t>　65　　</t>
    </r>
    <r>
      <rPr>
        <sz val="12"/>
        <rFont val="新細明體"/>
        <family val="1"/>
      </rPr>
      <t>年　　度</t>
    </r>
  </si>
  <si>
    <r>
      <t>　66　　</t>
    </r>
    <r>
      <rPr>
        <sz val="12"/>
        <rFont val="新細明體"/>
        <family val="1"/>
      </rPr>
      <t>年　　度</t>
    </r>
  </si>
  <si>
    <r>
      <t>　67　　</t>
    </r>
    <r>
      <rPr>
        <sz val="12"/>
        <rFont val="新細明體"/>
        <family val="1"/>
      </rPr>
      <t>年　　度</t>
    </r>
  </si>
  <si>
    <r>
      <t>　68　　</t>
    </r>
    <r>
      <rPr>
        <sz val="12"/>
        <rFont val="新細明體"/>
        <family val="1"/>
      </rPr>
      <t>年　　度</t>
    </r>
  </si>
  <si>
    <r>
      <t>　69　　</t>
    </r>
    <r>
      <rPr>
        <sz val="12"/>
        <rFont val="新細明體"/>
        <family val="1"/>
      </rPr>
      <t>年　　度</t>
    </r>
  </si>
  <si>
    <r>
      <t>　70　　</t>
    </r>
    <r>
      <rPr>
        <sz val="12"/>
        <rFont val="新細明體"/>
        <family val="1"/>
      </rPr>
      <t>年　　度</t>
    </r>
  </si>
  <si>
    <r>
      <t>　71　　</t>
    </r>
    <r>
      <rPr>
        <sz val="12"/>
        <rFont val="新細明體"/>
        <family val="1"/>
      </rPr>
      <t>年　　度</t>
    </r>
  </si>
  <si>
    <r>
      <t>　72　　</t>
    </r>
    <r>
      <rPr>
        <sz val="12"/>
        <rFont val="新細明體"/>
        <family val="1"/>
      </rPr>
      <t>年　　度</t>
    </r>
  </si>
  <si>
    <r>
      <t>　73　　</t>
    </r>
    <r>
      <rPr>
        <sz val="12"/>
        <rFont val="新細明體"/>
        <family val="1"/>
      </rPr>
      <t>年　　度</t>
    </r>
  </si>
  <si>
    <r>
      <t>　74　　</t>
    </r>
    <r>
      <rPr>
        <sz val="12"/>
        <rFont val="新細明體"/>
        <family val="1"/>
      </rPr>
      <t>年　　度</t>
    </r>
  </si>
  <si>
    <r>
      <t>　75　　</t>
    </r>
    <r>
      <rPr>
        <sz val="12"/>
        <rFont val="新細明體"/>
        <family val="1"/>
      </rPr>
      <t>年　　度</t>
    </r>
  </si>
  <si>
    <r>
      <t>　76　　</t>
    </r>
    <r>
      <rPr>
        <sz val="12"/>
        <rFont val="新細明體"/>
        <family val="1"/>
      </rPr>
      <t>年　　度</t>
    </r>
  </si>
  <si>
    <r>
      <t>　77　　</t>
    </r>
    <r>
      <rPr>
        <sz val="12"/>
        <rFont val="新細明體"/>
        <family val="1"/>
      </rPr>
      <t>年　　度</t>
    </r>
  </si>
  <si>
    <r>
      <t>　78　　</t>
    </r>
    <r>
      <rPr>
        <sz val="12"/>
        <rFont val="新細明體"/>
        <family val="1"/>
      </rPr>
      <t>年　　度</t>
    </r>
  </si>
  <si>
    <r>
      <t>　79　　</t>
    </r>
    <r>
      <rPr>
        <sz val="12"/>
        <rFont val="新細明體"/>
        <family val="1"/>
      </rPr>
      <t>年　　度</t>
    </r>
  </si>
  <si>
    <r>
      <t>　80　　</t>
    </r>
    <r>
      <rPr>
        <sz val="12"/>
        <rFont val="新細明體"/>
        <family val="1"/>
      </rPr>
      <t>年　　度</t>
    </r>
  </si>
  <si>
    <r>
      <t>　81　　</t>
    </r>
    <r>
      <rPr>
        <sz val="12"/>
        <rFont val="新細明體"/>
        <family val="1"/>
      </rPr>
      <t>年　　度</t>
    </r>
  </si>
  <si>
    <r>
      <t>　82　　</t>
    </r>
    <r>
      <rPr>
        <sz val="12"/>
        <rFont val="新細明體"/>
        <family val="1"/>
      </rPr>
      <t>年　　度</t>
    </r>
  </si>
  <si>
    <r>
      <t>　83　　</t>
    </r>
    <r>
      <rPr>
        <sz val="12"/>
        <rFont val="新細明體"/>
        <family val="1"/>
      </rPr>
      <t>年　　度</t>
    </r>
  </si>
  <si>
    <r>
      <t>　84　　</t>
    </r>
    <r>
      <rPr>
        <sz val="12"/>
        <rFont val="新細明體"/>
        <family val="1"/>
      </rPr>
      <t>年　　度</t>
    </r>
  </si>
  <si>
    <r>
      <t>　85　　</t>
    </r>
    <r>
      <rPr>
        <sz val="12"/>
        <rFont val="新細明體"/>
        <family val="1"/>
      </rPr>
      <t>年　　度</t>
    </r>
  </si>
  <si>
    <r>
      <t>　86　　</t>
    </r>
    <r>
      <rPr>
        <sz val="12"/>
        <rFont val="新細明體"/>
        <family val="1"/>
      </rPr>
      <t>年　　度</t>
    </r>
  </si>
  <si>
    <r>
      <t>　87　　</t>
    </r>
    <r>
      <rPr>
        <sz val="12"/>
        <rFont val="新細明體"/>
        <family val="1"/>
      </rPr>
      <t>年　　度</t>
    </r>
  </si>
  <si>
    <r>
      <t>　88　　</t>
    </r>
    <r>
      <rPr>
        <sz val="12"/>
        <rFont val="新細明體"/>
        <family val="1"/>
      </rPr>
      <t>年　　度</t>
    </r>
  </si>
  <si>
    <r>
      <t>　</t>
    </r>
    <r>
      <rPr>
        <sz val="12"/>
        <rFont val="新細明體"/>
        <family val="1"/>
      </rPr>
      <t>88 年 下 半 年 及 89 年 度</t>
    </r>
  </si>
  <si>
    <r>
      <t>　90　　</t>
    </r>
    <r>
      <rPr>
        <sz val="12"/>
        <rFont val="新細明體"/>
        <family val="1"/>
      </rPr>
      <t>年　　度</t>
    </r>
  </si>
  <si>
    <r>
      <t>　91　　</t>
    </r>
    <r>
      <rPr>
        <sz val="12"/>
        <rFont val="新細明體"/>
        <family val="1"/>
      </rPr>
      <t>年　　度</t>
    </r>
  </si>
  <si>
    <r>
      <t>　92　　</t>
    </r>
    <r>
      <rPr>
        <sz val="12"/>
        <rFont val="新細明體"/>
        <family val="1"/>
      </rPr>
      <t>年　　度</t>
    </r>
  </si>
  <si>
    <r>
      <t>　93　　</t>
    </r>
    <r>
      <rPr>
        <sz val="12"/>
        <rFont val="新細明體"/>
        <family val="1"/>
      </rPr>
      <t>年　　度</t>
    </r>
  </si>
  <si>
    <r>
      <t>　94　　</t>
    </r>
    <r>
      <rPr>
        <sz val="12"/>
        <rFont val="新細明體"/>
        <family val="1"/>
      </rPr>
      <t>年　　度</t>
    </r>
  </si>
  <si>
    <t>　95　　年　　度</t>
  </si>
  <si>
    <t>　96　　年　　度</t>
  </si>
  <si>
    <t>　97　　年　　度</t>
  </si>
  <si>
    <t>　98　　年　　度</t>
  </si>
  <si>
    <t>　99　　年　　度</t>
  </si>
  <si>
    <r>
      <t>轉</t>
    </r>
    <r>
      <rPr>
        <sz val="12"/>
        <rFont val="新細明體"/>
        <family val="1"/>
      </rPr>
      <t>入</t>
    </r>
    <r>
      <rPr>
        <sz val="12"/>
        <rFont val="新細明體"/>
        <family val="1"/>
      </rPr>
      <t>38</t>
    </r>
    <r>
      <rPr>
        <sz val="12"/>
        <rFont val="新細明體"/>
        <family val="1"/>
      </rPr>
      <t>年度賸餘數</t>
    </r>
  </si>
  <si>
    <t>轉入臺灣省88年度賸餘數</t>
  </si>
  <si>
    <r>
      <t>　</t>
    </r>
    <r>
      <rPr>
        <sz val="12"/>
        <rFont val="新細明體"/>
        <family val="1"/>
      </rPr>
      <t>100      年　　度</t>
    </r>
  </si>
  <si>
    <r>
      <t>　</t>
    </r>
    <r>
      <rPr>
        <sz val="12"/>
        <rFont val="新細明體"/>
        <family val="1"/>
      </rPr>
      <t>101      年　　度</t>
    </r>
  </si>
  <si>
    <r>
      <t>　</t>
    </r>
    <r>
      <rPr>
        <sz val="12"/>
        <rFont val="新細明體"/>
        <family val="1"/>
      </rPr>
      <t>102      年　　度</t>
    </r>
  </si>
  <si>
    <r>
      <t>　</t>
    </r>
    <r>
      <rPr>
        <sz val="12"/>
        <rFont val="新細明體"/>
        <family val="1"/>
      </rPr>
      <t>103      年　　度</t>
    </r>
  </si>
  <si>
    <r>
      <t>　1</t>
    </r>
    <r>
      <rPr>
        <sz val="12"/>
        <rFont val="新細明體"/>
        <family val="1"/>
      </rPr>
      <t>04      年　　度</t>
    </r>
  </si>
  <si>
    <r>
      <t>　1</t>
    </r>
    <r>
      <rPr>
        <sz val="12"/>
        <rFont val="新細明體"/>
        <family val="1"/>
      </rPr>
      <t>05      年　　度</t>
    </r>
  </si>
  <si>
    <r>
      <t>　1</t>
    </r>
    <r>
      <rPr>
        <sz val="12"/>
        <rFont val="新細明體"/>
        <family val="1"/>
      </rPr>
      <t>06      年　　度</t>
    </r>
  </si>
  <si>
    <r>
      <t>　　 　 17,634,875,197.04元(包括第一期5,240,148,887.22元、第二期4,774,185,402.09元、第三期</t>
    </r>
  </si>
  <si>
    <r>
      <t>　 　 　 3,408,600,281.46元、第四期 4,211,940,626.27元)，(5)69年度加強國防整備特別決算移用數</t>
    </r>
  </si>
  <si>
    <t>中華民國107年12月31日</t>
  </si>
  <si>
    <r>
      <t>　1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 xml:space="preserve">      年　　度</t>
    </r>
  </si>
  <si>
    <t>說明：1.自39年度起至本年度止共編決算69次，其中計有歲計賸餘者34個年度，共為643,045,128,452.21元，歲</t>
  </si>
  <si>
    <t xml:space="preserve">             48,096,087,328.71元，為國庫實際可動用之款。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</si>
</sst>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[Red]\-#,##0.00;&quot;…&quot;"/>
    <numFmt numFmtId="177" formatCode="#,##0.00;[Red]\-#,##0.00;&quot;…  &quot;"/>
    <numFmt numFmtId="178" formatCode="0.00_);[Red]\(0.00\)"/>
    <numFmt numFmtId="179" formatCode="#,##0;[Red]\-#,##0;&quot;…&quot;"/>
    <numFmt numFmtId="180" formatCode="#,##0.00_ "/>
    <numFmt numFmtId="181" formatCode="_-* #,##0.0_-;\-* #,##0.0_-;_-* &quot;-&quot;_-;_-@_-"/>
    <numFmt numFmtId="182" formatCode="_-* #,##0.00_-;\-* #,##0.00_-;_-* &quot;-&quot;_-;_-@_-"/>
    <numFmt numFmtId="183" formatCode="#,##0\ \ "/>
    <numFmt numFmtId="184" formatCode="0.0%"/>
    <numFmt numFmtId="185" formatCode="#,##0;\-#,##0;&quot;…&quot;"/>
    <numFmt numFmtId="186" formatCode="General_)"/>
    <numFmt numFmtId="187" formatCode="#,##0.00_);[Red]\(#,##0.00\)"/>
    <numFmt numFmtId="188" formatCode="_(* #,##0.00_);_(* \(#,##0.00\);_(* &quot;-&quot;??_);_(@_)"/>
    <numFmt numFmtId="189" formatCode="#,##0.00\ \ \ \ \ \ \ \ \ \ \ \ \ \ \ \ \ \ "/>
    <numFmt numFmtId="190" formatCode="#,##0.00\ \ \ \ \ \ \ \ \ \ \ \ \ \ \ "/>
    <numFmt numFmtId="191" formatCode="#,##0.00\ \ \ \ \ \ \ \ \ \ \ "/>
    <numFmt numFmtId="192" formatCode="#,##0.00\ \ \ \ \ \ 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 +&quot;* #,##0.00_);_(&quot; -&quot;* #,##0.00_);_(* &quot;…&quot;_);_(@_)"/>
    <numFmt numFmtId="197" formatCode="0.00_)"/>
    <numFmt numFmtId="198" formatCode="#,##0.00;[Red]#,##0.00"/>
    <numFmt numFmtId="199" formatCode="#,##0.00_);\-&quot;紅&quot;&quot;色&quot;\(#,##0.00\)"/>
    <numFmt numFmtId="200" formatCode="#,##0.00;[Red]\-\-#,##0.00"/>
    <numFmt numFmtId="201" formatCode="_-* #,##0.00_-;\-* #,##0.00_-;_-* &quot;_&quot;_-;_-@_-"/>
    <numFmt numFmtId="202" formatCode="#,##0.00_ ;[Red]\-#,##0.00\ "/>
    <numFmt numFmtId="203" formatCode="_-* #,##0.000_-;\-* #,##0.00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_-* #,##0.000000000_-;\-* #,##0.000000000_-;_-* &quot;-&quot;??_-;_-@_-"/>
    <numFmt numFmtId="210" formatCode="_-* #,##0.0000000000_-;\-* #,##0.0000000000_-;_-* &quot;-&quot;??_-;_-@_-"/>
    <numFmt numFmtId="211" formatCode="_-* #,##0.00000000000_-;\-* #,##0.00000000000_-;_-* &quot;-&quot;??_-;_-@_-"/>
    <numFmt numFmtId="212" formatCode="#,##0.00\ ;[Red]\-#,##0.00\ ;&quot;… &quot;"/>
    <numFmt numFmtId="213" formatCode="#,##0\ ;[Red]\-#,##0\ ;&quot;… &quot;"/>
    <numFmt numFmtId="214" formatCode="#,##0_ "/>
    <numFmt numFmtId="215" formatCode="000"/>
    <numFmt numFmtId="216" formatCode="0.00_ "/>
    <numFmt numFmtId="217" formatCode="0.000%"/>
    <numFmt numFmtId="218" formatCode="_(* #,##0.00_);_(&quot;–&quot;* #,##0.00_);_(* &quot;…&quot;_);_(@_)"/>
    <numFmt numFmtId="219" formatCode="0."/>
    <numFmt numFmtId="220" formatCode="_-* #,##0.0_-;\-* #,##0.0_-;_-* &quot;-&quot;??_-;_-@_-"/>
    <numFmt numFmtId="221" formatCode="#,##0.00;\-#,##0.00;&quot;…&quot;"/>
    <numFmt numFmtId="222" formatCode="_-* #,##0_-;\-* #,##0_-;_-* &quot;-&quot;??_-;_-@_-"/>
    <numFmt numFmtId="223" formatCode="#,##0_);[Red]\(#,##0\)"/>
    <numFmt numFmtId="224" formatCode="_(* #,##0.00_);_(&quot;–&quot;* #,##0.00_);_(* &quot;&quot;_);_(@_)"/>
    <numFmt numFmtId="225" formatCode="#,##0.0\ ;[Red]\-#,##0.0\ ;&quot;… &quot;"/>
    <numFmt numFmtId="226" formatCode="#,##0.0_);[Red]\(#,##0.0\)"/>
    <numFmt numFmtId="227" formatCode="_-* #,##0.00_-;\-\ \ #,##0.00_-;_-* &quot;_&quot;_-;_-@_-"/>
    <numFmt numFmtId="228" formatCode="_-* #,##0.00;\-* #,##0.00_-;_-* &quot;-&quot;\ _-;_-@_-"/>
    <numFmt numFmtId="229" formatCode="_-* #,##0.00_-;\-* #,##0.00_-;_-* &quot;-&quot;\ _-;_-@_-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細明體"/>
      <family val="3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name val="Times New Roman"/>
      <family val="1"/>
    </font>
    <font>
      <sz val="12"/>
      <color indexed="10"/>
      <name val="新細明體"/>
      <family val="1"/>
    </font>
    <font>
      <u val="single"/>
      <sz val="12"/>
      <color indexed="12"/>
      <name val="細明體"/>
      <family val="3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細明體"/>
      <family val="3"/>
    </font>
    <font>
      <b/>
      <sz val="11"/>
      <name val="Arial"/>
      <family val="2"/>
    </font>
    <font>
      <sz val="12"/>
      <name val="細明體"/>
      <family val="3"/>
    </font>
    <font>
      <sz val="11.5"/>
      <name val="新細明體"/>
      <family val="1"/>
    </font>
    <font>
      <b/>
      <sz val="12"/>
      <name val="Arial"/>
      <family val="2"/>
    </font>
    <font>
      <sz val="11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7"/>
      <name val="標楷體"/>
      <family val="4"/>
    </font>
    <font>
      <sz val="13"/>
      <name val="標楷體"/>
      <family val="4"/>
    </font>
    <font>
      <sz val="10"/>
      <color indexed="8"/>
      <name val="Arial"/>
      <family val="2"/>
    </font>
    <font>
      <sz val="12"/>
      <color indexed="8"/>
      <name val="標楷體"/>
      <family val="4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186" fontId="4" fillId="11" borderId="1" applyNumberFormat="0" applyFont="0" applyFill="0" applyBorder="0">
      <alignment horizontal="center" vertical="center"/>
      <protection/>
    </xf>
    <xf numFmtId="197" fontId="5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2" applyNumberFormat="0" applyFill="0" applyAlignment="0" applyProtection="0"/>
    <xf numFmtId="0" fontId="10" fillId="6" borderId="0" applyNumberFormat="0" applyBorder="0" applyAlignment="0" applyProtection="0"/>
    <xf numFmtId="9" fontId="0" fillId="0" borderId="0" applyFont="0" applyFill="0" applyBorder="0" applyAlignment="0" applyProtection="0"/>
    <xf numFmtId="0" fontId="11" fillId="1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2" fillId="4" borderId="5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11" borderId="9" applyNumberFormat="0" applyAlignment="0" applyProtection="0"/>
    <xf numFmtId="0" fontId="22" fillId="16" borderId="10" applyNumberFormat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26" fillId="0" borderId="11" xfId="0" applyNumberFormat="1" applyFont="1" applyBorder="1" applyAlignment="1">
      <alignment vertical="center"/>
    </xf>
    <xf numFmtId="176" fontId="27" fillId="0" borderId="12" xfId="0" applyNumberFormat="1" applyFont="1" applyBorder="1" applyAlignment="1">
      <alignment horizontal="center"/>
    </xf>
    <xf numFmtId="176" fontId="26" fillId="0" borderId="13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201" fontId="28" fillId="0" borderId="14" xfId="0" applyNumberFormat="1" applyFont="1" applyBorder="1" applyAlignment="1">
      <alignment horizontal="right" vertical="center"/>
    </xf>
    <xf numFmtId="176" fontId="26" fillId="0" borderId="14" xfId="0" applyNumberFormat="1" applyFont="1" applyBorder="1" applyAlignment="1">
      <alignment vertical="center"/>
    </xf>
    <xf numFmtId="176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vertical="center"/>
    </xf>
    <xf numFmtId="43" fontId="26" fillId="0" borderId="0" xfId="37" applyFont="1" applyAlignment="1">
      <alignment/>
    </xf>
    <xf numFmtId="43" fontId="26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76" fontId="26" fillId="0" borderId="15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176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176" fontId="26" fillId="0" borderId="14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30" fillId="0" borderId="0" xfId="0" applyFont="1" applyBorder="1" applyAlignment="1">
      <alignment vertical="center"/>
    </xf>
    <xf numFmtId="176" fontId="27" fillId="0" borderId="15" xfId="0" applyNumberFormat="1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201" fontId="28" fillId="0" borderId="14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176" fontId="27" fillId="0" borderId="15" xfId="0" applyNumberFormat="1" applyFont="1" applyFill="1" applyBorder="1" applyAlignment="1">
      <alignment horizontal="center"/>
    </xf>
    <xf numFmtId="0" fontId="31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Alignment="1">
      <alignment vertical="center"/>
    </xf>
    <xf numFmtId="0" fontId="3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43" fontId="33" fillId="0" borderId="0" xfId="37" applyFont="1" applyAlignment="1">
      <alignment/>
    </xf>
    <xf numFmtId="0" fontId="34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35" fillId="0" borderId="0" xfId="0" applyFont="1" applyAlignment="1">
      <alignment vertical="distributed"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 vertical="center"/>
    </xf>
    <xf numFmtId="0" fontId="35" fillId="0" borderId="16" xfId="0" applyFont="1" applyBorder="1" applyAlignment="1" quotePrefix="1">
      <alignment horizontal="distributed" vertical="center" indent="1"/>
    </xf>
    <xf numFmtId="0" fontId="35" fillId="0" borderId="1" xfId="0" applyFont="1" applyBorder="1" applyAlignment="1">
      <alignment horizontal="distributed" vertical="center" indent="1"/>
    </xf>
    <xf numFmtId="0" fontId="25" fillId="0" borderId="17" xfId="0" applyFont="1" applyBorder="1" applyAlignment="1" quotePrefix="1">
      <alignment horizontal="distributed" vertical="center"/>
    </xf>
    <xf numFmtId="176" fontId="30" fillId="0" borderId="18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horizontal="center" vertical="center"/>
    </xf>
    <xf numFmtId="176" fontId="30" fillId="0" borderId="20" xfId="0" applyNumberFormat="1" applyFont="1" applyBorder="1" applyAlignment="1">
      <alignment vertical="center"/>
    </xf>
    <xf numFmtId="0" fontId="34" fillId="0" borderId="0" xfId="0" applyFont="1" applyBorder="1" applyAlignment="1">
      <alignment/>
    </xf>
    <xf numFmtId="0" fontId="36" fillId="0" borderId="0" xfId="0" applyFont="1" applyAlignment="1">
      <alignment vertical="center"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25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25" fillId="0" borderId="22" xfId="0" applyFont="1" applyBorder="1" applyAlignment="1" quotePrefix="1">
      <alignment horizontal="distributed" vertical="center"/>
    </xf>
    <xf numFmtId="176" fontId="30" fillId="0" borderId="14" xfId="0" applyNumberFormat="1" applyFont="1" applyBorder="1" applyAlignment="1">
      <alignment vertical="center"/>
    </xf>
    <xf numFmtId="176" fontId="25" fillId="0" borderId="15" xfId="0" applyNumberFormat="1" applyFont="1" applyBorder="1" applyAlignment="1">
      <alignment horizontal="center" vertical="center"/>
    </xf>
    <xf numFmtId="221" fontId="30" fillId="0" borderId="0" xfId="0" applyNumberFormat="1" applyFont="1" applyBorder="1" applyAlignment="1">
      <alignment horizontal="right" vertical="center"/>
    </xf>
    <xf numFmtId="201" fontId="6" fillId="0" borderId="14" xfId="0" applyNumberFormat="1" applyFont="1" applyBorder="1" applyAlignment="1">
      <alignment horizontal="right" vertical="center"/>
    </xf>
    <xf numFmtId="176" fontId="30" fillId="0" borderId="14" xfId="0" applyNumberFormat="1" applyFont="1" applyFill="1" applyBorder="1" applyAlignment="1">
      <alignment vertical="center"/>
    </xf>
    <xf numFmtId="176" fontId="30" fillId="0" borderId="0" xfId="0" applyNumberFormat="1" applyFont="1" applyBorder="1" applyAlignment="1">
      <alignment horizontal="right" vertical="center"/>
    </xf>
    <xf numFmtId="176" fontId="30" fillId="0" borderId="20" xfId="0" applyNumberFormat="1" applyFont="1" applyBorder="1" applyAlignment="1">
      <alignment horizontal="right" vertical="center"/>
    </xf>
    <xf numFmtId="0" fontId="0" fillId="0" borderId="22" xfId="0" applyBorder="1" applyAlignment="1" quotePrefix="1">
      <alignment horizontal="distributed" vertical="center" wrapText="1" indent="1"/>
    </xf>
    <xf numFmtId="0" fontId="32" fillId="0" borderId="22" xfId="0" applyFont="1" applyBorder="1" applyAlignment="1" quotePrefix="1">
      <alignment horizontal="distributed" vertical="center" wrapText="1" indent="1"/>
    </xf>
    <xf numFmtId="176" fontId="0" fillId="0" borderId="15" xfId="0" applyNumberFormat="1" applyFont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82" fontId="39" fillId="0" borderId="14" xfId="0" applyNumberFormat="1" applyFont="1" applyFill="1" applyBorder="1" applyAlignment="1">
      <alignment vertical="center"/>
    </xf>
    <xf numFmtId="182" fontId="39" fillId="0" borderId="0" xfId="0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201" fontId="28" fillId="0" borderId="18" xfId="0" applyNumberFormat="1" applyFont="1" applyBorder="1" applyAlignment="1">
      <alignment horizontal="right" vertical="center"/>
    </xf>
    <xf numFmtId="176" fontId="26" fillId="0" borderId="18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horizontal="center" vertical="center"/>
    </xf>
    <xf numFmtId="176" fontId="26" fillId="0" borderId="20" xfId="0" applyNumberFormat="1" applyFont="1" applyBorder="1" applyAlignment="1">
      <alignment vertical="center"/>
    </xf>
    <xf numFmtId="0" fontId="34" fillId="0" borderId="0" xfId="0" applyFont="1" applyFill="1" applyBorder="1" applyAlignment="1">
      <alignment horizontal="distributed"/>
    </xf>
    <xf numFmtId="0" fontId="36" fillId="0" borderId="0" xfId="0" applyFont="1" applyAlignment="1" quotePrefix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top"/>
    </xf>
    <xf numFmtId="0" fontId="38" fillId="0" borderId="0" xfId="0" applyFont="1" applyBorder="1" applyAlignment="1" quotePrefix="1">
      <alignment horizontal="center" vertical="top"/>
    </xf>
    <xf numFmtId="0" fontId="35" fillId="0" borderId="1" xfId="0" applyFont="1" applyBorder="1" applyAlignment="1">
      <alignment horizontal="distributed" vertical="center" indent="1"/>
    </xf>
    <xf numFmtId="0" fontId="35" fillId="0" borderId="23" xfId="0" applyFont="1" applyBorder="1" applyAlignment="1">
      <alignment horizontal="distributed" vertical="center" indent="1"/>
    </xf>
    <xf numFmtId="0" fontId="34" fillId="0" borderId="0" xfId="0" applyFont="1" applyBorder="1" applyAlignment="1">
      <alignment/>
    </xf>
    <xf numFmtId="3" fontId="34" fillId="0" borderId="0" xfId="0" applyNumberFormat="1" applyFont="1" applyBorder="1" applyAlignment="1">
      <alignment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貨幣[0]_Apply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2</xdr:row>
      <xdr:rowOff>0</xdr:rowOff>
    </xdr:from>
    <xdr:to>
      <xdr:col>4</xdr:col>
      <xdr:colOff>1362075</xdr:colOff>
      <xdr:row>2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05550" y="581025"/>
          <a:ext cx="12001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1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7" sqref="A47"/>
    </sheetView>
  </sheetViews>
  <sheetFormatPr defaultColWidth="9.00390625" defaultRowHeight="16.5"/>
  <cols>
    <col min="1" max="1" width="33.875" style="0" customWidth="1"/>
    <col min="2" max="2" width="20.50390625" style="0" customWidth="1"/>
    <col min="3" max="3" width="20.625" style="0" customWidth="1"/>
    <col min="4" max="4" width="5.625" style="0" customWidth="1"/>
    <col min="5" max="5" width="18.25390625" style="0" customWidth="1"/>
    <col min="6" max="6" width="14.125" style="0" bestFit="1" customWidth="1"/>
    <col min="7" max="7" width="22.25390625" style="0" bestFit="1" customWidth="1"/>
    <col min="8" max="8" width="21.00390625" style="0" bestFit="1" customWidth="1"/>
    <col min="10" max="10" width="13.625" style="0" bestFit="1" customWidth="1"/>
  </cols>
  <sheetData>
    <row r="1" spans="1:5" s="47" customFormat="1" ht="21">
      <c r="A1" s="78" t="s">
        <v>21</v>
      </c>
      <c r="B1" s="78"/>
      <c r="C1" s="78"/>
      <c r="D1" s="78"/>
      <c r="E1" s="78"/>
    </row>
    <row r="2" spans="1:5" s="39" customFormat="1" ht="24.75">
      <c r="A2" s="79" t="s">
        <v>22</v>
      </c>
      <c r="B2" s="79"/>
      <c r="C2" s="79"/>
      <c r="D2" s="79"/>
      <c r="E2" s="79"/>
    </row>
    <row r="3" spans="1:5" s="39" customFormat="1" ht="17.25">
      <c r="A3" s="80" t="s">
        <v>113</v>
      </c>
      <c r="B3" s="81"/>
      <c r="C3" s="81"/>
      <c r="D3" s="81"/>
      <c r="E3" s="81"/>
    </row>
    <row r="4" spans="1:5" s="1" customFormat="1" ht="24.75" customHeight="1">
      <c r="A4" s="40" t="s">
        <v>17</v>
      </c>
      <c r="B4" s="41" t="s">
        <v>18</v>
      </c>
      <c r="C4" s="41" t="s">
        <v>19</v>
      </c>
      <c r="D4" s="82" t="s">
        <v>20</v>
      </c>
      <c r="E4" s="83"/>
    </row>
    <row r="5" spans="1:5" s="5" customFormat="1" ht="30" customHeight="1">
      <c r="A5" s="53" t="s">
        <v>3</v>
      </c>
      <c r="B5" s="2" t="s">
        <v>0</v>
      </c>
      <c r="C5" s="2" t="s">
        <v>0</v>
      </c>
      <c r="D5" s="3"/>
      <c r="E5" s="4"/>
    </row>
    <row r="6" spans="1:5" s="5" customFormat="1" ht="21" customHeight="1">
      <c r="A6" s="54" t="s">
        <v>41</v>
      </c>
      <c r="B6" s="6"/>
      <c r="C6" s="7">
        <v>280044662.1</v>
      </c>
      <c r="D6" s="16" t="s">
        <v>1</v>
      </c>
      <c r="E6" s="8">
        <f>C6-B6</f>
        <v>280044662.1</v>
      </c>
    </row>
    <row r="7" spans="1:7" s="5" customFormat="1" ht="21" customHeight="1">
      <c r="A7" s="54" t="s">
        <v>42</v>
      </c>
      <c r="B7" s="6"/>
      <c r="C7" s="7">
        <v>155665811.51</v>
      </c>
      <c r="D7" s="16" t="s">
        <v>1</v>
      </c>
      <c r="E7" s="8">
        <f aca="true" t="shared" si="0" ref="E7:E22">E6+C7-B7</f>
        <v>435710473.61</v>
      </c>
      <c r="G7" s="9"/>
    </row>
    <row r="8" spans="1:5" s="5" customFormat="1" ht="21" customHeight="1">
      <c r="A8" s="54" t="s">
        <v>43</v>
      </c>
      <c r="B8" s="6"/>
      <c r="C8" s="7">
        <v>89201835.68</v>
      </c>
      <c r="D8" s="16" t="s">
        <v>1</v>
      </c>
      <c r="E8" s="8">
        <f t="shared" si="0"/>
        <v>524912309.29</v>
      </c>
    </row>
    <row r="9" spans="1:9" s="5" customFormat="1" ht="21" customHeight="1">
      <c r="A9" s="54" t="s">
        <v>46</v>
      </c>
      <c r="B9" s="6"/>
      <c r="C9" s="7">
        <v>38228824.99</v>
      </c>
      <c r="D9" s="16" t="s">
        <v>1</v>
      </c>
      <c r="E9" s="8">
        <f t="shared" si="0"/>
        <v>563141134.28</v>
      </c>
      <c r="F9" s="10"/>
      <c r="G9" s="10"/>
      <c r="H9" s="10"/>
      <c r="I9" s="10"/>
    </row>
    <row r="10" spans="1:7" s="5" customFormat="1" ht="21" customHeight="1">
      <c r="A10" s="54" t="s">
        <v>44</v>
      </c>
      <c r="B10" s="6"/>
      <c r="C10" s="7">
        <v>123856150.46</v>
      </c>
      <c r="D10" s="16" t="s">
        <v>1</v>
      </c>
      <c r="E10" s="8">
        <f t="shared" si="0"/>
        <v>686997284.74</v>
      </c>
      <c r="F10" s="10"/>
      <c r="G10" s="11"/>
    </row>
    <row r="11" spans="1:7" s="5" customFormat="1" ht="21" customHeight="1">
      <c r="A11" s="54" t="s">
        <v>47</v>
      </c>
      <c r="B11" s="6"/>
      <c r="C11" s="7">
        <v>129658503.41</v>
      </c>
      <c r="D11" s="16" t="s">
        <v>1</v>
      </c>
      <c r="E11" s="8">
        <f t="shared" si="0"/>
        <v>816655788.15</v>
      </c>
      <c r="F11" s="10"/>
      <c r="G11" s="11"/>
    </row>
    <row r="12" spans="1:8" s="5" customFormat="1" ht="21" customHeight="1">
      <c r="A12" s="54" t="s">
        <v>45</v>
      </c>
      <c r="B12" s="7">
        <v>55093468.53</v>
      </c>
      <c r="C12" s="6"/>
      <c r="D12" s="16" t="s">
        <v>1</v>
      </c>
      <c r="E12" s="8">
        <f t="shared" si="0"/>
        <v>761562319.62</v>
      </c>
      <c r="F12" s="10"/>
      <c r="H12" s="11"/>
    </row>
    <row r="13" spans="1:9" s="5" customFormat="1" ht="21" customHeight="1">
      <c r="A13" s="54" t="s">
        <v>48</v>
      </c>
      <c r="B13" s="6"/>
      <c r="C13" s="7">
        <v>176227483.47</v>
      </c>
      <c r="D13" s="16" t="s">
        <v>1</v>
      </c>
      <c r="E13" s="8">
        <f t="shared" si="0"/>
        <v>937789803.09</v>
      </c>
      <c r="F13" s="10"/>
      <c r="G13" s="12"/>
      <c r="H13" s="12"/>
      <c r="I13" s="12"/>
    </row>
    <row r="14" spans="1:5" s="5" customFormat="1" ht="21" customHeight="1">
      <c r="A14" s="54" t="s">
        <v>49</v>
      </c>
      <c r="B14" s="7">
        <v>33138786.51</v>
      </c>
      <c r="C14" s="6"/>
      <c r="D14" s="16" t="s">
        <v>1</v>
      </c>
      <c r="E14" s="8">
        <f t="shared" si="0"/>
        <v>904651016.58</v>
      </c>
    </row>
    <row r="15" spans="1:5" s="5" customFormat="1" ht="21" customHeight="1">
      <c r="A15" s="54" t="s">
        <v>50</v>
      </c>
      <c r="B15" s="7">
        <v>45932780.55</v>
      </c>
      <c r="C15" s="6"/>
      <c r="D15" s="16" t="s">
        <v>1</v>
      </c>
      <c r="E15" s="8">
        <f t="shared" si="0"/>
        <v>858718236.0300001</v>
      </c>
    </row>
    <row r="16" spans="1:9" s="5" customFormat="1" ht="21" customHeight="1">
      <c r="A16" s="54" t="s">
        <v>51</v>
      </c>
      <c r="B16" s="6"/>
      <c r="C16" s="7">
        <v>137715946.27</v>
      </c>
      <c r="D16" s="16" t="s">
        <v>1</v>
      </c>
      <c r="E16" s="8">
        <f t="shared" si="0"/>
        <v>996434182.3000001</v>
      </c>
      <c r="F16" s="10"/>
      <c r="G16" s="10"/>
      <c r="H16" s="10"/>
      <c r="I16" s="10"/>
    </row>
    <row r="17" spans="1:7" s="5" customFormat="1" ht="21" customHeight="1">
      <c r="A17" s="54" t="s">
        <v>52</v>
      </c>
      <c r="B17" s="6"/>
      <c r="C17" s="7">
        <v>76910146.85</v>
      </c>
      <c r="D17" s="16" t="s">
        <v>1</v>
      </c>
      <c r="E17" s="8">
        <f t="shared" si="0"/>
        <v>1073344329.1500001</v>
      </c>
      <c r="F17" s="10"/>
      <c r="G17" s="11"/>
    </row>
    <row r="18" spans="1:8" s="5" customFormat="1" ht="21" customHeight="1">
      <c r="A18" s="54" t="s">
        <v>53</v>
      </c>
      <c r="B18" s="6"/>
      <c r="C18" s="7">
        <v>398247473.56</v>
      </c>
      <c r="D18" s="16" t="s">
        <v>1</v>
      </c>
      <c r="E18" s="8">
        <f t="shared" si="0"/>
        <v>1471591802.71</v>
      </c>
      <c r="F18" s="10"/>
      <c r="H18" s="11"/>
    </row>
    <row r="19" spans="1:6" s="5" customFormat="1" ht="21" customHeight="1">
      <c r="A19" s="54" t="s">
        <v>54</v>
      </c>
      <c r="B19" s="6"/>
      <c r="C19" s="7">
        <v>638937444.43</v>
      </c>
      <c r="D19" s="16" t="s">
        <v>1</v>
      </c>
      <c r="E19" s="8">
        <f t="shared" si="0"/>
        <v>2110529247.1399999</v>
      </c>
      <c r="F19" s="10"/>
    </row>
    <row r="20" spans="1:5" s="5" customFormat="1" ht="21" customHeight="1">
      <c r="A20" s="54" t="s">
        <v>55</v>
      </c>
      <c r="B20" s="7">
        <v>179650548.79</v>
      </c>
      <c r="C20" s="6"/>
      <c r="D20" s="16" t="s">
        <v>1</v>
      </c>
      <c r="E20" s="8">
        <f t="shared" si="0"/>
        <v>1930878698.35</v>
      </c>
    </row>
    <row r="21" spans="1:5" s="5" customFormat="1" ht="21" customHeight="1">
      <c r="A21" s="54" t="s">
        <v>56</v>
      </c>
      <c r="B21" s="7">
        <v>224931664.65</v>
      </c>
      <c r="C21" s="6"/>
      <c r="D21" s="16" t="s">
        <v>1</v>
      </c>
      <c r="E21" s="8">
        <f t="shared" si="0"/>
        <v>1705947033.6999998</v>
      </c>
    </row>
    <row r="22" spans="1:5" s="5" customFormat="1" ht="21" customHeight="1">
      <c r="A22" s="54" t="s">
        <v>57</v>
      </c>
      <c r="B22" s="7">
        <v>1135403120.43</v>
      </c>
      <c r="C22" s="6"/>
      <c r="D22" s="16" t="s">
        <v>1</v>
      </c>
      <c r="E22" s="8">
        <f t="shared" si="0"/>
        <v>570543913.2699997</v>
      </c>
    </row>
    <row r="23" spans="1:5" s="5" customFormat="1" ht="21" customHeight="1">
      <c r="A23" s="54" t="s">
        <v>58</v>
      </c>
      <c r="B23" s="7">
        <v>600574572.48</v>
      </c>
      <c r="C23" s="6"/>
      <c r="D23" s="16" t="s">
        <v>2</v>
      </c>
      <c r="E23" s="8">
        <f>B23-E22+C23</f>
        <v>30030659.210000277</v>
      </c>
    </row>
    <row r="24" spans="1:5" s="5" customFormat="1" ht="21" customHeight="1">
      <c r="A24" s="54" t="s">
        <v>59</v>
      </c>
      <c r="B24" s="7">
        <v>1655617356.45</v>
      </c>
      <c r="C24" s="6"/>
      <c r="D24" s="16" t="s">
        <v>2</v>
      </c>
      <c r="E24" s="8">
        <f aca="true" t="shared" si="1" ref="E24:E56">B24+E23-C24</f>
        <v>1685648015.6600003</v>
      </c>
    </row>
    <row r="25" spans="1:5" s="5" customFormat="1" ht="21" customHeight="1">
      <c r="A25" s="54" t="s">
        <v>60</v>
      </c>
      <c r="B25" s="7">
        <v>1888921921.78</v>
      </c>
      <c r="C25" s="6"/>
      <c r="D25" s="16" t="s">
        <v>2</v>
      </c>
      <c r="E25" s="8">
        <f t="shared" si="1"/>
        <v>3574569937.4400005</v>
      </c>
    </row>
    <row r="26" spans="1:5" s="5" customFormat="1" ht="21" customHeight="1">
      <c r="A26" s="54" t="s">
        <v>61</v>
      </c>
      <c r="B26" s="7">
        <v>1698299177.95</v>
      </c>
      <c r="C26" s="6"/>
      <c r="D26" s="16" t="s">
        <v>2</v>
      </c>
      <c r="E26" s="8">
        <f t="shared" si="1"/>
        <v>5272869115.39</v>
      </c>
    </row>
    <row r="27" spans="1:5" s="5" customFormat="1" ht="21" customHeight="1">
      <c r="A27" s="54" t="s">
        <v>62</v>
      </c>
      <c r="B27" s="7">
        <v>1162598330.94</v>
      </c>
      <c r="C27" s="6"/>
      <c r="D27" s="16" t="s">
        <v>2</v>
      </c>
      <c r="E27" s="8">
        <f t="shared" si="1"/>
        <v>6435467446.33</v>
      </c>
    </row>
    <row r="28" spans="1:5" s="5" customFormat="1" ht="21" customHeight="1">
      <c r="A28" s="54" t="s">
        <v>63</v>
      </c>
      <c r="B28" s="7">
        <v>1902735068.31</v>
      </c>
      <c r="C28" s="6"/>
      <c r="D28" s="16" t="s">
        <v>2</v>
      </c>
      <c r="E28" s="8">
        <f t="shared" si="1"/>
        <v>8338202514.639999</v>
      </c>
    </row>
    <row r="29" spans="1:5" s="5" customFormat="1" ht="21" customHeight="1">
      <c r="A29" s="54" t="s">
        <v>64</v>
      </c>
      <c r="B29" s="7">
        <v>8559877228.42</v>
      </c>
      <c r="C29" s="6"/>
      <c r="D29" s="16" t="s">
        <v>2</v>
      </c>
      <c r="E29" s="8">
        <f t="shared" si="1"/>
        <v>16898079743.06</v>
      </c>
    </row>
    <row r="30" spans="1:5" s="5" customFormat="1" ht="21" customHeight="1">
      <c r="A30" s="54" t="s">
        <v>65</v>
      </c>
      <c r="B30" s="7">
        <v>18753192321.33</v>
      </c>
      <c r="C30" s="6"/>
      <c r="D30" s="16" t="s">
        <v>2</v>
      </c>
      <c r="E30" s="8">
        <f t="shared" si="1"/>
        <v>35651272064.39</v>
      </c>
    </row>
    <row r="31" spans="1:5" s="5" customFormat="1" ht="21" customHeight="1">
      <c r="A31" s="54" t="s">
        <v>66</v>
      </c>
      <c r="B31" s="7">
        <v>6710434505.98</v>
      </c>
      <c r="C31" s="6"/>
      <c r="D31" s="16" t="s">
        <v>2</v>
      </c>
      <c r="E31" s="8">
        <f t="shared" si="1"/>
        <v>42361706570.369995</v>
      </c>
    </row>
    <row r="32" spans="1:5" s="13" customFormat="1" ht="21" customHeight="1">
      <c r="A32" s="54" t="s">
        <v>67</v>
      </c>
      <c r="B32" s="7">
        <v>8936598903.23</v>
      </c>
      <c r="C32" s="6"/>
      <c r="D32" s="16" t="s">
        <v>2</v>
      </c>
      <c r="E32" s="8">
        <f t="shared" si="1"/>
        <v>51298305473.59999</v>
      </c>
    </row>
    <row r="33" spans="1:5" s="5" customFormat="1" ht="21" customHeight="1">
      <c r="A33" s="54" t="s">
        <v>68</v>
      </c>
      <c r="B33" s="7">
        <v>5414091286.13</v>
      </c>
      <c r="C33" s="6"/>
      <c r="D33" s="16" t="s">
        <v>2</v>
      </c>
      <c r="E33" s="8">
        <f t="shared" si="1"/>
        <v>56712396759.72999</v>
      </c>
    </row>
    <row r="34" spans="1:5" s="5" customFormat="1" ht="21" customHeight="1">
      <c r="A34" s="54" t="s">
        <v>69</v>
      </c>
      <c r="B34" s="7">
        <v>8336874981.25</v>
      </c>
      <c r="C34" s="6"/>
      <c r="D34" s="16" t="s">
        <v>2</v>
      </c>
      <c r="E34" s="8">
        <f t="shared" si="1"/>
        <v>65049271740.97999</v>
      </c>
    </row>
    <row r="35" spans="1:5" s="5" customFormat="1" ht="21" customHeight="1">
      <c r="A35" s="54" t="s">
        <v>70</v>
      </c>
      <c r="B35" s="7">
        <v>23644611427.32</v>
      </c>
      <c r="C35" s="6"/>
      <c r="D35" s="16" t="s">
        <v>2</v>
      </c>
      <c r="E35" s="8">
        <f t="shared" si="1"/>
        <v>88693883168.29999</v>
      </c>
    </row>
    <row r="36" spans="1:5" s="18" customFormat="1" ht="21" customHeight="1">
      <c r="A36" s="14" t="s">
        <v>71</v>
      </c>
      <c r="B36" s="15">
        <v>16496387744.46</v>
      </c>
      <c r="C36" s="6"/>
      <c r="D36" s="16" t="s">
        <v>2</v>
      </c>
      <c r="E36" s="17">
        <f t="shared" si="1"/>
        <v>105190270912.75998</v>
      </c>
    </row>
    <row r="37" spans="1:5" s="5" customFormat="1" ht="21" customHeight="1">
      <c r="A37" s="54" t="s">
        <v>72</v>
      </c>
      <c r="B37" s="6"/>
      <c r="C37" s="7">
        <v>9426827289.13</v>
      </c>
      <c r="D37" s="16" t="s">
        <v>2</v>
      </c>
      <c r="E37" s="8">
        <f t="shared" si="1"/>
        <v>95763443623.62997</v>
      </c>
    </row>
    <row r="38" spans="1:5" s="5" customFormat="1" ht="21" customHeight="1">
      <c r="A38" s="54" t="s">
        <v>73</v>
      </c>
      <c r="B38" s="6"/>
      <c r="C38" s="7">
        <v>11150714134.02</v>
      </c>
      <c r="D38" s="16" t="s">
        <v>2</v>
      </c>
      <c r="E38" s="8">
        <f t="shared" si="1"/>
        <v>84612729489.60997</v>
      </c>
    </row>
    <row r="39" spans="1:5" s="5" customFormat="1" ht="21" customHeight="1">
      <c r="A39" s="72" t="s">
        <v>74</v>
      </c>
      <c r="B39" s="73"/>
      <c r="C39" s="74">
        <v>5276630864.25</v>
      </c>
      <c r="D39" s="75" t="s">
        <v>2</v>
      </c>
      <c r="E39" s="76">
        <f t="shared" si="1"/>
        <v>79336098625.35997</v>
      </c>
    </row>
    <row r="40" spans="1:5" s="5" customFormat="1" ht="21" customHeight="1">
      <c r="A40" s="54" t="s">
        <v>75</v>
      </c>
      <c r="B40" s="6"/>
      <c r="C40" s="7">
        <v>1831082528.11</v>
      </c>
      <c r="D40" s="16" t="s">
        <v>2</v>
      </c>
      <c r="E40" s="8">
        <f t="shared" si="1"/>
        <v>77505016097.24997</v>
      </c>
    </row>
    <row r="41" spans="1:5" s="5" customFormat="1" ht="21" customHeight="1">
      <c r="A41" s="54" t="s">
        <v>76</v>
      </c>
      <c r="B41" s="7">
        <v>7393905825.01</v>
      </c>
      <c r="C41" s="6"/>
      <c r="D41" s="16" t="s">
        <v>2</v>
      </c>
      <c r="E41" s="8">
        <f t="shared" si="1"/>
        <v>84898921922.25996</v>
      </c>
    </row>
    <row r="42" spans="1:5" s="5" customFormat="1" ht="21" customHeight="1">
      <c r="A42" s="54" t="s">
        <v>77</v>
      </c>
      <c r="B42" s="6"/>
      <c r="C42" s="7">
        <v>6124026964.99</v>
      </c>
      <c r="D42" s="16" t="s">
        <v>2</v>
      </c>
      <c r="E42" s="8">
        <f t="shared" si="1"/>
        <v>78774894957.26996</v>
      </c>
    </row>
    <row r="43" spans="1:5" s="5" customFormat="1" ht="21" customHeight="1">
      <c r="A43" s="54" t="s">
        <v>78</v>
      </c>
      <c r="B43" s="7">
        <v>31236276628.18</v>
      </c>
      <c r="C43" s="6"/>
      <c r="D43" s="16" t="s">
        <v>2</v>
      </c>
      <c r="E43" s="8">
        <f t="shared" si="1"/>
        <v>110011171585.44995</v>
      </c>
    </row>
    <row r="44" spans="1:5" s="5" customFormat="1" ht="21" customHeight="1">
      <c r="A44" s="54" t="s">
        <v>79</v>
      </c>
      <c r="B44" s="7">
        <v>68071148928.08</v>
      </c>
      <c r="C44" s="6"/>
      <c r="D44" s="16" t="s">
        <v>2</v>
      </c>
      <c r="E44" s="8">
        <f t="shared" si="1"/>
        <v>178082320513.52997</v>
      </c>
    </row>
    <row r="45" spans="1:5" s="5" customFormat="1" ht="21" customHeight="1">
      <c r="A45" s="54" t="s">
        <v>80</v>
      </c>
      <c r="B45" s="7">
        <v>62911530301.93</v>
      </c>
      <c r="C45" s="6"/>
      <c r="D45" s="16" t="s">
        <v>2</v>
      </c>
      <c r="E45" s="8">
        <f t="shared" si="1"/>
        <v>240993850815.45996</v>
      </c>
    </row>
    <row r="46" spans="1:5" s="5" customFormat="1" ht="21" customHeight="1">
      <c r="A46" s="54" t="s">
        <v>81</v>
      </c>
      <c r="B46" s="7">
        <v>32252225834.11</v>
      </c>
      <c r="C46" s="6"/>
      <c r="D46" s="16" t="s">
        <v>2</v>
      </c>
      <c r="E46" s="8">
        <f t="shared" si="1"/>
        <v>273246076649.56995</v>
      </c>
    </row>
    <row r="47" spans="1:5" s="5" customFormat="1" ht="21" customHeight="1">
      <c r="A47" s="54" t="s">
        <v>82</v>
      </c>
      <c r="B47" s="6"/>
      <c r="C47" s="7">
        <v>52938863717.25</v>
      </c>
      <c r="D47" s="16" t="s">
        <v>2</v>
      </c>
      <c r="E47" s="8">
        <f t="shared" si="1"/>
        <v>220307212932.31995</v>
      </c>
    </row>
    <row r="48" spans="1:5" s="5" customFormat="1" ht="21" customHeight="1">
      <c r="A48" s="54" t="s">
        <v>83</v>
      </c>
      <c r="B48" s="6"/>
      <c r="C48" s="7">
        <v>5969240133.25</v>
      </c>
      <c r="D48" s="16" t="s">
        <v>2</v>
      </c>
      <c r="E48" s="8">
        <f t="shared" si="1"/>
        <v>214337972799.06995</v>
      </c>
    </row>
    <row r="49" spans="1:5" s="5" customFormat="1" ht="21" customHeight="1">
      <c r="A49" s="55" t="s">
        <v>84</v>
      </c>
      <c r="B49" s="6"/>
      <c r="C49" s="7">
        <v>46155478280.24</v>
      </c>
      <c r="D49" s="16" t="s">
        <v>2</v>
      </c>
      <c r="E49" s="8">
        <f t="shared" si="1"/>
        <v>168182494518.82996</v>
      </c>
    </row>
    <row r="50" spans="1:5" s="5" customFormat="1" ht="21" customHeight="1">
      <c r="A50" s="54" t="s">
        <v>85</v>
      </c>
      <c r="B50" s="6"/>
      <c r="C50" s="7">
        <v>17536996289.53</v>
      </c>
      <c r="D50" s="16" t="s">
        <v>2</v>
      </c>
      <c r="E50" s="8">
        <f t="shared" si="1"/>
        <v>150645498229.29996</v>
      </c>
    </row>
    <row r="51" spans="1:5" s="5" customFormat="1" ht="21" customHeight="1">
      <c r="A51" s="54" t="s">
        <v>86</v>
      </c>
      <c r="B51" s="7">
        <v>13927949097.47</v>
      </c>
      <c r="C51" s="6"/>
      <c r="D51" s="16" t="s">
        <v>2</v>
      </c>
      <c r="E51" s="8">
        <f t="shared" si="1"/>
        <v>164573447326.76996</v>
      </c>
    </row>
    <row r="52" spans="1:5" s="5" customFormat="1" ht="21" customHeight="1">
      <c r="A52" s="54" t="s">
        <v>87</v>
      </c>
      <c r="B52" s="6"/>
      <c r="C52" s="7">
        <v>444520199.12</v>
      </c>
      <c r="D52" s="16" t="s">
        <v>2</v>
      </c>
      <c r="E52" s="8">
        <f t="shared" si="1"/>
        <v>164128927127.64996</v>
      </c>
    </row>
    <row r="53" spans="1:5" s="5" customFormat="1" ht="21" customHeight="1">
      <c r="A53" s="54" t="s">
        <v>88</v>
      </c>
      <c r="B53" s="6"/>
      <c r="C53" s="7">
        <v>11515644679.83</v>
      </c>
      <c r="D53" s="16" t="s">
        <v>2</v>
      </c>
      <c r="E53" s="8">
        <f t="shared" si="1"/>
        <v>152613282447.81998</v>
      </c>
    </row>
    <row r="54" spans="1:5" s="5" customFormat="1" ht="21" customHeight="1">
      <c r="A54" s="54" t="s">
        <v>89</v>
      </c>
      <c r="B54" s="7">
        <v>106877285155.87</v>
      </c>
      <c r="C54" s="6"/>
      <c r="D54" s="16" t="s">
        <v>2</v>
      </c>
      <c r="E54" s="8">
        <f t="shared" si="1"/>
        <v>259490567603.68997</v>
      </c>
    </row>
    <row r="55" spans="1:5" s="5" customFormat="1" ht="21" customHeight="1">
      <c r="A55" s="54" t="s">
        <v>90</v>
      </c>
      <c r="B55" s="7">
        <v>2577830381.03</v>
      </c>
      <c r="C55" s="6"/>
      <c r="D55" s="16" t="s">
        <v>2</v>
      </c>
      <c r="E55" s="8">
        <f t="shared" si="1"/>
        <v>262068397984.71997</v>
      </c>
    </row>
    <row r="56" spans="1:5" s="5" customFormat="1" ht="21" customHeight="1">
      <c r="A56" s="54" t="s">
        <v>91</v>
      </c>
      <c r="B56" s="7">
        <v>77413523170.29</v>
      </c>
      <c r="C56" s="6"/>
      <c r="D56" s="16" t="s">
        <v>2</v>
      </c>
      <c r="E56" s="8">
        <f t="shared" si="1"/>
        <v>339481921155.00995</v>
      </c>
    </row>
    <row r="57" spans="1:5" s="5" customFormat="1" ht="21" customHeight="1">
      <c r="A57" s="54" t="s">
        <v>92</v>
      </c>
      <c r="B57" s="7">
        <v>11116098868.47</v>
      </c>
      <c r="C57" s="6"/>
      <c r="D57" s="16" t="s">
        <v>4</v>
      </c>
      <c r="E57" s="8">
        <f aca="true" t="shared" si="2" ref="E57:E68">(B57+E56-C57)</f>
        <v>350598020023.4799</v>
      </c>
    </row>
    <row r="58" spans="1:5" s="5" customFormat="1" ht="21" customHeight="1">
      <c r="A58" s="54" t="s">
        <v>93</v>
      </c>
      <c r="B58" s="6"/>
      <c r="C58" s="7">
        <v>57421248206.12</v>
      </c>
      <c r="D58" s="16" t="s">
        <v>4</v>
      </c>
      <c r="E58" s="8">
        <f t="shared" si="2"/>
        <v>293176771817.3599</v>
      </c>
    </row>
    <row r="59" spans="1:5" s="5" customFormat="1" ht="21" customHeight="1">
      <c r="A59" s="54" t="s">
        <v>94</v>
      </c>
      <c r="B59" s="6"/>
      <c r="C59" s="7">
        <v>43826580755.2</v>
      </c>
      <c r="D59" s="16" t="s">
        <v>4</v>
      </c>
      <c r="E59" s="8">
        <f t="shared" si="2"/>
        <v>249350191062.1599</v>
      </c>
    </row>
    <row r="60" spans="1:5" s="5" customFormat="1" ht="21" customHeight="1">
      <c r="A60" s="54" t="s">
        <v>95</v>
      </c>
      <c r="B60" s="7">
        <v>3839869667.41</v>
      </c>
      <c r="C60" s="6"/>
      <c r="D60" s="68" t="s">
        <v>4</v>
      </c>
      <c r="E60" s="8">
        <f t="shared" si="2"/>
        <v>253190060729.56992</v>
      </c>
    </row>
    <row r="61" spans="1:5" s="5" customFormat="1" ht="21" customHeight="1">
      <c r="A61" s="54" t="s">
        <v>96</v>
      </c>
      <c r="B61" s="6"/>
      <c r="C61" s="7">
        <v>554363052.27</v>
      </c>
      <c r="D61" s="68" t="s">
        <v>4</v>
      </c>
      <c r="E61" s="8">
        <f t="shared" si="2"/>
        <v>252635697677.29993</v>
      </c>
    </row>
    <row r="62" spans="1:5" s="5" customFormat="1" ht="21" customHeight="1">
      <c r="A62" s="54" t="s">
        <v>97</v>
      </c>
      <c r="B62" s="7">
        <v>15583454376.77</v>
      </c>
      <c r="C62" s="6"/>
      <c r="D62" s="68" t="s">
        <v>4</v>
      </c>
      <c r="E62" s="8">
        <f t="shared" si="2"/>
        <v>268219152054.06992</v>
      </c>
    </row>
    <row r="63" spans="1:5" s="20" customFormat="1" ht="21" customHeight="1">
      <c r="A63" s="56" t="s">
        <v>98</v>
      </c>
      <c r="B63" s="19">
        <v>73585333535.43</v>
      </c>
      <c r="C63" s="6"/>
      <c r="D63" s="69" t="s">
        <v>4</v>
      </c>
      <c r="E63" s="8">
        <f t="shared" si="2"/>
        <v>341804485589.4999</v>
      </c>
    </row>
    <row r="64" spans="1:5" s="20" customFormat="1" ht="21" customHeight="1">
      <c r="A64" s="56" t="s">
        <v>99</v>
      </c>
      <c r="B64" s="6"/>
      <c r="C64" s="7">
        <v>45506984318.19995</v>
      </c>
      <c r="D64" s="69" t="s">
        <v>4</v>
      </c>
      <c r="E64" s="8">
        <f t="shared" si="2"/>
        <v>296297501271.2999</v>
      </c>
    </row>
    <row r="65" spans="1:5" s="20" customFormat="1" ht="21" customHeight="1">
      <c r="A65" s="56" t="s">
        <v>100</v>
      </c>
      <c r="B65" s="6"/>
      <c r="C65" s="7">
        <v>62482225807.05</v>
      </c>
      <c r="D65" s="69" t="s">
        <v>4</v>
      </c>
      <c r="E65" s="8">
        <f t="shared" si="2"/>
        <v>233815275464.24994</v>
      </c>
    </row>
    <row r="66" spans="1:5" s="20" customFormat="1" ht="21" customHeight="1">
      <c r="A66" s="56" t="s">
        <v>101</v>
      </c>
      <c r="B66" s="6"/>
      <c r="C66" s="7">
        <v>583855816.399902</v>
      </c>
      <c r="D66" s="69" t="s">
        <v>4</v>
      </c>
      <c r="E66" s="8">
        <f t="shared" si="2"/>
        <v>233231419647.85004</v>
      </c>
    </row>
    <row r="67" spans="1:5" s="20" customFormat="1" ht="21" customHeight="1">
      <c r="A67" s="57" t="s">
        <v>104</v>
      </c>
      <c r="B67" s="6"/>
      <c r="C67" s="7">
        <v>0.67</v>
      </c>
      <c r="D67" s="69" t="s">
        <v>4</v>
      </c>
      <c r="E67" s="8">
        <f t="shared" si="2"/>
        <v>233231419647.18002</v>
      </c>
    </row>
    <row r="68" spans="1:5" s="20" customFormat="1" ht="21" customHeight="1">
      <c r="A68" s="57" t="s">
        <v>105</v>
      </c>
      <c r="B68" s="6"/>
      <c r="C68" s="7">
        <v>21859968462.38</v>
      </c>
      <c r="D68" s="69" t="s">
        <v>4</v>
      </c>
      <c r="E68" s="8">
        <f t="shared" si="2"/>
        <v>211371451184.80002</v>
      </c>
    </row>
    <row r="69" spans="1:5" s="20" customFormat="1" ht="21" customHeight="1">
      <c r="A69" s="57" t="s">
        <v>106</v>
      </c>
      <c r="B69" s="6"/>
      <c r="C69" s="7">
        <v>0.28</v>
      </c>
      <c r="D69" s="69" t="s">
        <v>4</v>
      </c>
      <c r="E69" s="8">
        <f aca="true" t="shared" si="3" ref="E69:E74">B69+E68-C69</f>
        <v>211371451184.52002</v>
      </c>
    </row>
    <row r="70" spans="1:5" s="20" customFormat="1" ht="21" customHeight="1">
      <c r="A70" s="57" t="s">
        <v>107</v>
      </c>
      <c r="B70" s="6"/>
      <c r="C70" s="70">
        <v>0</v>
      </c>
      <c r="D70" s="69" t="s">
        <v>4</v>
      </c>
      <c r="E70" s="8">
        <f t="shared" si="3"/>
        <v>211371451184.52002</v>
      </c>
    </row>
    <row r="71" spans="1:5" s="20" customFormat="1" ht="21" customHeight="1">
      <c r="A71" s="57" t="s">
        <v>108</v>
      </c>
      <c r="B71" s="6"/>
      <c r="C71" s="70">
        <v>0</v>
      </c>
      <c r="D71" s="69" t="s">
        <v>4</v>
      </c>
      <c r="E71" s="8">
        <f t="shared" si="3"/>
        <v>211371451184.52002</v>
      </c>
    </row>
    <row r="72" spans="1:5" s="20" customFormat="1" ht="21" customHeight="1">
      <c r="A72" s="57" t="s">
        <v>109</v>
      </c>
      <c r="B72" s="6"/>
      <c r="C72" s="70">
        <v>0</v>
      </c>
      <c r="D72" s="69" t="s">
        <v>4</v>
      </c>
      <c r="E72" s="8">
        <f t="shared" si="3"/>
        <v>211371451184.52002</v>
      </c>
    </row>
    <row r="73" spans="1:5" s="20" customFormat="1" ht="21" customHeight="1">
      <c r="A73" s="57" t="s">
        <v>110</v>
      </c>
      <c r="B73" s="6"/>
      <c r="C73" s="70">
        <v>0</v>
      </c>
      <c r="D73" s="69" t="s">
        <v>4</v>
      </c>
      <c r="E73" s="8">
        <f t="shared" si="3"/>
        <v>211371451184.52002</v>
      </c>
    </row>
    <row r="74" spans="1:5" s="20" customFormat="1" ht="21" customHeight="1">
      <c r="A74" s="57" t="s">
        <v>114</v>
      </c>
      <c r="B74" s="19">
        <v>28823731486.67</v>
      </c>
      <c r="C74" s="70">
        <v>0</v>
      </c>
      <c r="D74" s="69" t="s">
        <v>4</v>
      </c>
      <c r="E74" s="8">
        <f t="shared" si="3"/>
        <v>240195182671.19</v>
      </c>
    </row>
    <row r="75" spans="1:5" s="21" customFormat="1" ht="26.25" customHeight="1">
      <c r="A75" s="42" t="s">
        <v>5</v>
      </c>
      <c r="B75" s="43">
        <f>SUM(B6:B74)</f>
        <v>643045128452.21</v>
      </c>
      <c r="C75" s="43">
        <f>SUM(C6:C74)</f>
        <v>402849945781.0198</v>
      </c>
      <c r="D75" s="44" t="s">
        <v>4</v>
      </c>
      <c r="E75" s="45">
        <f>B75-C75</f>
        <v>240195182671.1902</v>
      </c>
    </row>
    <row r="76" spans="1:5" s="23" customFormat="1" ht="24.75" customHeight="1">
      <c r="A76" s="58" t="s">
        <v>6</v>
      </c>
      <c r="B76" s="7"/>
      <c r="C76" s="7"/>
      <c r="D76" s="22"/>
      <c r="E76" s="8"/>
    </row>
    <row r="77" spans="1:5" s="23" customFormat="1" ht="24.75" customHeight="1">
      <c r="A77" s="66" t="s">
        <v>102</v>
      </c>
      <c r="B77" s="19">
        <v>32684884.2</v>
      </c>
      <c r="C77" s="24"/>
      <c r="D77" s="22"/>
      <c r="E77" s="71">
        <v>0</v>
      </c>
    </row>
    <row r="78" spans="1:5" s="25" customFormat="1" ht="24.75" customHeight="1">
      <c r="A78" s="66" t="s">
        <v>103</v>
      </c>
      <c r="B78" s="19">
        <v>8796217793.67</v>
      </c>
      <c r="C78" s="24"/>
      <c r="D78" s="22"/>
      <c r="E78" s="71">
        <v>0</v>
      </c>
    </row>
    <row r="79" spans="1:6" s="28" customFormat="1" ht="24.75" customHeight="1">
      <c r="A79" s="66" t="s">
        <v>7</v>
      </c>
      <c r="B79" s="24"/>
      <c r="C79" s="19">
        <f>550548501323.62+2274571409+2000000000</f>
        <v>554823072732.62</v>
      </c>
      <c r="D79" s="26"/>
      <c r="E79" s="71">
        <v>0</v>
      </c>
      <c r="F79" s="27"/>
    </row>
    <row r="80" spans="1:6" s="28" customFormat="1" ht="24.75" customHeight="1">
      <c r="A80" s="66" t="s">
        <v>8</v>
      </c>
      <c r="B80" s="19">
        <f>523684638862.56+1330260606+8420623395</f>
        <v>533435522863.56</v>
      </c>
      <c r="C80" s="24"/>
      <c r="D80" s="26"/>
      <c r="E80" s="71">
        <v>0</v>
      </c>
      <c r="F80" s="27"/>
    </row>
    <row r="81" spans="1:6" s="28" customFormat="1" ht="24.75" customHeight="1">
      <c r="A81" s="66" t="s">
        <v>9</v>
      </c>
      <c r="B81" s="24"/>
      <c r="C81" s="19">
        <f>62899899570.78+2320870516</f>
        <v>65220770086.78</v>
      </c>
      <c r="D81" s="26"/>
      <c r="E81" s="71">
        <v>0</v>
      </c>
      <c r="F81" s="27"/>
    </row>
    <row r="82" spans="1:7" s="28" customFormat="1" ht="24.75" customHeight="1">
      <c r="A82" s="67" t="s">
        <v>10</v>
      </c>
      <c r="B82" s="19">
        <f>55218211791.43+11224466256.07+29759909</f>
        <v>66472437956.5</v>
      </c>
      <c r="C82" s="24"/>
      <c r="D82" s="26"/>
      <c r="E82" s="71">
        <v>0</v>
      </c>
      <c r="F82" s="27"/>
      <c r="G82" s="29"/>
    </row>
    <row r="83" spans="1:6" s="28" customFormat="1" ht="24.75" customHeight="1">
      <c r="A83" s="66" t="s">
        <v>11</v>
      </c>
      <c r="B83" s="24"/>
      <c r="C83" s="19">
        <f>26089259851.25+1381209179</f>
        <v>27470469030.25</v>
      </c>
      <c r="D83" s="26"/>
      <c r="E83" s="71">
        <v>0</v>
      </c>
      <c r="F83" s="27"/>
    </row>
    <row r="84" spans="1:5" s="25" customFormat="1" ht="24.75" customHeight="1">
      <c r="A84" s="66" t="s">
        <v>12</v>
      </c>
      <c r="B84" s="19">
        <v>209639930.56</v>
      </c>
      <c r="C84" s="24"/>
      <c r="D84" s="22"/>
      <c r="E84" s="71">
        <v>0</v>
      </c>
    </row>
    <row r="85" spans="1:6" s="25" customFormat="1" ht="24.75" customHeight="1">
      <c r="A85" s="66" t="s">
        <v>13</v>
      </c>
      <c r="B85" s="19">
        <v>255427708</v>
      </c>
      <c r="C85" s="24"/>
      <c r="D85" s="22"/>
      <c r="E85" s="71">
        <v>0</v>
      </c>
      <c r="F85" s="30"/>
    </row>
    <row r="86" spans="1:5" s="31" customFormat="1" ht="24.75" customHeight="1">
      <c r="A86" s="58" t="s">
        <v>5</v>
      </c>
      <c r="B86" s="59">
        <f>SUM(B77:B85)</f>
        <v>609201931136.49</v>
      </c>
      <c r="C86" s="59">
        <f>SUM(C77:C85)</f>
        <v>647514311849.65</v>
      </c>
      <c r="D86" s="60" t="s">
        <v>14</v>
      </c>
      <c r="E86" s="61">
        <f>ABS(B86-C86)</f>
        <v>38312380713.160034</v>
      </c>
    </row>
    <row r="87" spans="1:5" s="31" customFormat="1" ht="24.75" customHeight="1">
      <c r="A87" s="58" t="s">
        <v>15</v>
      </c>
      <c r="B87" s="62"/>
      <c r="C87" s="63">
        <f>153786714629.32</f>
        <v>153786714629.32</v>
      </c>
      <c r="D87" s="60" t="s">
        <v>14</v>
      </c>
      <c r="E87" s="64">
        <f>C87</f>
        <v>153786714629.32</v>
      </c>
    </row>
    <row r="88" spans="1:7" s="32" customFormat="1" ht="24.75" customHeight="1">
      <c r="A88" s="42" t="s">
        <v>16</v>
      </c>
      <c r="B88" s="43">
        <f>B75+B86+B87</f>
        <v>1252247059588.7</v>
      </c>
      <c r="C88" s="43">
        <f>C75+C86+C87</f>
        <v>1204150972259.9897</v>
      </c>
      <c r="D88" s="44" t="s">
        <v>4</v>
      </c>
      <c r="E88" s="65">
        <f>B88-C88</f>
        <v>48096087328.710205</v>
      </c>
      <c r="G88" s="33"/>
    </row>
    <row r="89" spans="1:34" s="50" customFormat="1" ht="18.75" customHeight="1">
      <c r="A89" s="77" t="s">
        <v>115</v>
      </c>
      <c r="B89" s="77"/>
      <c r="C89" s="77"/>
      <c r="D89" s="77"/>
      <c r="E89" s="77"/>
      <c r="F89" s="48"/>
      <c r="G89" s="49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</row>
    <row r="90" spans="1:5" s="51" customFormat="1" ht="18.75" customHeight="1">
      <c r="A90" s="77" t="s">
        <v>23</v>
      </c>
      <c r="B90" s="77"/>
      <c r="C90" s="77"/>
      <c r="D90" s="77"/>
      <c r="E90" s="77"/>
    </row>
    <row r="91" spans="1:7" s="51" customFormat="1" ht="18.75" customHeight="1">
      <c r="A91" s="84" t="s">
        <v>116</v>
      </c>
      <c r="B91" s="84"/>
      <c r="C91" s="84"/>
      <c r="D91" s="84"/>
      <c r="E91" s="84"/>
      <c r="G91" s="52"/>
    </row>
    <row r="92" spans="1:5" s="51" customFormat="1" ht="18.75" customHeight="1">
      <c r="A92" s="77" t="s">
        <v>24</v>
      </c>
      <c r="B92" s="77"/>
      <c r="C92" s="77"/>
      <c r="D92" s="77"/>
      <c r="E92" s="77"/>
    </row>
    <row r="93" spans="1:5" s="51" customFormat="1" ht="18.75" customHeight="1">
      <c r="A93" s="77" t="s">
        <v>25</v>
      </c>
      <c r="B93" s="77"/>
      <c r="C93" s="77"/>
      <c r="D93" s="77"/>
      <c r="E93" s="77"/>
    </row>
    <row r="94" spans="1:5" s="51" customFormat="1" ht="18.75" customHeight="1">
      <c r="A94" s="77" t="s">
        <v>26</v>
      </c>
      <c r="B94" s="77"/>
      <c r="C94" s="77"/>
      <c r="D94" s="77"/>
      <c r="E94" s="77"/>
    </row>
    <row r="95" spans="1:5" s="51" customFormat="1" ht="18.75" customHeight="1">
      <c r="A95" s="77" t="s">
        <v>111</v>
      </c>
      <c r="B95" s="77"/>
      <c r="C95" s="77"/>
      <c r="D95" s="77"/>
      <c r="E95" s="77"/>
    </row>
    <row r="96" spans="1:5" s="51" customFormat="1" ht="18.75" customHeight="1">
      <c r="A96" s="77" t="s">
        <v>112</v>
      </c>
      <c r="B96" s="77"/>
      <c r="C96" s="77"/>
      <c r="D96" s="77"/>
      <c r="E96" s="77"/>
    </row>
    <row r="97" spans="1:5" s="51" customFormat="1" ht="18.75" customHeight="1">
      <c r="A97" s="77" t="s">
        <v>27</v>
      </c>
      <c r="B97" s="77"/>
      <c r="C97" s="77"/>
      <c r="D97" s="77"/>
      <c r="E97" s="77"/>
    </row>
    <row r="98" spans="1:5" s="51" customFormat="1" ht="18.75" customHeight="1">
      <c r="A98" s="77" t="s">
        <v>28</v>
      </c>
      <c r="B98" s="77"/>
      <c r="C98" s="77"/>
      <c r="D98" s="77"/>
      <c r="E98" s="77"/>
    </row>
    <row r="99" spans="1:5" s="51" customFormat="1" ht="18.75" customHeight="1">
      <c r="A99" s="77" t="s">
        <v>29</v>
      </c>
      <c r="B99" s="77"/>
      <c r="C99" s="77"/>
      <c r="D99" s="77"/>
      <c r="E99" s="77"/>
    </row>
    <row r="100" spans="1:5" s="51" customFormat="1" ht="18.75" customHeight="1">
      <c r="A100" s="77" t="s">
        <v>30</v>
      </c>
      <c r="B100" s="77"/>
      <c r="C100" s="77"/>
      <c r="D100" s="77"/>
      <c r="E100" s="77"/>
    </row>
    <row r="101" spans="1:5" s="51" customFormat="1" ht="18.75" customHeight="1">
      <c r="A101" s="46" t="s">
        <v>31</v>
      </c>
      <c r="B101" s="46"/>
      <c r="C101" s="46"/>
      <c r="D101" s="46"/>
      <c r="E101" s="46"/>
    </row>
    <row r="102" spans="1:5" s="51" customFormat="1" ht="18.75" customHeight="1">
      <c r="A102" s="77" t="s">
        <v>32</v>
      </c>
      <c r="B102" s="77"/>
      <c r="C102" s="77"/>
      <c r="D102" s="77"/>
      <c r="E102" s="77"/>
    </row>
    <row r="103" spans="1:5" s="51" customFormat="1" ht="18.75" customHeight="1">
      <c r="A103" s="85" t="s">
        <v>33</v>
      </c>
      <c r="B103" s="85"/>
      <c r="C103" s="85"/>
      <c r="D103" s="85"/>
      <c r="E103" s="85"/>
    </row>
    <row r="104" spans="1:5" s="51" customFormat="1" ht="18.75" customHeight="1">
      <c r="A104" s="77" t="s">
        <v>34</v>
      </c>
      <c r="B104" s="77"/>
      <c r="C104" s="77"/>
      <c r="D104" s="77"/>
      <c r="E104" s="77"/>
    </row>
    <row r="105" spans="1:5" s="51" customFormat="1" ht="18.75" customHeight="1">
      <c r="A105" s="85" t="s">
        <v>35</v>
      </c>
      <c r="B105" s="85"/>
      <c r="C105" s="85"/>
      <c r="D105" s="85"/>
      <c r="E105" s="85"/>
    </row>
    <row r="106" spans="1:5" s="51" customFormat="1" ht="18.75" customHeight="1">
      <c r="A106" s="77" t="s">
        <v>36</v>
      </c>
      <c r="B106" s="77"/>
      <c r="C106" s="77"/>
      <c r="D106" s="77"/>
      <c r="E106" s="77"/>
    </row>
    <row r="107" spans="1:5" s="51" customFormat="1" ht="18.75" customHeight="1">
      <c r="A107" s="85" t="s">
        <v>37</v>
      </c>
      <c r="B107" s="85"/>
      <c r="C107" s="85"/>
      <c r="D107" s="85"/>
      <c r="E107" s="85"/>
    </row>
    <row r="108" spans="1:5" s="51" customFormat="1" ht="18.75" customHeight="1">
      <c r="A108" s="84" t="s">
        <v>38</v>
      </c>
      <c r="B108" s="84"/>
      <c r="C108" s="84"/>
      <c r="D108" s="84"/>
      <c r="E108" s="84"/>
    </row>
    <row r="109" spans="1:5" s="51" customFormat="1" ht="18.75" customHeight="1">
      <c r="A109" s="77" t="s">
        <v>39</v>
      </c>
      <c r="B109" s="77"/>
      <c r="C109" s="77"/>
      <c r="D109" s="77"/>
      <c r="E109" s="77"/>
    </row>
    <row r="110" spans="1:5" s="51" customFormat="1" ht="18.75" customHeight="1">
      <c r="A110" s="85" t="s">
        <v>33</v>
      </c>
      <c r="B110" s="85"/>
      <c r="C110" s="85"/>
      <c r="D110" s="85"/>
      <c r="E110" s="85"/>
    </row>
    <row r="111" spans="1:5" s="51" customFormat="1" ht="18.75" customHeight="1">
      <c r="A111" s="84" t="s">
        <v>40</v>
      </c>
      <c r="B111" s="84"/>
      <c r="C111" s="84"/>
      <c r="D111" s="84"/>
      <c r="E111" s="84"/>
    </row>
    <row r="112" spans="1:5" s="36" customFormat="1" ht="16.5" customHeight="1">
      <c r="A112" s="34"/>
      <c r="B112" s="35"/>
      <c r="C112" s="35"/>
      <c r="D112" s="35"/>
      <c r="E112" s="35"/>
    </row>
    <row r="113" spans="1:5" s="35" customFormat="1" ht="16.5" customHeight="1">
      <c r="A113" s="37"/>
      <c r="B113" s="38"/>
      <c r="C113" s="38"/>
      <c r="D113" s="38"/>
      <c r="E113" s="38"/>
    </row>
    <row r="114" s="38" customFormat="1" ht="16.5" customHeight="1">
      <c r="A114" s="37"/>
    </row>
    <row r="115" s="38" customFormat="1" ht="16.5" customHeight="1">
      <c r="A115" s="37"/>
    </row>
    <row r="116" s="38" customFormat="1" ht="16.5" customHeight="1">
      <c r="A116" s="37"/>
    </row>
    <row r="117" s="38" customFormat="1" ht="16.5" customHeight="1">
      <c r="A117" s="37"/>
    </row>
    <row r="118" s="38" customFormat="1" ht="16.5" customHeight="1">
      <c r="A118" s="37"/>
    </row>
    <row r="119" s="38" customFormat="1" ht="16.5" customHeight="1">
      <c r="A119" s="37"/>
    </row>
    <row r="120" s="38" customFormat="1" ht="16.5" customHeight="1"/>
    <row r="121" s="38" customFormat="1" ht="16.5" customHeight="1"/>
    <row r="122" s="38" customFormat="1" ht="16.5" customHeight="1"/>
    <row r="123" s="38" customFormat="1" ht="16.5" customHeight="1"/>
    <row r="124" s="38" customFormat="1" ht="16.5" customHeight="1"/>
    <row r="125" s="38" customFormat="1" ht="16.5" customHeight="1"/>
    <row r="126" s="38" customFormat="1" ht="16.5" customHeight="1"/>
    <row r="127" s="38" customFormat="1" ht="16.5" customHeight="1"/>
    <row r="128" s="38" customFormat="1" ht="16.5" customHeight="1"/>
    <row r="129" s="38" customFormat="1" ht="16.5" customHeight="1"/>
    <row r="130" s="38" customFormat="1" ht="16.5" customHeight="1"/>
    <row r="131" spans="1:5" s="38" customFormat="1" ht="16.5" customHeight="1">
      <c r="A131"/>
      <c r="B131"/>
      <c r="C131"/>
      <c r="D131"/>
      <c r="E131"/>
    </row>
    <row r="132" ht="16.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/>
  <mergeCells count="26">
    <mergeCell ref="A98:E98"/>
    <mergeCell ref="A103:E103"/>
    <mergeCell ref="A104:E104"/>
    <mergeCell ref="A105:E105"/>
    <mergeCell ref="A106:E106"/>
    <mergeCell ref="A111:E111"/>
    <mergeCell ref="A107:E107"/>
    <mergeCell ref="A108:E108"/>
    <mergeCell ref="A109:E109"/>
    <mergeCell ref="A110:E110"/>
    <mergeCell ref="A93:E93"/>
    <mergeCell ref="A94:E94"/>
    <mergeCell ref="A95:E95"/>
    <mergeCell ref="A96:E96"/>
    <mergeCell ref="A97:E97"/>
    <mergeCell ref="A92:E92"/>
    <mergeCell ref="A99:E99"/>
    <mergeCell ref="A102:E102"/>
    <mergeCell ref="A100:E100"/>
    <mergeCell ref="A1:E1"/>
    <mergeCell ref="A2:E2"/>
    <mergeCell ref="A3:E3"/>
    <mergeCell ref="D4:E4"/>
    <mergeCell ref="A89:E89"/>
    <mergeCell ref="A90:E90"/>
    <mergeCell ref="A91:E91"/>
  </mergeCells>
  <printOptions horizontalCentered="1"/>
  <pageMargins left="0.5118110236220472" right="0.5118110236220472" top="0.6692913385826772" bottom="0.7874015748031497" header="0.3937007874015748" footer="0.5118110236220472"/>
  <pageSetup horizontalDpi="600" verticalDpi="600" orientation="portrait" pageOrder="overThenDown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ming0603</dc:creator>
  <cp:keywords/>
  <dc:description/>
  <cp:lastModifiedBy>陳小玨</cp:lastModifiedBy>
  <cp:lastPrinted>2019-04-12T06:51:30Z</cp:lastPrinted>
  <dcterms:created xsi:type="dcterms:W3CDTF">2016-04-25T08:25:30Z</dcterms:created>
  <dcterms:modified xsi:type="dcterms:W3CDTF">2019-04-29T07:20:11Z</dcterms:modified>
  <cp:category/>
  <cp:version/>
  <cp:contentType/>
  <cp:contentStatus/>
</cp:coreProperties>
</file>