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5130" activeTab="0"/>
  </bookViews>
  <sheets>
    <sheet name="融資" sheetId="1" r:id="rId1"/>
    <sheet name="歲入總表" sheetId="2" r:id="rId2"/>
    <sheet name="歲入總經" sheetId="3" r:id="rId3"/>
    <sheet name="歲入明細" sheetId="4" r:id="rId4"/>
    <sheet name="歲出總表" sheetId="5" r:id="rId5"/>
    <sheet name="歲出總經" sheetId="6" r:id="rId6"/>
    <sheet name="歲出總資" sheetId="7" r:id="rId7"/>
    <sheet name="歲出明細" sheetId="8" r:id="rId8"/>
  </sheets>
  <definedNames>
    <definedName name="_xlnm.Print_Area" localSheetId="3">'歲入明細'!$A$1:$P$27</definedName>
    <definedName name="_xlnm.Print_Area" localSheetId="1">'歲入總表'!$A$1:$P$27</definedName>
    <definedName name="_xlnm.Print_Area" localSheetId="2">'歲入總經'!$A$1:$P$27</definedName>
    <definedName name="_xlnm.Print_Area" localSheetId="7">'歲出明細'!$A$1:$P$227</definedName>
    <definedName name="_xlnm.Print_Area" localSheetId="4">'歲出總表'!$A$1:$P$27</definedName>
    <definedName name="_xlnm.Print_Area" localSheetId="5">'歲出總經'!$A$1:$P$29</definedName>
    <definedName name="_xlnm.Print_Area" localSheetId="6">'歲出總資'!$A$1:$P$27</definedName>
    <definedName name="_xlnm.Print_Area" localSheetId="0">'融資'!$A$1:$F$25</definedName>
    <definedName name="_xlnm.Print_Titles" localSheetId="3">'歲入明細'!$1:$7</definedName>
    <definedName name="_xlnm.Print_Titles" localSheetId="1">'歲入總表'!$1:$7</definedName>
    <definedName name="_xlnm.Print_Titles" localSheetId="2">'歲入總經'!$1:$7</definedName>
    <definedName name="_xlnm.Print_Titles" localSheetId="7">'歲出明細'!$1:$7</definedName>
    <definedName name="_xlnm.Print_Titles" localSheetId="4">'歲出總表'!$1:$7</definedName>
    <definedName name="_xlnm.Print_Titles" localSheetId="5">'歲出總經'!$1:$7</definedName>
    <definedName name="_xlnm.Print_Titles" localSheetId="6">'歲出總資'!$1:$7</definedName>
    <definedName name="_xlnm.Print_Titles" localSheetId="0">'融資'!$1:$1</definedName>
  </definedNames>
  <calcPr fullCalcOnLoad="1"/>
</workbook>
</file>

<file path=xl/sharedStrings.xml><?xml version="1.0" encoding="utf-8"?>
<sst xmlns="http://schemas.openxmlformats.org/spreadsheetml/2006/main" count="1860" uniqueCount="199">
  <si>
    <t>以前年度轉入數</t>
  </si>
  <si>
    <t>本年度
減免(註銷)數</t>
  </si>
  <si>
    <t>本年度實現數</t>
  </si>
  <si>
    <t>本年度未結清數</t>
  </si>
  <si>
    <t>債務之舉借</t>
  </si>
  <si>
    <t>│</t>
  </si>
  <si>
    <t>106</t>
  </si>
  <si>
    <t>107</t>
  </si>
  <si>
    <t xml:space="preserve">項目 </t>
  </si>
  <si>
    <t>年度別</t>
  </si>
  <si>
    <t>中央政府</t>
  </si>
  <si>
    <t>總決算</t>
  </si>
  <si>
    <t>中央政府前瞻基礎建設</t>
  </si>
  <si>
    <t>計畫第1期特別決算</t>
  </si>
  <si>
    <t>以前年度歲入保留</t>
  </si>
  <si>
    <t>轉入數決算總表</t>
  </si>
  <si>
    <t>經資門併計</t>
  </si>
  <si>
    <t>中華民國</t>
  </si>
  <si>
    <t>108年度</t>
  </si>
  <si>
    <t>單位：新臺幣元</t>
  </si>
  <si>
    <t>年度別</t>
  </si>
  <si>
    <t>科               目</t>
  </si>
  <si>
    <t>本年度減免(註銷)數</t>
  </si>
  <si>
    <t>本年度調整數</t>
  </si>
  <si>
    <t>款</t>
  </si>
  <si>
    <t>項</t>
  </si>
  <si>
    <t>目</t>
  </si>
  <si>
    <t>節</t>
  </si>
  <si>
    <t>名　　　稱</t>
  </si>
  <si>
    <t>應收數</t>
  </si>
  <si>
    <t>保留數</t>
  </si>
  <si>
    <t/>
  </si>
  <si>
    <t>合            計</t>
  </si>
  <si>
    <t>-</t>
  </si>
  <si>
    <t>經濟部主管</t>
  </si>
  <si>
    <t>科技部主管</t>
  </si>
  <si>
    <t>計畫第1期特別決算</t>
  </si>
  <si>
    <t>經常門</t>
  </si>
  <si>
    <t>科               目</t>
  </si>
  <si>
    <t>本年度減免(註銷)數</t>
  </si>
  <si>
    <t>合             計</t>
  </si>
  <si>
    <t>│</t>
  </si>
  <si>
    <t>轉入數決算表</t>
  </si>
  <si>
    <t>罰款及賠償收入</t>
  </si>
  <si>
    <t>能源局</t>
  </si>
  <si>
    <t>賠償收入</t>
  </si>
  <si>
    <t>1</t>
  </si>
  <si>
    <t>一般賠償收入</t>
  </si>
  <si>
    <t>財產收入</t>
  </si>
  <si>
    <t>中部科學工業園區管理局及所屬</t>
  </si>
  <si>
    <t>財產孳息</t>
  </si>
  <si>
    <t>利息收入</t>
  </si>
  <si>
    <t>中央政府前瞻基礎建設</t>
  </si>
  <si>
    <t>以前年度歲出保留</t>
  </si>
  <si>
    <t>應付數</t>
  </si>
  <si>
    <t>應付數</t>
  </si>
  <si>
    <t>　　 合           計</t>
  </si>
  <si>
    <t>2</t>
  </si>
  <si>
    <t>行政院主管</t>
  </si>
  <si>
    <t>3</t>
  </si>
  <si>
    <t>內政部主管</t>
  </si>
  <si>
    <t>4</t>
  </si>
  <si>
    <t>財政部主管</t>
  </si>
  <si>
    <t>5</t>
  </si>
  <si>
    <t>教育部主管</t>
  </si>
  <si>
    <t>7</t>
  </si>
  <si>
    <t>8</t>
  </si>
  <si>
    <t>交通部主管</t>
  </si>
  <si>
    <t>9</t>
  </si>
  <si>
    <t>農業委員會主管</t>
  </si>
  <si>
    <t>10</t>
  </si>
  <si>
    <t>衛生福利部主管</t>
  </si>
  <si>
    <t>11</t>
  </si>
  <si>
    <t>環境保護署主管</t>
  </si>
  <si>
    <t>12</t>
  </si>
  <si>
    <t>文化部主管</t>
  </si>
  <si>
    <t>13</t>
  </si>
  <si>
    <t>科技部主管</t>
  </si>
  <si>
    <t>轉入數決算總表</t>
  </si>
  <si>
    <t>經常門</t>
  </si>
  <si>
    <t>行政院主管</t>
  </si>
  <si>
    <t>財政部主管</t>
  </si>
  <si>
    <t>教育部主管</t>
  </si>
  <si>
    <t>經濟部主管</t>
  </si>
  <si>
    <t>衛生福利部主管</t>
  </si>
  <si>
    <t>環境保護署主管</t>
  </si>
  <si>
    <t>資本門</t>
  </si>
  <si>
    <t>名　　　稱</t>
  </si>
  <si>
    <t>農業委員會主管</t>
  </si>
  <si>
    <t>文化部主管</t>
  </si>
  <si>
    <t>行政院</t>
  </si>
  <si>
    <t>行政支出</t>
  </si>
  <si>
    <t>數位建設</t>
  </si>
  <si>
    <t>推動資安基礎建設</t>
  </si>
  <si>
    <t>國立故宮博物院</t>
  </si>
  <si>
    <t>文化支出</t>
  </si>
  <si>
    <t>發展數位文創</t>
  </si>
  <si>
    <t>原住民族委員會</t>
  </si>
  <si>
    <t>民政支出</t>
  </si>
  <si>
    <t>數位建設</t>
  </si>
  <si>
    <t>保障寬頻人權</t>
  </si>
  <si>
    <t>城鄉建設</t>
  </si>
  <si>
    <t>原民部落營造</t>
  </si>
  <si>
    <t>客家委員會及所屬</t>
  </si>
  <si>
    <t>文化支出</t>
  </si>
  <si>
    <t>客家浪漫臺三線</t>
  </si>
  <si>
    <t>6</t>
  </si>
  <si>
    <t>國家通訊傳播委員會</t>
  </si>
  <si>
    <t>交通支出</t>
  </si>
  <si>
    <t>數位建設</t>
  </si>
  <si>
    <t>內政部</t>
  </si>
  <si>
    <t>民政支出</t>
  </si>
  <si>
    <t>營建署及所屬</t>
  </si>
  <si>
    <t>工業支出</t>
  </si>
  <si>
    <t>城鎮之心工程</t>
  </si>
  <si>
    <t>交通支出</t>
  </si>
  <si>
    <t>提升道路品質</t>
  </si>
  <si>
    <t>環境保護支出</t>
  </si>
  <si>
    <t>水環境建設</t>
  </si>
  <si>
    <t>水與發展</t>
  </si>
  <si>
    <t>水與安全</t>
  </si>
  <si>
    <t>水與環境</t>
  </si>
  <si>
    <t>警政署及所屬</t>
  </si>
  <si>
    <t>公共服務據點整備</t>
  </si>
  <si>
    <t>消防署及所屬</t>
  </si>
  <si>
    <t>建構開放政府及智慧城
鄉服務</t>
  </si>
  <si>
    <t>公共服務據點整備</t>
  </si>
  <si>
    <t>財政資訊中心</t>
  </si>
  <si>
    <t>財務支出</t>
  </si>
  <si>
    <t>推動資安基礎建設</t>
  </si>
  <si>
    <t>教育部</t>
  </si>
  <si>
    <t>教育支出</t>
  </si>
  <si>
    <t>建設下世代科研與智慧
學習環境</t>
  </si>
  <si>
    <t>國民及學前教育署</t>
  </si>
  <si>
    <t>人才培育促進就業建設</t>
  </si>
  <si>
    <t>體育署</t>
  </si>
  <si>
    <t>城鄉建設</t>
  </si>
  <si>
    <t>校園社區化改造</t>
  </si>
  <si>
    <t>營造休閒運動環境</t>
  </si>
  <si>
    <t>經濟部</t>
  </si>
  <si>
    <t>其他經濟服務支出</t>
  </si>
  <si>
    <t>工業局</t>
  </si>
  <si>
    <t>工業支出</t>
  </si>
  <si>
    <t>開發在地型產業園區</t>
  </si>
  <si>
    <t>水利署及所屬</t>
  </si>
  <si>
    <t>科學支出</t>
  </si>
  <si>
    <t>建構開放政府及智慧城
鄉服務</t>
  </si>
  <si>
    <t>農業支出</t>
  </si>
  <si>
    <t>水環境建設</t>
  </si>
  <si>
    <t>水與安全</t>
  </si>
  <si>
    <t>水與環境</t>
  </si>
  <si>
    <t>中小企業處</t>
  </si>
  <si>
    <t>加工出口區管理處及所
屬</t>
  </si>
  <si>
    <t>能源局</t>
  </si>
  <si>
    <t>綠能建設</t>
  </si>
  <si>
    <t>完備綠能技術及建設</t>
  </si>
  <si>
    <t>前瞻技術驗證及健全綠
色金融機制</t>
  </si>
  <si>
    <t>交通部主管</t>
  </si>
  <si>
    <t>交通部</t>
  </si>
  <si>
    <t>營業基金－臺灣鐵路管
理局</t>
  </si>
  <si>
    <t>高鐵臺鐵連結成網</t>
  </si>
  <si>
    <t>臺鐵升級及改善東部服
務</t>
  </si>
  <si>
    <t>中南部觀光鐵路</t>
  </si>
  <si>
    <t>軌道建設</t>
  </si>
  <si>
    <t>鐵路立體化及通勤提速</t>
  </si>
  <si>
    <t>都市推動捷運</t>
  </si>
  <si>
    <t>公路總局及所屬</t>
  </si>
  <si>
    <t>加速綠能科學城建置</t>
  </si>
  <si>
    <t>改善停車問題</t>
  </si>
  <si>
    <t>農業委員會</t>
  </si>
  <si>
    <t>林務局</t>
  </si>
  <si>
    <t>中南部觀光鐵路</t>
  </si>
  <si>
    <t>水土保持局</t>
  </si>
  <si>
    <t>農業支出</t>
  </si>
  <si>
    <t>漁業署及所屬</t>
  </si>
  <si>
    <t>衛生福利部</t>
  </si>
  <si>
    <t>醫療保健支出</t>
  </si>
  <si>
    <t>保障寬頻人權</t>
  </si>
  <si>
    <t>食品藥物管理署</t>
  </si>
  <si>
    <t>食品安全建設</t>
  </si>
  <si>
    <t>國民健康署</t>
  </si>
  <si>
    <t>社會及家庭署</t>
  </si>
  <si>
    <t>福利服務支出</t>
  </si>
  <si>
    <t>少子化友善育兒空間建
設</t>
  </si>
  <si>
    <t>環境保護署</t>
  </si>
  <si>
    <t>文化部</t>
  </si>
  <si>
    <t>發展數位文創</t>
  </si>
  <si>
    <t>文化生活圈建設</t>
  </si>
  <si>
    <t>文化資產局</t>
  </si>
  <si>
    <t>影視及流行音樂產業局</t>
  </si>
  <si>
    <t>發展數位文創</t>
  </si>
  <si>
    <t>國立臺灣工藝研究發展
中心</t>
  </si>
  <si>
    <t>科技部</t>
  </si>
  <si>
    <t>科學支出</t>
  </si>
  <si>
    <t>建設下世代科研與智慧
學習環境</t>
  </si>
  <si>
    <t>中部科學工業園區管理
局及所屬</t>
  </si>
  <si>
    <t>科學支出</t>
  </si>
  <si>
    <t>南部科學工業園區管理
局及所屬</t>
  </si>
  <si>
    <t>數位建設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</si>
</sst>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#,##0.00_ "/>
    <numFmt numFmtId="180" formatCode="0.00_ "/>
  </numFmts>
  <fonts count="7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6"/>
      <color indexed="8"/>
      <name val="標楷體"/>
      <family val="4"/>
    </font>
    <font>
      <sz val="6"/>
      <color indexed="8"/>
      <name val="Arial"/>
      <family val="2"/>
    </font>
    <font>
      <sz val="10"/>
      <color indexed="8"/>
      <name val="標楷體"/>
      <family val="4"/>
    </font>
    <font>
      <sz val="10"/>
      <color indexed="8"/>
      <name val="Arial"/>
      <family val="2"/>
    </font>
    <font>
      <b/>
      <u val="single"/>
      <sz val="14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Arial"/>
      <family val="2"/>
    </font>
    <font>
      <sz val="11"/>
      <name val="細明體"/>
      <family val="3"/>
    </font>
    <font>
      <sz val="14"/>
      <color indexed="8"/>
      <name val="Arial"/>
      <family val="2"/>
    </font>
    <font>
      <sz val="15"/>
      <color indexed="8"/>
      <name val="標楷體"/>
      <family val="4"/>
    </font>
    <font>
      <sz val="8"/>
      <color indexed="8"/>
      <name val="標楷體"/>
      <family val="4"/>
    </font>
    <font>
      <sz val="16"/>
      <color indexed="8"/>
      <name val="標楷體"/>
      <family val="4"/>
    </font>
    <font>
      <sz val="12"/>
      <name val="標楷體"/>
      <family val="4"/>
    </font>
    <font>
      <sz val="9.5"/>
      <name val="新細明體"/>
      <family val="1"/>
    </font>
    <font>
      <sz val="9.5"/>
      <color indexed="8"/>
      <name val="新細明體"/>
      <family val="1"/>
    </font>
    <font>
      <sz val="10.5"/>
      <color indexed="8"/>
      <name val="新細明體"/>
      <family val="1"/>
    </font>
    <font>
      <sz val="8.5"/>
      <color indexed="8"/>
      <name val="Arial"/>
      <family val="2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標楷體"/>
      <family val="4"/>
    </font>
    <font>
      <sz val="8.5"/>
      <name val="Arial"/>
      <family val="2"/>
    </font>
    <font>
      <sz val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0.5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libri"/>
      <family val="1"/>
    </font>
    <font>
      <sz val="15"/>
      <color indexed="8"/>
      <name val="Cambria"/>
      <family val="1"/>
    </font>
    <font>
      <sz val="10"/>
      <color indexed="8"/>
      <name val="Cambria"/>
      <family val="1"/>
    </font>
    <font>
      <sz val="16"/>
      <color indexed="8"/>
      <name val="Cambria"/>
      <family val="1"/>
    </font>
    <font>
      <sz val="9.5"/>
      <color indexed="8"/>
      <name val="Cambria"/>
      <family val="1"/>
    </font>
    <font>
      <sz val="10.5"/>
      <color indexed="8"/>
      <name val="Cambria"/>
      <family val="1"/>
    </font>
    <font>
      <sz val="9.5"/>
      <name val="Cambria"/>
      <family val="1"/>
    </font>
    <font>
      <sz val="10.5"/>
      <name val="Cambria"/>
      <family val="1"/>
    </font>
    <font>
      <sz val="9"/>
      <color indexed="8"/>
      <name val="Cambria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1" fillId="0" borderId="0" applyFont="0" applyFill="0" applyBorder="0" applyAlignment="0" applyProtection="0"/>
    <xf numFmtId="0" fontId="5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1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80"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distributed" vertical="center" wrapText="1"/>
    </xf>
    <xf numFmtId="178" fontId="9" fillId="0" borderId="16" xfId="0" applyNumberFormat="1" applyFont="1" applyBorder="1" applyAlignment="1">
      <alignment horizontal="distributed" vertical="center" wrapText="1"/>
    </xf>
    <xf numFmtId="178" fontId="9" fillId="0" borderId="17" xfId="0" applyNumberFormat="1" applyFont="1" applyBorder="1" applyAlignment="1">
      <alignment horizontal="distributed" vertical="center" wrapText="1"/>
    </xf>
    <xf numFmtId="49" fontId="10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top" wrapText="1"/>
    </xf>
    <xf numFmtId="49" fontId="64" fillId="0" borderId="0" xfId="0" applyNumberFormat="1" applyFont="1" applyBorder="1" applyAlignment="1">
      <alignment horizontal="left" wrapText="1"/>
    </xf>
    <xf numFmtId="179" fontId="12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distributed" vertical="center" wrapText="1"/>
    </xf>
    <xf numFmtId="4" fontId="20" fillId="0" borderId="18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4" fontId="23" fillId="0" borderId="18" xfId="0" applyNumberFormat="1" applyFont="1" applyBorder="1" applyAlignment="1">
      <alignment horizontal="right" wrapText="1"/>
    </xf>
    <xf numFmtId="3" fontId="23" fillId="0" borderId="10" xfId="0" applyNumberFormat="1" applyFont="1" applyBorder="1" applyAlignment="1">
      <alignment horizontal="right" wrapText="1"/>
    </xf>
    <xf numFmtId="0" fontId="24" fillId="0" borderId="1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left" vertical="top" wrapText="1"/>
    </xf>
    <xf numFmtId="4" fontId="23" fillId="0" borderId="19" xfId="0" applyNumberFormat="1" applyFont="1" applyBorder="1" applyAlignment="1">
      <alignment horizontal="right" wrapText="1"/>
    </xf>
    <xf numFmtId="3" fontId="23" fillId="0" borderId="14" xfId="0" applyNumberFormat="1" applyFont="1" applyBorder="1" applyAlignment="1">
      <alignment horizontal="right" wrapText="1"/>
    </xf>
    <xf numFmtId="0" fontId="17" fillId="0" borderId="11" xfId="0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7" fillId="0" borderId="2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left" vertical="center" wrapText="1"/>
    </xf>
    <xf numFmtId="43" fontId="20" fillId="0" borderId="21" xfId="34" applyFont="1" applyFill="1" applyBorder="1" applyAlignment="1">
      <alignment horizontal="right" vertical="center" wrapText="1"/>
    </xf>
    <xf numFmtId="179" fontId="27" fillId="0" borderId="18" xfId="34" applyNumberFormat="1" applyFont="1" applyFill="1" applyBorder="1" applyAlignment="1">
      <alignment horizontal="right" vertical="center" wrapText="1"/>
    </xf>
    <xf numFmtId="43" fontId="20" fillId="0" borderId="22" xfId="34" applyFont="1" applyFill="1" applyBorder="1" applyAlignment="1">
      <alignment horizontal="right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left" vertical="center" wrapText="1"/>
    </xf>
    <xf numFmtId="43" fontId="20" fillId="0" borderId="18" xfId="34" applyFont="1" applyFill="1" applyBorder="1" applyAlignment="1">
      <alignment horizontal="right" vertical="center" wrapText="1"/>
    </xf>
    <xf numFmtId="43" fontId="27" fillId="0" borderId="18" xfId="34" applyFont="1" applyFill="1" applyBorder="1" applyAlignment="1">
      <alignment horizontal="right" vertical="center" wrapText="1"/>
    </xf>
    <xf numFmtId="43" fontId="27" fillId="0" borderId="10" xfId="34" applyFont="1" applyFill="1" applyBorder="1" applyAlignment="1">
      <alignment horizontal="right" vertical="center" wrapText="1"/>
    </xf>
    <xf numFmtId="0" fontId="68" fillId="0" borderId="11" xfId="0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72" fillId="0" borderId="11" xfId="0" applyFont="1" applyFill="1" applyBorder="1" applyAlignment="1">
      <alignment horizontal="center" wrapText="1"/>
    </xf>
    <xf numFmtId="0" fontId="72" fillId="0" borderId="18" xfId="0" applyFont="1" applyFill="1" applyBorder="1" applyAlignment="1">
      <alignment horizontal="center" wrapText="1"/>
    </xf>
    <xf numFmtId="0" fontId="66" fillId="0" borderId="18" xfId="0" applyFont="1" applyFill="1" applyBorder="1" applyAlignment="1">
      <alignment horizontal="left" vertical="top" wrapText="1"/>
    </xf>
    <xf numFmtId="4" fontId="23" fillId="0" borderId="18" xfId="0" applyNumberFormat="1" applyFont="1" applyFill="1" applyBorder="1" applyAlignment="1">
      <alignment horizontal="right" wrapText="1"/>
    </xf>
    <xf numFmtId="4" fontId="28" fillId="0" borderId="18" xfId="0" applyNumberFormat="1" applyFont="1" applyFill="1" applyBorder="1" applyAlignment="1">
      <alignment horizontal="right" wrapText="1"/>
    </xf>
    <xf numFmtId="4" fontId="23" fillId="0" borderId="10" xfId="0" applyNumberFormat="1" applyFont="1" applyFill="1" applyBorder="1" applyAlignment="1">
      <alignment horizontal="right" wrapText="1"/>
    </xf>
    <xf numFmtId="0" fontId="72" fillId="0" borderId="12" xfId="0" applyFont="1" applyFill="1" applyBorder="1" applyAlignment="1">
      <alignment horizontal="center" wrapText="1"/>
    </xf>
    <xf numFmtId="0" fontId="72" fillId="0" borderId="19" xfId="0" applyFont="1" applyFill="1" applyBorder="1" applyAlignment="1">
      <alignment horizontal="center" wrapText="1"/>
    </xf>
    <xf numFmtId="0" fontId="66" fillId="0" borderId="19" xfId="0" applyFont="1" applyFill="1" applyBorder="1" applyAlignment="1">
      <alignment horizontal="left" vertical="top" wrapText="1"/>
    </xf>
    <xf numFmtId="4" fontId="23" fillId="0" borderId="19" xfId="0" applyNumberFormat="1" applyFont="1" applyFill="1" applyBorder="1" applyAlignment="1">
      <alignment horizontal="right" wrapText="1"/>
    </xf>
    <xf numFmtId="4" fontId="28" fillId="0" borderId="19" xfId="0" applyNumberFormat="1" applyFont="1" applyFill="1" applyBorder="1" applyAlignment="1">
      <alignment horizontal="right" wrapText="1"/>
    </xf>
    <xf numFmtId="4" fontId="23" fillId="0" borderId="14" xfId="0" applyNumberFormat="1" applyFont="1" applyFill="1" applyBorder="1" applyAlignment="1">
      <alignment horizontal="right" wrapText="1"/>
    </xf>
    <xf numFmtId="0" fontId="21" fillId="0" borderId="13" xfId="0" applyFont="1" applyFill="1" applyBorder="1" applyAlignment="1">
      <alignment wrapText="1"/>
    </xf>
    <xf numFmtId="4" fontId="23" fillId="0" borderId="11" xfId="0" applyNumberFormat="1" applyFont="1" applyFill="1" applyBorder="1" applyAlignment="1">
      <alignment horizontal="right" wrapText="1"/>
    </xf>
    <xf numFmtId="43" fontId="20" fillId="33" borderId="18" xfId="34" applyFont="1" applyFill="1" applyBorder="1" applyAlignment="1">
      <alignment horizontal="right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left" vertical="center" wrapText="1"/>
    </xf>
    <xf numFmtId="43" fontId="23" fillId="0" borderId="18" xfId="34" applyFont="1" applyFill="1" applyBorder="1" applyAlignment="1">
      <alignment horizontal="right" wrapText="1"/>
    </xf>
    <xf numFmtId="43" fontId="28" fillId="0" borderId="18" xfId="34" applyFont="1" applyFill="1" applyBorder="1" applyAlignment="1">
      <alignment horizontal="right" wrapText="1"/>
    </xf>
    <xf numFmtId="43" fontId="23" fillId="0" borderId="10" xfId="34" applyFont="1" applyFill="1" applyBorder="1" applyAlignment="1">
      <alignment horizontal="right" wrapText="1"/>
    </xf>
    <xf numFmtId="43" fontId="20" fillId="0" borderId="10" xfId="34" applyFont="1" applyFill="1" applyBorder="1" applyAlignment="1">
      <alignment horizontal="right" vertical="center" wrapText="1"/>
    </xf>
    <xf numFmtId="0" fontId="68" fillId="0" borderId="12" xfId="0" applyFont="1" applyFill="1" applyBorder="1" applyAlignment="1">
      <alignment horizont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left" vertical="center" wrapText="1"/>
    </xf>
    <xf numFmtId="43" fontId="20" fillId="0" borderId="19" xfId="34" applyFont="1" applyFill="1" applyBorder="1" applyAlignment="1">
      <alignment horizontal="right" vertical="center" wrapText="1"/>
    </xf>
    <xf numFmtId="43" fontId="27" fillId="0" borderId="19" xfId="34" applyFont="1" applyFill="1" applyBorder="1" applyAlignment="1">
      <alignment horizontal="right" vertical="center" wrapText="1"/>
    </xf>
    <xf numFmtId="43" fontId="20" fillId="0" borderId="14" xfId="34" applyFont="1" applyFill="1" applyBorder="1" applyAlignment="1">
      <alignment horizontal="right" vertical="center" wrapText="1"/>
    </xf>
    <xf numFmtId="179" fontId="27" fillId="0" borderId="19" xfId="34" applyNumberFormat="1" applyFont="1" applyFill="1" applyBorder="1" applyAlignment="1">
      <alignment horizontal="right" vertical="center" wrapText="1"/>
    </xf>
    <xf numFmtId="0" fontId="23" fillId="0" borderId="0" xfId="0" applyNumberFormat="1" applyFont="1" applyFill="1" applyBorder="1" applyAlignment="1">
      <alignment horizontal="right" wrapText="1"/>
    </xf>
    <xf numFmtId="0" fontId="16" fillId="0" borderId="21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6" fillId="0" borderId="22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 wrapText="1"/>
    </xf>
    <xf numFmtId="0" fontId="16" fillId="0" borderId="23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Alignment="1">
      <alignment horizontal="right" vertical="center"/>
    </xf>
    <xf numFmtId="0" fontId="15" fillId="0" borderId="0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9" fillId="0" borderId="13" xfId="0" applyNumberFormat="1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F4" sqref="F4"/>
    </sheetView>
  </sheetViews>
  <sheetFormatPr defaultColWidth="9.00390625" defaultRowHeight="26.25" customHeight="1"/>
  <cols>
    <col min="1" max="1" width="4.50390625" style="5" customWidth="1"/>
    <col min="2" max="2" width="13.625" style="4" customWidth="1"/>
    <col min="3" max="3" width="16.50390625" style="3" customWidth="1"/>
    <col min="4" max="4" width="18.00390625" style="3" customWidth="1"/>
    <col min="5" max="5" width="16.50390625" style="3" customWidth="1"/>
    <col min="6" max="6" width="17.00390625" style="3" customWidth="1"/>
    <col min="7" max="7" width="36.25390625" style="2" customWidth="1"/>
    <col min="8" max="16384" width="9.00390625" style="2" customWidth="1"/>
  </cols>
  <sheetData>
    <row r="1" spans="1:6" s="1" customFormat="1" ht="48" customHeight="1">
      <c r="A1" s="10" t="s">
        <v>9</v>
      </c>
      <c r="B1" s="11" t="s">
        <v>8</v>
      </c>
      <c r="C1" s="12" t="s">
        <v>0</v>
      </c>
      <c r="D1" s="12" t="s">
        <v>1</v>
      </c>
      <c r="E1" s="12" t="s">
        <v>2</v>
      </c>
      <c r="F1" s="13" t="s">
        <v>3</v>
      </c>
    </row>
    <row r="2" spans="1:7" ht="26.25" customHeight="1">
      <c r="A2" s="14" t="s">
        <v>6</v>
      </c>
      <c r="B2" s="18" t="s">
        <v>4</v>
      </c>
      <c r="C2" s="9">
        <v>60796748866</v>
      </c>
      <c r="D2" s="9">
        <f>C2-E2-F2</f>
        <v>1497138789</v>
      </c>
      <c r="E2" s="9">
        <v>53425123314</v>
      </c>
      <c r="F2" s="9">
        <v>5874486763</v>
      </c>
      <c r="G2" s="19"/>
    </row>
    <row r="3" spans="1:6" ht="26.25" customHeight="1">
      <c r="A3" s="15" t="s">
        <v>5</v>
      </c>
      <c r="B3" s="16"/>
      <c r="C3" s="9"/>
      <c r="D3" s="9"/>
      <c r="E3" s="9"/>
      <c r="F3" s="9"/>
    </row>
    <row r="4" spans="1:6" ht="26.25" customHeight="1">
      <c r="A4" s="17" t="s">
        <v>7</v>
      </c>
      <c r="B4" s="16"/>
      <c r="C4" s="9"/>
      <c r="D4" s="9"/>
      <c r="E4" s="9"/>
      <c r="F4" s="9"/>
    </row>
    <row r="24" ht="41.25" customHeight="1"/>
    <row r="25" spans="1:6" ht="26.25" customHeight="1">
      <c r="A25" s="6"/>
      <c r="B25" s="7"/>
      <c r="C25" s="8"/>
      <c r="D25" s="8"/>
      <c r="E25" s="8"/>
      <c r="F25" s="8"/>
    </row>
  </sheetData>
  <sheetProtection/>
  <printOptions horizontalCentered="1"/>
  <pageMargins left="0.7480314960629921" right="0.7480314960629921" top="1.8110236220472442" bottom="0.7086614173228347" header="0.7086614173228347" footer="0.7086614173228347"/>
  <pageSetup firstPageNumber="1" useFirstPageNumber="1" horizontalDpi="600" verticalDpi="600" orientation="portrait" pageOrder="overThenDown" paperSize="9" r:id="rId1"/>
  <headerFooter>
    <oddHeader xml:space="preserve">&amp;C&amp;"標楷體,標準"&amp;15中央政府總決算
&amp;16中央政府前瞻基礎建設計畫第1期特別決算
以前年度融資調度轉入數決算表&amp;14
&amp;12中華民國108年度&amp;R
&amp;"標楷體,標準"單位：新臺幣元&amp;10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30" workbookViewId="0" topLeftCell="A1">
      <selection activeCell="G13" sqref="G13"/>
    </sheetView>
  </sheetViews>
  <sheetFormatPr defaultColWidth="9.00390625" defaultRowHeight="31.5" customHeight="1"/>
  <cols>
    <col min="1" max="1" width="3.00390625" style="53" customWidth="1"/>
    <col min="2" max="2" width="2.875" style="53" customWidth="1"/>
    <col min="3" max="3" width="2.875" style="54" customWidth="1"/>
    <col min="4" max="4" width="3.00390625" style="54" customWidth="1"/>
    <col min="5" max="5" width="2.875" style="54" customWidth="1"/>
    <col min="6" max="6" width="22.00390625" style="55" customWidth="1"/>
    <col min="7" max="10" width="12.625" style="48" customWidth="1"/>
    <col min="11" max="15" width="14.50390625" style="48" customWidth="1"/>
    <col min="16" max="16" width="14.50390625" style="49" customWidth="1"/>
    <col min="17" max="16384" width="9.00390625" style="40" customWidth="1"/>
  </cols>
  <sheetData>
    <row r="1" spans="1:16" s="23" customFormat="1" ht="20.25">
      <c r="A1" s="20"/>
      <c r="B1" s="20"/>
      <c r="C1" s="20"/>
      <c r="D1" s="20"/>
      <c r="E1" s="20"/>
      <c r="F1" s="21"/>
      <c r="G1" s="156" t="s">
        <v>10</v>
      </c>
      <c r="H1" s="157"/>
      <c r="I1" s="157"/>
      <c r="J1" s="157"/>
      <c r="K1" s="158" t="s">
        <v>11</v>
      </c>
      <c r="L1" s="158"/>
      <c r="M1" s="158"/>
      <c r="N1" s="22"/>
      <c r="O1" s="22"/>
      <c r="P1" s="22"/>
    </row>
    <row r="2" spans="1:17" s="27" customFormat="1" ht="21">
      <c r="A2" s="24"/>
      <c r="B2" s="24"/>
      <c r="C2" s="24"/>
      <c r="D2" s="24"/>
      <c r="E2" s="24"/>
      <c r="F2" s="25"/>
      <c r="G2" s="159" t="s">
        <v>12</v>
      </c>
      <c r="H2" s="159"/>
      <c r="I2" s="160"/>
      <c r="J2" s="160"/>
      <c r="K2" s="161" t="s">
        <v>13</v>
      </c>
      <c r="L2" s="161"/>
      <c r="M2" s="161"/>
      <c r="N2" s="22"/>
      <c r="O2" s="22"/>
      <c r="P2" s="22"/>
      <c r="Q2" s="26"/>
    </row>
    <row r="3" spans="1:17" s="27" customFormat="1" ht="20.25" customHeight="1">
      <c r="A3" s="24"/>
      <c r="B3" s="24"/>
      <c r="C3" s="24"/>
      <c r="D3" s="24"/>
      <c r="E3" s="24"/>
      <c r="F3" s="25"/>
      <c r="G3" s="162" t="s">
        <v>14</v>
      </c>
      <c r="H3" s="162"/>
      <c r="I3" s="163"/>
      <c r="J3" s="163"/>
      <c r="K3" s="164" t="s">
        <v>15</v>
      </c>
      <c r="L3" s="164"/>
      <c r="M3" s="22"/>
      <c r="N3" s="22"/>
      <c r="O3" s="22"/>
      <c r="P3" s="22"/>
      <c r="Q3" s="26"/>
    </row>
    <row r="4" spans="1:17" s="30" customFormat="1" ht="16.5">
      <c r="A4" s="145" t="s">
        <v>16</v>
      </c>
      <c r="B4" s="145"/>
      <c r="C4" s="145"/>
      <c r="D4" s="145"/>
      <c r="E4" s="145"/>
      <c r="F4" s="28"/>
      <c r="G4" s="22"/>
      <c r="H4" s="22"/>
      <c r="I4" s="146" t="s">
        <v>17</v>
      </c>
      <c r="J4" s="147"/>
      <c r="K4" s="148" t="s">
        <v>18</v>
      </c>
      <c r="L4" s="148"/>
      <c r="M4" s="22"/>
      <c r="N4" s="22"/>
      <c r="O4" s="146" t="s">
        <v>19</v>
      </c>
      <c r="P4" s="146"/>
      <c r="Q4" s="29"/>
    </row>
    <row r="5" spans="1:17" s="32" customFormat="1" ht="26.25" customHeight="1">
      <c r="A5" s="149" t="s">
        <v>20</v>
      </c>
      <c r="B5" s="152" t="s">
        <v>21</v>
      </c>
      <c r="C5" s="153"/>
      <c r="D5" s="153"/>
      <c r="E5" s="153"/>
      <c r="F5" s="154"/>
      <c r="G5" s="140" t="s">
        <v>0</v>
      </c>
      <c r="H5" s="155"/>
      <c r="I5" s="140" t="s">
        <v>22</v>
      </c>
      <c r="J5" s="155"/>
      <c r="K5" s="140" t="s">
        <v>2</v>
      </c>
      <c r="L5" s="155"/>
      <c r="M5" s="140" t="s">
        <v>23</v>
      </c>
      <c r="N5" s="155"/>
      <c r="O5" s="140" t="s">
        <v>3</v>
      </c>
      <c r="P5" s="141"/>
      <c r="Q5" s="31"/>
    </row>
    <row r="6" spans="1:17" s="32" customFormat="1" ht="12.75" customHeight="1">
      <c r="A6" s="150"/>
      <c r="B6" s="142" t="s">
        <v>24</v>
      </c>
      <c r="C6" s="144" t="s">
        <v>25</v>
      </c>
      <c r="D6" s="144" t="s">
        <v>26</v>
      </c>
      <c r="E6" s="144" t="s">
        <v>27</v>
      </c>
      <c r="F6" s="136" t="s">
        <v>28</v>
      </c>
      <c r="G6" s="136" t="s">
        <v>29</v>
      </c>
      <c r="H6" s="136" t="s">
        <v>30</v>
      </c>
      <c r="I6" s="136" t="s">
        <v>29</v>
      </c>
      <c r="J6" s="136" t="s">
        <v>30</v>
      </c>
      <c r="K6" s="136" t="s">
        <v>29</v>
      </c>
      <c r="L6" s="136" t="s">
        <v>30</v>
      </c>
      <c r="M6" s="136" t="s">
        <v>29</v>
      </c>
      <c r="N6" s="136" t="s">
        <v>30</v>
      </c>
      <c r="O6" s="136" t="s">
        <v>29</v>
      </c>
      <c r="P6" s="138" t="s">
        <v>30</v>
      </c>
      <c r="Q6" s="31"/>
    </row>
    <row r="7" spans="1:17" s="32" customFormat="1" ht="12.75" customHeight="1">
      <c r="A7" s="151"/>
      <c r="B7" s="143"/>
      <c r="C7" s="144"/>
      <c r="D7" s="144"/>
      <c r="E7" s="144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9"/>
      <c r="Q7" s="31"/>
    </row>
    <row r="8" spans="1:17" ht="31.5" customHeight="1">
      <c r="A8" s="33">
        <v>106</v>
      </c>
      <c r="B8" s="34" t="s">
        <v>31</v>
      </c>
      <c r="C8" s="35" t="s">
        <v>31</v>
      </c>
      <c r="D8" s="35" t="s">
        <v>31</v>
      </c>
      <c r="E8" s="35" t="s">
        <v>31</v>
      </c>
      <c r="F8" s="36" t="s">
        <v>32</v>
      </c>
      <c r="G8" s="37">
        <v>16823</v>
      </c>
      <c r="H8" s="37" t="s">
        <v>33</v>
      </c>
      <c r="I8" s="37" t="s">
        <v>33</v>
      </c>
      <c r="J8" s="37" t="s">
        <v>33</v>
      </c>
      <c r="K8" s="37">
        <v>16823</v>
      </c>
      <c r="L8" s="37" t="s">
        <v>33</v>
      </c>
      <c r="M8" s="37" t="s">
        <v>33</v>
      </c>
      <c r="N8" s="37" t="s">
        <v>33</v>
      </c>
      <c r="O8" s="37" t="s">
        <v>33</v>
      </c>
      <c r="P8" s="38" t="s">
        <v>33</v>
      </c>
      <c r="Q8" s="39"/>
    </row>
    <row r="9" spans="1:17" ht="28.5" customHeight="1">
      <c r="A9" s="33" t="s">
        <v>5</v>
      </c>
      <c r="B9" s="41">
        <v>1</v>
      </c>
      <c r="C9" s="42" t="s">
        <v>31</v>
      </c>
      <c r="D9" s="42" t="s">
        <v>31</v>
      </c>
      <c r="E9" s="42" t="s">
        <v>31</v>
      </c>
      <c r="F9" s="43" t="s">
        <v>34</v>
      </c>
      <c r="G9" s="37">
        <v>14984</v>
      </c>
      <c r="H9" s="37" t="s">
        <v>33</v>
      </c>
      <c r="I9" s="37" t="s">
        <v>33</v>
      </c>
      <c r="J9" s="37" t="s">
        <v>33</v>
      </c>
      <c r="K9" s="37">
        <v>14984</v>
      </c>
      <c r="L9" s="37" t="s">
        <v>33</v>
      </c>
      <c r="M9" s="37" t="s">
        <v>33</v>
      </c>
      <c r="N9" s="37" t="s">
        <v>33</v>
      </c>
      <c r="O9" s="37" t="s">
        <v>33</v>
      </c>
      <c r="P9" s="38" t="s">
        <v>33</v>
      </c>
      <c r="Q9" s="39"/>
    </row>
    <row r="10" spans="1:16" ht="28.5" customHeight="1">
      <c r="A10" s="33">
        <v>107</v>
      </c>
      <c r="B10" s="41">
        <v>2</v>
      </c>
      <c r="C10" s="42"/>
      <c r="D10" s="42" t="s">
        <v>31</v>
      </c>
      <c r="E10" s="42" t="s">
        <v>31</v>
      </c>
      <c r="F10" s="43" t="s">
        <v>35</v>
      </c>
      <c r="G10" s="37">
        <v>1839</v>
      </c>
      <c r="H10" s="37" t="s">
        <v>33</v>
      </c>
      <c r="I10" s="37" t="s">
        <v>33</v>
      </c>
      <c r="J10" s="37" t="s">
        <v>33</v>
      </c>
      <c r="K10" s="37">
        <v>1839</v>
      </c>
      <c r="L10" s="37" t="s">
        <v>33</v>
      </c>
      <c r="M10" s="37" t="s">
        <v>33</v>
      </c>
      <c r="N10" s="37" t="s">
        <v>33</v>
      </c>
      <c r="O10" s="37" t="s">
        <v>33</v>
      </c>
      <c r="P10" s="38" t="s">
        <v>33</v>
      </c>
    </row>
    <row r="11" spans="1:6" ht="28.5" customHeight="1">
      <c r="A11" s="44" t="s">
        <v>31</v>
      </c>
      <c r="B11" s="45"/>
      <c r="C11" s="46"/>
      <c r="D11" s="46"/>
      <c r="E11" s="46"/>
      <c r="F11" s="47"/>
    </row>
    <row r="12" spans="1:6" ht="28.5" customHeight="1">
      <c r="A12" s="44" t="s">
        <v>31</v>
      </c>
      <c r="B12" s="45"/>
      <c r="C12" s="46"/>
      <c r="D12" s="46"/>
      <c r="E12" s="46"/>
      <c r="F12" s="47"/>
    </row>
    <row r="13" spans="1:6" ht="28.5" customHeight="1">
      <c r="A13" s="44" t="s">
        <v>31</v>
      </c>
      <c r="B13" s="45"/>
      <c r="C13" s="46"/>
      <c r="D13" s="46"/>
      <c r="E13" s="46"/>
      <c r="F13" s="47"/>
    </row>
    <row r="14" spans="1:6" ht="28.5" customHeight="1">
      <c r="A14" s="44" t="s">
        <v>31</v>
      </c>
      <c r="B14" s="45"/>
      <c r="C14" s="46"/>
      <c r="D14" s="46"/>
      <c r="E14" s="46"/>
      <c r="F14" s="47"/>
    </row>
    <row r="15" spans="1:6" ht="28.5" customHeight="1">
      <c r="A15" s="44" t="s">
        <v>31</v>
      </c>
      <c r="B15" s="45"/>
      <c r="C15" s="46"/>
      <c r="D15" s="46"/>
      <c r="E15" s="46"/>
      <c r="F15" s="47"/>
    </row>
    <row r="16" spans="1:6" ht="31.5" customHeight="1">
      <c r="A16" s="50"/>
      <c r="B16" s="50"/>
      <c r="C16" s="51"/>
      <c r="D16" s="51"/>
      <c r="E16" s="51"/>
      <c r="F16" s="52"/>
    </row>
    <row r="25" ht="32.25" customHeight="1"/>
    <row r="27" spans="1:16" ht="31.5" customHeight="1">
      <c r="A27" s="56"/>
      <c r="B27" s="56"/>
      <c r="C27" s="57"/>
      <c r="D27" s="57"/>
      <c r="E27" s="57"/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60"/>
    </row>
  </sheetData>
  <sheetProtection/>
  <mergeCells count="32">
    <mergeCell ref="G1:J1"/>
    <mergeCell ref="K1:M1"/>
    <mergeCell ref="G2:J2"/>
    <mergeCell ref="K2:M2"/>
    <mergeCell ref="G3:J3"/>
    <mergeCell ref="K3:L3"/>
    <mergeCell ref="A4:E4"/>
    <mergeCell ref="I4:J4"/>
    <mergeCell ref="K4:L4"/>
    <mergeCell ref="O4:P4"/>
    <mergeCell ref="A5:A7"/>
    <mergeCell ref="B5:F5"/>
    <mergeCell ref="G5:H5"/>
    <mergeCell ref="I5:J5"/>
    <mergeCell ref="K5:L5"/>
    <mergeCell ref="M5:N5"/>
    <mergeCell ref="O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rintOptions horizontalCentered="1"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24" workbookViewId="0" topLeftCell="A1">
      <selection activeCell="G13" sqref="G13"/>
    </sheetView>
  </sheetViews>
  <sheetFormatPr defaultColWidth="9.00390625" defaultRowHeight="31.5" customHeight="1"/>
  <cols>
    <col min="1" max="1" width="3.00390625" style="53" customWidth="1"/>
    <col min="2" max="2" width="2.875" style="53" customWidth="1"/>
    <col min="3" max="3" width="2.875" style="54" customWidth="1"/>
    <col min="4" max="4" width="3.00390625" style="54" customWidth="1"/>
    <col min="5" max="5" width="2.875" style="54" customWidth="1"/>
    <col min="6" max="6" width="22.00390625" style="55" customWidth="1"/>
    <col min="7" max="10" width="12.625" style="48" customWidth="1"/>
    <col min="11" max="15" width="14.50390625" style="48" customWidth="1"/>
    <col min="16" max="16" width="14.50390625" style="49" customWidth="1"/>
    <col min="17" max="16384" width="9.00390625" style="40" customWidth="1"/>
  </cols>
  <sheetData>
    <row r="1" spans="1:16" s="23" customFormat="1" ht="20.25">
      <c r="A1" s="20"/>
      <c r="B1" s="20"/>
      <c r="C1" s="20"/>
      <c r="D1" s="20"/>
      <c r="E1" s="20"/>
      <c r="F1" s="21"/>
      <c r="G1" s="156" t="s">
        <v>10</v>
      </c>
      <c r="H1" s="157"/>
      <c r="I1" s="157"/>
      <c r="J1" s="157"/>
      <c r="K1" s="158" t="s">
        <v>11</v>
      </c>
      <c r="L1" s="158"/>
      <c r="M1" s="158"/>
      <c r="N1" s="22"/>
      <c r="O1" s="22"/>
      <c r="P1" s="22"/>
    </row>
    <row r="2" spans="1:17" s="27" customFormat="1" ht="21">
      <c r="A2" s="24"/>
      <c r="B2" s="24"/>
      <c r="C2" s="24"/>
      <c r="D2" s="24"/>
      <c r="E2" s="24"/>
      <c r="F2" s="25"/>
      <c r="G2" s="159" t="s">
        <v>12</v>
      </c>
      <c r="H2" s="159"/>
      <c r="I2" s="160"/>
      <c r="J2" s="160"/>
      <c r="K2" s="161" t="s">
        <v>36</v>
      </c>
      <c r="L2" s="161"/>
      <c r="M2" s="161"/>
      <c r="N2" s="22"/>
      <c r="O2" s="22"/>
      <c r="P2" s="22"/>
      <c r="Q2" s="26"/>
    </row>
    <row r="3" spans="1:17" s="27" customFormat="1" ht="20.25" customHeight="1">
      <c r="A3" s="24"/>
      <c r="B3" s="24"/>
      <c r="C3" s="24"/>
      <c r="D3" s="24"/>
      <c r="E3" s="24"/>
      <c r="F3" s="25"/>
      <c r="G3" s="162" t="s">
        <v>14</v>
      </c>
      <c r="H3" s="162"/>
      <c r="I3" s="163"/>
      <c r="J3" s="163"/>
      <c r="K3" s="164" t="s">
        <v>15</v>
      </c>
      <c r="L3" s="164"/>
      <c r="M3" s="22"/>
      <c r="N3" s="22"/>
      <c r="O3" s="22"/>
      <c r="P3" s="22"/>
      <c r="Q3" s="26"/>
    </row>
    <row r="4" spans="1:17" s="30" customFormat="1" ht="16.5">
      <c r="A4" s="165" t="s">
        <v>37</v>
      </c>
      <c r="B4" s="165"/>
      <c r="C4" s="165"/>
      <c r="D4" s="165"/>
      <c r="E4" s="165"/>
      <c r="F4" s="28"/>
      <c r="G4" s="22"/>
      <c r="H4" s="22"/>
      <c r="I4" s="166" t="s">
        <v>17</v>
      </c>
      <c r="J4" s="167"/>
      <c r="K4" s="168" t="s">
        <v>18</v>
      </c>
      <c r="L4" s="168"/>
      <c r="M4" s="22"/>
      <c r="N4" s="22"/>
      <c r="O4" s="166" t="s">
        <v>19</v>
      </c>
      <c r="P4" s="166"/>
      <c r="Q4" s="29"/>
    </row>
    <row r="5" spans="1:17" s="32" customFormat="1" ht="26.25" customHeight="1">
      <c r="A5" s="149" t="s">
        <v>20</v>
      </c>
      <c r="B5" s="152" t="s">
        <v>38</v>
      </c>
      <c r="C5" s="153"/>
      <c r="D5" s="153"/>
      <c r="E5" s="153"/>
      <c r="F5" s="154"/>
      <c r="G5" s="140" t="s">
        <v>0</v>
      </c>
      <c r="H5" s="155"/>
      <c r="I5" s="140" t="s">
        <v>39</v>
      </c>
      <c r="J5" s="155"/>
      <c r="K5" s="140" t="s">
        <v>2</v>
      </c>
      <c r="L5" s="155"/>
      <c r="M5" s="140" t="s">
        <v>23</v>
      </c>
      <c r="N5" s="155"/>
      <c r="O5" s="140" t="s">
        <v>3</v>
      </c>
      <c r="P5" s="141"/>
      <c r="Q5" s="31"/>
    </row>
    <row r="6" spans="1:17" s="32" customFormat="1" ht="12.75" customHeight="1">
      <c r="A6" s="169"/>
      <c r="B6" s="142" t="s">
        <v>24</v>
      </c>
      <c r="C6" s="144" t="s">
        <v>25</v>
      </c>
      <c r="D6" s="144" t="s">
        <v>26</v>
      </c>
      <c r="E6" s="144" t="s">
        <v>27</v>
      </c>
      <c r="F6" s="136" t="s">
        <v>28</v>
      </c>
      <c r="G6" s="136" t="s">
        <v>29</v>
      </c>
      <c r="H6" s="136" t="s">
        <v>30</v>
      </c>
      <c r="I6" s="136" t="s">
        <v>29</v>
      </c>
      <c r="J6" s="136" t="s">
        <v>30</v>
      </c>
      <c r="K6" s="136" t="s">
        <v>29</v>
      </c>
      <c r="L6" s="136" t="s">
        <v>30</v>
      </c>
      <c r="M6" s="136" t="s">
        <v>29</v>
      </c>
      <c r="N6" s="136" t="s">
        <v>30</v>
      </c>
      <c r="O6" s="136" t="s">
        <v>29</v>
      </c>
      <c r="P6" s="138" t="s">
        <v>30</v>
      </c>
      <c r="Q6" s="31"/>
    </row>
    <row r="7" spans="1:17" s="32" customFormat="1" ht="12.75" customHeight="1">
      <c r="A7" s="151"/>
      <c r="B7" s="143"/>
      <c r="C7" s="144"/>
      <c r="D7" s="144"/>
      <c r="E7" s="144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9"/>
      <c r="Q7" s="31"/>
    </row>
    <row r="8" spans="1:17" ht="31.5" customHeight="1">
      <c r="A8" s="33">
        <v>106</v>
      </c>
      <c r="B8" s="34" t="s">
        <v>31</v>
      </c>
      <c r="C8" s="35" t="s">
        <v>31</v>
      </c>
      <c r="D8" s="35" t="s">
        <v>31</v>
      </c>
      <c r="E8" s="35" t="s">
        <v>31</v>
      </c>
      <c r="F8" s="36" t="s">
        <v>40</v>
      </c>
      <c r="G8" s="37">
        <v>16823</v>
      </c>
      <c r="H8" s="37" t="s">
        <v>33</v>
      </c>
      <c r="I8" s="37" t="s">
        <v>33</v>
      </c>
      <c r="J8" s="37" t="s">
        <v>33</v>
      </c>
      <c r="K8" s="37">
        <v>16823</v>
      </c>
      <c r="L8" s="37" t="s">
        <v>33</v>
      </c>
      <c r="M8" s="37" t="s">
        <v>33</v>
      </c>
      <c r="N8" s="37" t="s">
        <v>33</v>
      </c>
      <c r="O8" s="37" t="s">
        <v>33</v>
      </c>
      <c r="P8" s="38" t="s">
        <v>33</v>
      </c>
      <c r="Q8" s="39"/>
    </row>
    <row r="9" spans="1:17" ht="28.5" customHeight="1">
      <c r="A9" s="33" t="s">
        <v>41</v>
      </c>
      <c r="B9" s="41">
        <v>1</v>
      </c>
      <c r="C9" s="42" t="s">
        <v>31</v>
      </c>
      <c r="D9" s="42" t="s">
        <v>31</v>
      </c>
      <c r="E9" s="42" t="s">
        <v>31</v>
      </c>
      <c r="F9" s="43" t="s">
        <v>34</v>
      </c>
      <c r="G9" s="37">
        <v>14984</v>
      </c>
      <c r="H9" s="37" t="s">
        <v>33</v>
      </c>
      <c r="I9" s="37" t="s">
        <v>33</v>
      </c>
      <c r="J9" s="37" t="s">
        <v>33</v>
      </c>
      <c r="K9" s="37">
        <v>14984</v>
      </c>
      <c r="L9" s="37" t="s">
        <v>33</v>
      </c>
      <c r="M9" s="37" t="s">
        <v>33</v>
      </c>
      <c r="N9" s="37" t="s">
        <v>33</v>
      </c>
      <c r="O9" s="37" t="s">
        <v>33</v>
      </c>
      <c r="P9" s="38" t="s">
        <v>33</v>
      </c>
      <c r="Q9" s="39"/>
    </row>
    <row r="10" spans="1:16" ht="28.5" customHeight="1">
      <c r="A10" s="33">
        <v>107</v>
      </c>
      <c r="B10" s="41">
        <v>2</v>
      </c>
      <c r="C10" s="42"/>
      <c r="D10" s="42" t="s">
        <v>31</v>
      </c>
      <c r="E10" s="42" t="s">
        <v>31</v>
      </c>
      <c r="F10" s="43" t="s">
        <v>35</v>
      </c>
      <c r="G10" s="37">
        <v>1839</v>
      </c>
      <c r="H10" s="37" t="s">
        <v>33</v>
      </c>
      <c r="I10" s="37" t="s">
        <v>33</v>
      </c>
      <c r="J10" s="37" t="s">
        <v>33</v>
      </c>
      <c r="K10" s="37">
        <v>1839</v>
      </c>
      <c r="L10" s="37" t="s">
        <v>33</v>
      </c>
      <c r="M10" s="37" t="s">
        <v>33</v>
      </c>
      <c r="N10" s="37" t="s">
        <v>33</v>
      </c>
      <c r="O10" s="37" t="s">
        <v>33</v>
      </c>
      <c r="P10" s="38" t="s">
        <v>33</v>
      </c>
    </row>
    <row r="11" spans="1:6" ht="28.5" customHeight="1">
      <c r="A11" s="44" t="s">
        <v>31</v>
      </c>
      <c r="B11" s="45"/>
      <c r="C11" s="46"/>
      <c r="D11" s="46"/>
      <c r="E11" s="46"/>
      <c r="F11" s="47"/>
    </row>
    <row r="12" spans="1:6" ht="28.5" customHeight="1">
      <c r="A12" s="44" t="s">
        <v>31</v>
      </c>
      <c r="B12" s="45"/>
      <c r="C12" s="46"/>
      <c r="D12" s="46"/>
      <c r="E12" s="46"/>
      <c r="F12" s="47"/>
    </row>
    <row r="13" spans="1:6" ht="28.5" customHeight="1">
      <c r="A13" s="44" t="s">
        <v>31</v>
      </c>
      <c r="B13" s="45"/>
      <c r="C13" s="46"/>
      <c r="D13" s="46"/>
      <c r="E13" s="46"/>
      <c r="F13" s="47"/>
    </row>
    <row r="14" spans="1:6" ht="28.5" customHeight="1">
      <c r="A14" s="44" t="s">
        <v>31</v>
      </c>
      <c r="B14" s="45"/>
      <c r="C14" s="46"/>
      <c r="D14" s="46"/>
      <c r="E14" s="46"/>
      <c r="F14" s="47"/>
    </row>
    <row r="15" spans="1:6" ht="28.5" customHeight="1">
      <c r="A15" s="44" t="s">
        <v>31</v>
      </c>
      <c r="B15" s="45"/>
      <c r="C15" s="46"/>
      <c r="D15" s="46"/>
      <c r="E15" s="46"/>
      <c r="F15" s="47"/>
    </row>
    <row r="16" spans="1:6" ht="31.5" customHeight="1">
      <c r="A16" s="50"/>
      <c r="B16" s="50"/>
      <c r="C16" s="51"/>
      <c r="D16" s="51"/>
      <c r="E16" s="51"/>
      <c r="F16" s="52"/>
    </row>
    <row r="25" ht="32.25" customHeight="1"/>
    <row r="27" spans="1:16" ht="31.5" customHeight="1">
      <c r="A27" s="56"/>
      <c r="B27" s="56"/>
      <c r="C27" s="57"/>
      <c r="D27" s="57"/>
      <c r="E27" s="57"/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60"/>
    </row>
  </sheetData>
  <sheetProtection/>
  <mergeCells count="32">
    <mergeCell ref="G1:J1"/>
    <mergeCell ref="K1:M1"/>
    <mergeCell ref="G2:J2"/>
    <mergeCell ref="K2:M2"/>
    <mergeCell ref="G3:J3"/>
    <mergeCell ref="K3:L3"/>
    <mergeCell ref="A4:E4"/>
    <mergeCell ref="I4:J4"/>
    <mergeCell ref="K4:L4"/>
    <mergeCell ref="O4:P4"/>
    <mergeCell ref="A5:A7"/>
    <mergeCell ref="B5:F5"/>
    <mergeCell ref="G5:H5"/>
    <mergeCell ref="I5:J5"/>
    <mergeCell ref="K5:L5"/>
    <mergeCell ref="M5:N5"/>
    <mergeCell ref="O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geOrder="overThenDown" paperSize="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0" workbookViewId="0" topLeftCell="A1">
      <selection activeCell="G13" sqref="G13"/>
    </sheetView>
  </sheetViews>
  <sheetFormatPr defaultColWidth="9.00390625" defaultRowHeight="31.5" customHeight="1"/>
  <cols>
    <col min="1" max="1" width="3.00390625" style="53" customWidth="1"/>
    <col min="2" max="2" width="2.875" style="53" customWidth="1"/>
    <col min="3" max="3" width="2.875" style="54" customWidth="1"/>
    <col min="4" max="4" width="3.00390625" style="54" customWidth="1"/>
    <col min="5" max="5" width="2.875" style="54" customWidth="1"/>
    <col min="6" max="6" width="22.00390625" style="55" customWidth="1"/>
    <col min="7" max="10" width="12.625" style="48" customWidth="1"/>
    <col min="11" max="15" width="14.50390625" style="48" customWidth="1"/>
    <col min="16" max="16" width="14.50390625" style="49" customWidth="1"/>
    <col min="17" max="16384" width="9.00390625" style="40" customWidth="1"/>
  </cols>
  <sheetData>
    <row r="1" spans="1:16" s="23" customFormat="1" ht="20.25">
      <c r="A1" s="20"/>
      <c r="B1" s="20"/>
      <c r="C1" s="20"/>
      <c r="D1" s="20"/>
      <c r="E1" s="20"/>
      <c r="F1" s="21"/>
      <c r="G1" s="156" t="s">
        <v>10</v>
      </c>
      <c r="H1" s="157"/>
      <c r="I1" s="157"/>
      <c r="J1" s="157"/>
      <c r="K1" s="158" t="s">
        <v>11</v>
      </c>
      <c r="L1" s="158"/>
      <c r="M1" s="158"/>
      <c r="N1" s="22"/>
      <c r="O1" s="22"/>
      <c r="P1" s="22"/>
    </row>
    <row r="2" spans="1:17" s="27" customFormat="1" ht="21">
      <c r="A2" s="24"/>
      <c r="B2" s="24"/>
      <c r="C2" s="24"/>
      <c r="D2" s="24"/>
      <c r="E2" s="24"/>
      <c r="F2" s="25"/>
      <c r="G2" s="159" t="s">
        <v>12</v>
      </c>
      <c r="H2" s="159"/>
      <c r="I2" s="160"/>
      <c r="J2" s="160"/>
      <c r="K2" s="161" t="s">
        <v>13</v>
      </c>
      <c r="L2" s="161"/>
      <c r="M2" s="161"/>
      <c r="N2" s="22"/>
      <c r="O2" s="22"/>
      <c r="P2" s="22"/>
      <c r="Q2" s="26"/>
    </row>
    <row r="3" spans="1:17" s="27" customFormat="1" ht="20.25" customHeight="1">
      <c r="A3" s="24"/>
      <c r="B3" s="24"/>
      <c r="C3" s="24"/>
      <c r="D3" s="24"/>
      <c r="E3" s="24"/>
      <c r="F3" s="25"/>
      <c r="G3" s="162" t="s">
        <v>14</v>
      </c>
      <c r="H3" s="162"/>
      <c r="I3" s="163"/>
      <c r="J3" s="163"/>
      <c r="K3" s="164" t="s">
        <v>42</v>
      </c>
      <c r="L3" s="164"/>
      <c r="M3" s="22"/>
      <c r="N3" s="22"/>
      <c r="O3" s="22"/>
      <c r="P3" s="22"/>
      <c r="Q3" s="26"/>
    </row>
    <row r="4" spans="1:17" s="30" customFormat="1" ht="16.5">
      <c r="A4" s="165"/>
      <c r="B4" s="165"/>
      <c r="C4" s="165"/>
      <c r="D4" s="165"/>
      <c r="E4" s="165"/>
      <c r="F4" s="28"/>
      <c r="G4" s="22"/>
      <c r="H4" s="22"/>
      <c r="I4" s="166" t="s">
        <v>17</v>
      </c>
      <c r="J4" s="167"/>
      <c r="K4" s="168" t="s">
        <v>18</v>
      </c>
      <c r="L4" s="168"/>
      <c r="M4" s="22"/>
      <c r="N4" s="22"/>
      <c r="O4" s="166" t="s">
        <v>19</v>
      </c>
      <c r="P4" s="166"/>
      <c r="Q4" s="29"/>
    </row>
    <row r="5" spans="1:17" s="32" customFormat="1" ht="26.25" customHeight="1">
      <c r="A5" s="149" t="s">
        <v>20</v>
      </c>
      <c r="B5" s="152" t="s">
        <v>38</v>
      </c>
      <c r="C5" s="153"/>
      <c r="D5" s="153"/>
      <c r="E5" s="153"/>
      <c r="F5" s="154"/>
      <c r="G5" s="140" t="s">
        <v>0</v>
      </c>
      <c r="H5" s="155"/>
      <c r="I5" s="140" t="s">
        <v>22</v>
      </c>
      <c r="J5" s="155"/>
      <c r="K5" s="140" t="s">
        <v>2</v>
      </c>
      <c r="L5" s="155"/>
      <c r="M5" s="140" t="s">
        <v>23</v>
      </c>
      <c r="N5" s="155"/>
      <c r="O5" s="140" t="s">
        <v>3</v>
      </c>
      <c r="P5" s="141"/>
      <c r="Q5" s="31"/>
    </row>
    <row r="6" spans="1:17" s="32" customFormat="1" ht="12.75" customHeight="1">
      <c r="A6" s="169"/>
      <c r="B6" s="142" t="s">
        <v>24</v>
      </c>
      <c r="C6" s="144" t="s">
        <v>25</v>
      </c>
      <c r="D6" s="144" t="s">
        <v>26</v>
      </c>
      <c r="E6" s="144" t="s">
        <v>27</v>
      </c>
      <c r="F6" s="136" t="s">
        <v>28</v>
      </c>
      <c r="G6" s="136" t="s">
        <v>29</v>
      </c>
      <c r="H6" s="136" t="s">
        <v>30</v>
      </c>
      <c r="I6" s="136" t="s">
        <v>29</v>
      </c>
      <c r="J6" s="136" t="s">
        <v>30</v>
      </c>
      <c r="K6" s="136" t="s">
        <v>29</v>
      </c>
      <c r="L6" s="136" t="s">
        <v>30</v>
      </c>
      <c r="M6" s="136" t="s">
        <v>29</v>
      </c>
      <c r="N6" s="136" t="s">
        <v>30</v>
      </c>
      <c r="O6" s="136" t="s">
        <v>29</v>
      </c>
      <c r="P6" s="138" t="s">
        <v>30</v>
      </c>
      <c r="Q6" s="31"/>
    </row>
    <row r="7" spans="1:17" s="32" customFormat="1" ht="12.75" customHeight="1">
      <c r="A7" s="151"/>
      <c r="B7" s="143"/>
      <c r="C7" s="144"/>
      <c r="D7" s="144"/>
      <c r="E7" s="144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9"/>
      <c r="Q7" s="31"/>
    </row>
    <row r="8" spans="1:17" ht="31.5" customHeight="1">
      <c r="A8" s="33">
        <v>106</v>
      </c>
      <c r="B8" s="34" t="s">
        <v>31</v>
      </c>
      <c r="C8" s="35" t="s">
        <v>31</v>
      </c>
      <c r="D8" s="35" t="s">
        <v>31</v>
      </c>
      <c r="E8" s="35" t="s">
        <v>31</v>
      </c>
      <c r="F8" s="36" t="s">
        <v>32</v>
      </c>
      <c r="G8" s="37">
        <v>16823</v>
      </c>
      <c r="H8" s="37" t="s">
        <v>33</v>
      </c>
      <c r="I8" s="37" t="s">
        <v>33</v>
      </c>
      <c r="J8" s="37" t="s">
        <v>33</v>
      </c>
      <c r="K8" s="37">
        <v>16823</v>
      </c>
      <c r="L8" s="37" t="s">
        <v>33</v>
      </c>
      <c r="M8" s="37" t="s">
        <v>33</v>
      </c>
      <c r="N8" s="37" t="s">
        <v>33</v>
      </c>
      <c r="O8" s="37" t="s">
        <v>33</v>
      </c>
      <c r="P8" s="38" t="s">
        <v>33</v>
      </c>
      <c r="Q8" s="39"/>
    </row>
    <row r="9" spans="1:17" s="65" customFormat="1" ht="28.5" customHeight="1">
      <c r="A9" s="61" t="s">
        <v>41</v>
      </c>
      <c r="B9" s="41">
        <v>1</v>
      </c>
      <c r="C9" s="42" t="s">
        <v>31</v>
      </c>
      <c r="D9" s="42" t="s">
        <v>31</v>
      </c>
      <c r="E9" s="42" t="s">
        <v>31</v>
      </c>
      <c r="F9" s="43" t="s">
        <v>43</v>
      </c>
      <c r="G9" s="62">
        <v>14984</v>
      </c>
      <c r="H9" s="62" t="s">
        <v>33</v>
      </c>
      <c r="I9" s="62" t="s">
        <v>33</v>
      </c>
      <c r="J9" s="62" t="s">
        <v>33</v>
      </c>
      <c r="K9" s="62">
        <v>14984</v>
      </c>
      <c r="L9" s="62" t="s">
        <v>33</v>
      </c>
      <c r="M9" s="62" t="s">
        <v>33</v>
      </c>
      <c r="N9" s="62" t="s">
        <v>33</v>
      </c>
      <c r="O9" s="62" t="s">
        <v>33</v>
      </c>
      <c r="P9" s="63" t="s">
        <v>33</v>
      </c>
      <c r="Q9" s="64"/>
    </row>
    <row r="10" spans="1:17" s="65" customFormat="1" ht="28.5" customHeight="1">
      <c r="A10" s="61">
        <v>107</v>
      </c>
      <c r="B10" s="41" t="s">
        <v>31</v>
      </c>
      <c r="C10" s="42">
        <v>7</v>
      </c>
      <c r="D10" s="42" t="s">
        <v>31</v>
      </c>
      <c r="E10" s="42" t="s">
        <v>31</v>
      </c>
      <c r="F10" s="43" t="s">
        <v>44</v>
      </c>
      <c r="G10" s="62">
        <v>14984</v>
      </c>
      <c r="H10" s="62" t="s">
        <v>33</v>
      </c>
      <c r="I10" s="62" t="s">
        <v>33</v>
      </c>
      <c r="J10" s="62" t="s">
        <v>33</v>
      </c>
      <c r="K10" s="62">
        <v>14984</v>
      </c>
      <c r="L10" s="62" t="s">
        <v>33</v>
      </c>
      <c r="M10" s="62" t="s">
        <v>33</v>
      </c>
      <c r="N10" s="62" t="s">
        <v>33</v>
      </c>
      <c r="O10" s="62" t="s">
        <v>33</v>
      </c>
      <c r="P10" s="63" t="s">
        <v>33</v>
      </c>
      <c r="Q10" s="64"/>
    </row>
    <row r="11" spans="1:16" s="65" customFormat="1" ht="28.5" customHeight="1">
      <c r="A11" s="41" t="s">
        <v>31</v>
      </c>
      <c r="B11" s="41" t="s">
        <v>31</v>
      </c>
      <c r="C11" s="42" t="s">
        <v>31</v>
      </c>
      <c r="D11" s="42">
        <v>1</v>
      </c>
      <c r="E11" s="42" t="s">
        <v>31</v>
      </c>
      <c r="F11" s="43" t="s">
        <v>45</v>
      </c>
      <c r="G11" s="62">
        <v>14984</v>
      </c>
      <c r="H11" s="62" t="s">
        <v>33</v>
      </c>
      <c r="I11" s="62" t="s">
        <v>33</v>
      </c>
      <c r="J11" s="62" t="s">
        <v>33</v>
      </c>
      <c r="K11" s="62">
        <v>14984</v>
      </c>
      <c r="L11" s="62" t="s">
        <v>33</v>
      </c>
      <c r="M11" s="62" t="s">
        <v>33</v>
      </c>
      <c r="N11" s="62" t="s">
        <v>33</v>
      </c>
      <c r="O11" s="62" t="s">
        <v>33</v>
      </c>
      <c r="P11" s="63" t="s">
        <v>33</v>
      </c>
    </row>
    <row r="12" spans="1:16" s="65" customFormat="1" ht="28.5" customHeight="1">
      <c r="A12" s="41" t="s">
        <v>31</v>
      </c>
      <c r="B12" s="41" t="s">
        <v>31</v>
      </c>
      <c r="C12" s="42" t="s">
        <v>31</v>
      </c>
      <c r="D12" s="42" t="s">
        <v>31</v>
      </c>
      <c r="E12" s="42" t="s">
        <v>46</v>
      </c>
      <c r="F12" s="43" t="s">
        <v>47</v>
      </c>
      <c r="G12" s="62">
        <v>14984</v>
      </c>
      <c r="H12" s="62" t="s">
        <v>33</v>
      </c>
      <c r="I12" s="62" t="s">
        <v>33</v>
      </c>
      <c r="J12" s="62" t="s">
        <v>33</v>
      </c>
      <c r="K12" s="62">
        <v>14984</v>
      </c>
      <c r="L12" s="62" t="s">
        <v>33</v>
      </c>
      <c r="M12" s="62" t="s">
        <v>33</v>
      </c>
      <c r="N12" s="62" t="s">
        <v>33</v>
      </c>
      <c r="O12" s="62" t="s">
        <v>33</v>
      </c>
      <c r="P12" s="63" t="s">
        <v>33</v>
      </c>
    </row>
    <row r="13" spans="1:16" s="65" customFormat="1" ht="28.5" customHeight="1">
      <c r="A13" s="41" t="s">
        <v>31</v>
      </c>
      <c r="B13" s="41">
        <v>2</v>
      </c>
      <c r="C13" s="42" t="s">
        <v>31</v>
      </c>
      <c r="D13" s="42" t="s">
        <v>31</v>
      </c>
      <c r="E13" s="42" t="s">
        <v>31</v>
      </c>
      <c r="F13" s="43" t="s">
        <v>48</v>
      </c>
      <c r="G13" s="62">
        <v>1839</v>
      </c>
      <c r="H13" s="62" t="s">
        <v>33</v>
      </c>
      <c r="I13" s="62" t="s">
        <v>33</v>
      </c>
      <c r="J13" s="62" t="s">
        <v>33</v>
      </c>
      <c r="K13" s="62">
        <v>1839</v>
      </c>
      <c r="L13" s="62" t="s">
        <v>33</v>
      </c>
      <c r="M13" s="62" t="s">
        <v>33</v>
      </c>
      <c r="N13" s="62" t="s">
        <v>33</v>
      </c>
      <c r="O13" s="62" t="s">
        <v>33</v>
      </c>
      <c r="P13" s="63" t="s">
        <v>33</v>
      </c>
    </row>
    <row r="14" spans="1:16" s="65" customFormat="1" ht="30">
      <c r="A14" s="41" t="s">
        <v>31</v>
      </c>
      <c r="B14" s="41" t="s">
        <v>31</v>
      </c>
      <c r="C14" s="42">
        <v>2</v>
      </c>
      <c r="D14" s="42" t="s">
        <v>31</v>
      </c>
      <c r="E14" s="42" t="s">
        <v>31</v>
      </c>
      <c r="F14" s="43" t="s">
        <v>49</v>
      </c>
      <c r="G14" s="62">
        <v>1839</v>
      </c>
      <c r="H14" s="62" t="s">
        <v>33</v>
      </c>
      <c r="I14" s="62" t="s">
        <v>33</v>
      </c>
      <c r="J14" s="62" t="s">
        <v>33</v>
      </c>
      <c r="K14" s="62">
        <v>1839</v>
      </c>
      <c r="L14" s="62" t="s">
        <v>33</v>
      </c>
      <c r="M14" s="62" t="s">
        <v>33</v>
      </c>
      <c r="N14" s="62" t="s">
        <v>33</v>
      </c>
      <c r="O14" s="62" t="s">
        <v>33</v>
      </c>
      <c r="P14" s="63" t="s">
        <v>33</v>
      </c>
    </row>
    <row r="15" spans="1:16" s="65" customFormat="1" ht="28.5" customHeight="1">
      <c r="A15" s="41" t="s">
        <v>31</v>
      </c>
      <c r="B15" s="41" t="s">
        <v>31</v>
      </c>
      <c r="C15" s="42" t="s">
        <v>31</v>
      </c>
      <c r="D15" s="42">
        <v>1</v>
      </c>
      <c r="E15" s="42" t="s">
        <v>31</v>
      </c>
      <c r="F15" s="43" t="s">
        <v>50</v>
      </c>
      <c r="G15" s="62">
        <v>1839</v>
      </c>
      <c r="H15" s="62" t="s">
        <v>33</v>
      </c>
      <c r="I15" s="62" t="s">
        <v>33</v>
      </c>
      <c r="J15" s="62" t="s">
        <v>33</v>
      </c>
      <c r="K15" s="62">
        <v>1839</v>
      </c>
      <c r="L15" s="62" t="s">
        <v>33</v>
      </c>
      <c r="M15" s="62" t="s">
        <v>33</v>
      </c>
      <c r="N15" s="62" t="s">
        <v>33</v>
      </c>
      <c r="O15" s="62" t="s">
        <v>33</v>
      </c>
      <c r="P15" s="63" t="s">
        <v>33</v>
      </c>
    </row>
    <row r="16" spans="1:16" s="65" customFormat="1" ht="28.5" customHeight="1">
      <c r="A16" s="41" t="s">
        <v>31</v>
      </c>
      <c r="B16" s="41" t="s">
        <v>31</v>
      </c>
      <c r="C16" s="42" t="s">
        <v>31</v>
      </c>
      <c r="D16" s="42" t="s">
        <v>31</v>
      </c>
      <c r="E16" s="42" t="s">
        <v>46</v>
      </c>
      <c r="F16" s="43" t="s">
        <v>51</v>
      </c>
      <c r="G16" s="62">
        <v>1839</v>
      </c>
      <c r="H16" s="62" t="s">
        <v>33</v>
      </c>
      <c r="I16" s="62" t="s">
        <v>33</v>
      </c>
      <c r="J16" s="62" t="s">
        <v>33</v>
      </c>
      <c r="K16" s="62">
        <v>1839</v>
      </c>
      <c r="L16" s="62" t="s">
        <v>33</v>
      </c>
      <c r="M16" s="62" t="s">
        <v>33</v>
      </c>
      <c r="N16" s="62" t="s">
        <v>33</v>
      </c>
      <c r="O16" s="62" t="s">
        <v>33</v>
      </c>
      <c r="P16" s="63" t="s">
        <v>33</v>
      </c>
    </row>
    <row r="17" spans="1:6" ht="31.5" customHeight="1">
      <c r="A17" s="66"/>
      <c r="B17" s="67"/>
      <c r="C17" s="68"/>
      <c r="D17" s="68"/>
      <c r="E17" s="68"/>
      <c r="F17" s="69"/>
    </row>
    <row r="25" ht="32.25" customHeight="1"/>
    <row r="27" spans="1:16" ht="31.5" customHeight="1">
      <c r="A27" s="56"/>
      <c r="B27" s="56"/>
      <c r="C27" s="57"/>
      <c r="D27" s="57"/>
      <c r="E27" s="57"/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60"/>
    </row>
  </sheetData>
  <sheetProtection/>
  <mergeCells count="32">
    <mergeCell ref="G1:J1"/>
    <mergeCell ref="K1:M1"/>
    <mergeCell ref="G2:J2"/>
    <mergeCell ref="K2:M2"/>
    <mergeCell ref="G3:J3"/>
    <mergeCell ref="K3:L3"/>
    <mergeCell ref="A4:E4"/>
    <mergeCell ref="I4:J4"/>
    <mergeCell ref="K4:L4"/>
    <mergeCell ref="O4:P4"/>
    <mergeCell ref="A5:A7"/>
    <mergeCell ref="B5:F5"/>
    <mergeCell ref="G5:H5"/>
    <mergeCell ref="I5:J5"/>
    <mergeCell ref="K5:L5"/>
    <mergeCell ref="M5:N5"/>
    <mergeCell ref="O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SheetLayoutView="90" workbookViewId="0" topLeftCell="A16">
      <selection activeCell="G13" sqref="G13"/>
    </sheetView>
  </sheetViews>
  <sheetFormatPr defaultColWidth="9.00390625" defaultRowHeight="31.5" customHeight="1"/>
  <cols>
    <col min="1" max="1" width="3.00390625" style="105" customWidth="1"/>
    <col min="2" max="2" width="2.875" style="105" customWidth="1"/>
    <col min="3" max="3" width="2.875" style="106" customWidth="1"/>
    <col min="4" max="4" width="3.00390625" style="106" customWidth="1"/>
    <col min="5" max="5" width="2.875" style="106" customWidth="1"/>
    <col min="6" max="6" width="19.625" style="107" customWidth="1"/>
    <col min="7" max="8" width="14.50390625" style="108" customWidth="1"/>
    <col min="9" max="9" width="12.625" style="108" customWidth="1"/>
    <col min="10" max="10" width="12.625" style="110" customWidth="1"/>
    <col min="11" max="11" width="14.50390625" style="118" customWidth="1"/>
    <col min="12" max="13" width="14.50390625" style="108" customWidth="1"/>
    <col min="14" max="14" width="14.50390625" style="109" customWidth="1"/>
    <col min="15" max="15" width="14.50390625" style="108" customWidth="1"/>
    <col min="16" max="16" width="14.50390625" style="110" customWidth="1"/>
    <col min="17" max="17" width="9.00390625" style="64" customWidth="1"/>
    <col min="18" max="16384" width="9.00390625" style="65" customWidth="1"/>
  </cols>
  <sheetData>
    <row r="1" spans="1:17" s="75" customFormat="1" ht="20.25">
      <c r="A1" s="70"/>
      <c r="B1" s="70"/>
      <c r="C1" s="70"/>
      <c r="D1" s="70"/>
      <c r="E1" s="70"/>
      <c r="F1" s="71"/>
      <c r="G1" s="177" t="s">
        <v>10</v>
      </c>
      <c r="H1" s="178"/>
      <c r="I1" s="178"/>
      <c r="J1" s="178"/>
      <c r="K1" s="179" t="s">
        <v>11</v>
      </c>
      <c r="L1" s="179"/>
      <c r="M1" s="179"/>
      <c r="N1" s="72"/>
      <c r="O1" s="73"/>
      <c r="P1" s="73"/>
      <c r="Q1" s="74"/>
    </row>
    <row r="2" spans="1:17" s="78" customFormat="1" ht="21">
      <c r="A2" s="76"/>
      <c r="B2" s="76"/>
      <c r="C2" s="76"/>
      <c r="D2" s="76"/>
      <c r="E2" s="76"/>
      <c r="F2" s="71"/>
      <c r="G2" s="159" t="s">
        <v>52</v>
      </c>
      <c r="H2" s="159"/>
      <c r="I2" s="160"/>
      <c r="J2" s="160"/>
      <c r="K2" s="161" t="s">
        <v>36</v>
      </c>
      <c r="L2" s="161"/>
      <c r="M2" s="161"/>
      <c r="N2" s="72"/>
      <c r="O2" s="73"/>
      <c r="P2" s="73"/>
      <c r="Q2" s="77"/>
    </row>
    <row r="3" spans="1:17" s="78" customFormat="1" ht="20.25" customHeight="1">
      <c r="A3" s="76"/>
      <c r="B3" s="76"/>
      <c r="C3" s="76"/>
      <c r="D3" s="76"/>
      <c r="E3" s="76"/>
      <c r="F3" s="71"/>
      <c r="G3" s="159" t="s">
        <v>53</v>
      </c>
      <c r="H3" s="159"/>
      <c r="I3" s="160"/>
      <c r="J3" s="160"/>
      <c r="K3" s="161" t="s">
        <v>15</v>
      </c>
      <c r="L3" s="161"/>
      <c r="M3" s="73"/>
      <c r="N3" s="72"/>
      <c r="O3" s="73"/>
      <c r="P3" s="73"/>
      <c r="Q3" s="77"/>
    </row>
    <row r="4" spans="1:17" s="82" customFormat="1" ht="16.5">
      <c r="A4" s="170" t="s">
        <v>16</v>
      </c>
      <c r="B4" s="170"/>
      <c r="C4" s="170"/>
      <c r="D4" s="170"/>
      <c r="E4" s="170"/>
      <c r="F4" s="79"/>
      <c r="G4" s="73"/>
      <c r="H4" s="73"/>
      <c r="I4" s="171" t="s">
        <v>17</v>
      </c>
      <c r="J4" s="172"/>
      <c r="K4" s="173" t="s">
        <v>18</v>
      </c>
      <c r="L4" s="173"/>
      <c r="M4" s="80"/>
      <c r="N4" s="72"/>
      <c r="O4" s="171" t="s">
        <v>19</v>
      </c>
      <c r="P4" s="171"/>
      <c r="Q4" s="81"/>
    </row>
    <row r="5" spans="1:17" s="84" customFormat="1" ht="26.25" customHeight="1">
      <c r="A5" s="174" t="s">
        <v>20</v>
      </c>
      <c r="B5" s="152" t="s">
        <v>38</v>
      </c>
      <c r="C5" s="153"/>
      <c r="D5" s="153"/>
      <c r="E5" s="153"/>
      <c r="F5" s="154"/>
      <c r="G5" s="140" t="s">
        <v>0</v>
      </c>
      <c r="H5" s="155"/>
      <c r="I5" s="140" t="s">
        <v>22</v>
      </c>
      <c r="J5" s="155"/>
      <c r="K5" s="140" t="s">
        <v>2</v>
      </c>
      <c r="L5" s="155"/>
      <c r="M5" s="140" t="s">
        <v>23</v>
      </c>
      <c r="N5" s="155"/>
      <c r="O5" s="140" t="s">
        <v>3</v>
      </c>
      <c r="P5" s="141"/>
      <c r="Q5" s="83"/>
    </row>
    <row r="6" spans="1:17" s="84" customFormat="1" ht="12.75" customHeight="1">
      <c r="A6" s="175"/>
      <c r="B6" s="142" t="s">
        <v>24</v>
      </c>
      <c r="C6" s="144" t="s">
        <v>25</v>
      </c>
      <c r="D6" s="144" t="s">
        <v>26</v>
      </c>
      <c r="E6" s="144" t="s">
        <v>27</v>
      </c>
      <c r="F6" s="136" t="s">
        <v>28</v>
      </c>
      <c r="G6" s="136" t="s">
        <v>54</v>
      </c>
      <c r="H6" s="136" t="s">
        <v>30</v>
      </c>
      <c r="I6" s="136" t="s">
        <v>55</v>
      </c>
      <c r="J6" s="136" t="s">
        <v>30</v>
      </c>
      <c r="K6" s="136" t="s">
        <v>55</v>
      </c>
      <c r="L6" s="136" t="s">
        <v>30</v>
      </c>
      <c r="M6" s="136" t="s">
        <v>54</v>
      </c>
      <c r="N6" s="136" t="s">
        <v>30</v>
      </c>
      <c r="O6" s="136" t="s">
        <v>55</v>
      </c>
      <c r="P6" s="138" t="s">
        <v>30</v>
      </c>
      <c r="Q6" s="83"/>
    </row>
    <row r="7" spans="1:17" s="84" customFormat="1" ht="12.75" customHeight="1">
      <c r="A7" s="176"/>
      <c r="B7" s="143"/>
      <c r="C7" s="144"/>
      <c r="D7" s="144"/>
      <c r="E7" s="144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9"/>
      <c r="Q7" s="83"/>
    </row>
    <row r="8" spans="1:16" ht="31.5" customHeight="1">
      <c r="A8" s="85">
        <v>106</v>
      </c>
      <c r="B8" s="86" t="s">
        <v>31</v>
      </c>
      <c r="C8" s="87" t="s">
        <v>31</v>
      </c>
      <c r="D8" s="87" t="s">
        <v>31</v>
      </c>
      <c r="E8" s="87" t="s">
        <v>31</v>
      </c>
      <c r="F8" s="88" t="s">
        <v>56</v>
      </c>
      <c r="G8" s="89">
        <f aca="true" t="shared" si="0" ref="G8:P8">G9+G10+G11+G12+G13+G14+G15+G16+G17+G18+G19</f>
        <v>7868575533</v>
      </c>
      <c r="H8" s="89">
        <f t="shared" si="0"/>
        <v>25412053322</v>
      </c>
      <c r="I8" s="89">
        <f t="shared" si="0"/>
        <v>591561382</v>
      </c>
      <c r="J8" s="89">
        <f t="shared" si="0"/>
        <v>905577407</v>
      </c>
      <c r="K8" s="89">
        <f t="shared" si="0"/>
        <v>6099046005</v>
      </c>
      <c r="L8" s="89">
        <f t="shared" si="0"/>
        <v>14631693198</v>
      </c>
      <c r="M8" s="89">
        <f t="shared" si="0"/>
        <v>189961077</v>
      </c>
      <c r="N8" s="90">
        <f t="shared" si="0"/>
        <v>-189961077</v>
      </c>
      <c r="O8" s="89">
        <f t="shared" si="0"/>
        <v>1367929223</v>
      </c>
      <c r="P8" s="91">
        <f t="shared" si="0"/>
        <v>9684821640</v>
      </c>
    </row>
    <row r="9" spans="1:16" ht="31.5" customHeight="1">
      <c r="A9" s="61" t="s">
        <v>5</v>
      </c>
      <c r="B9" s="92" t="s">
        <v>57</v>
      </c>
      <c r="C9" s="93" t="s">
        <v>31</v>
      </c>
      <c r="D9" s="93" t="s">
        <v>31</v>
      </c>
      <c r="E9" s="93" t="s">
        <v>31</v>
      </c>
      <c r="F9" s="94" t="s">
        <v>58</v>
      </c>
      <c r="G9" s="95">
        <f>'歲出明細'!G9</f>
        <v>172565314</v>
      </c>
      <c r="H9" s="95">
        <f>'歲出明細'!H9</f>
        <v>1176393735</v>
      </c>
      <c r="I9" s="95">
        <f>'歲出明細'!I9</f>
        <v>10702822</v>
      </c>
      <c r="J9" s="95">
        <f>'歲出明細'!J9</f>
        <v>15732095</v>
      </c>
      <c r="K9" s="95">
        <f>'歲出明細'!K9</f>
        <v>159500492</v>
      </c>
      <c r="L9" s="95">
        <f>'歲出明細'!L9</f>
        <v>1020639890</v>
      </c>
      <c r="M9" s="95">
        <f>'歲出明細'!M9</f>
        <v>0</v>
      </c>
      <c r="N9" s="96">
        <f>-M9</f>
        <v>0</v>
      </c>
      <c r="O9" s="96">
        <f>G9-I9-K9+M9</f>
        <v>2362000</v>
      </c>
      <c r="P9" s="97">
        <f>H9-J9-L9+N9</f>
        <v>140021750</v>
      </c>
    </row>
    <row r="10" spans="1:18" s="64" customFormat="1" ht="31.5" customHeight="1">
      <c r="A10" s="61">
        <v>107</v>
      </c>
      <c r="B10" s="92" t="s">
        <v>59</v>
      </c>
      <c r="C10" s="93" t="s">
        <v>31</v>
      </c>
      <c r="D10" s="93" t="s">
        <v>31</v>
      </c>
      <c r="E10" s="93" t="s">
        <v>31</v>
      </c>
      <c r="F10" s="94" t="s">
        <v>60</v>
      </c>
      <c r="G10" s="95">
        <f>'歲出明細'!G32</f>
        <v>1823948275</v>
      </c>
      <c r="H10" s="95">
        <f>'歲出明細'!H32</f>
        <v>4428845898</v>
      </c>
      <c r="I10" s="95">
        <f>'歲出明細'!I32</f>
        <v>60089703</v>
      </c>
      <c r="J10" s="95">
        <f>'歲出明細'!J32</f>
        <v>72953065</v>
      </c>
      <c r="K10" s="95">
        <f>'歲出明細'!K32</f>
        <v>1730347119</v>
      </c>
      <c r="L10" s="95">
        <f>'歲出明細'!L32</f>
        <v>3588660961</v>
      </c>
      <c r="M10" s="95">
        <f>'歲出明細'!M32</f>
        <v>70705304</v>
      </c>
      <c r="N10" s="90">
        <f>-M10</f>
        <v>-70705304</v>
      </c>
      <c r="O10" s="96">
        <f>G10-I10-K10+M10</f>
        <v>104216757</v>
      </c>
      <c r="P10" s="97">
        <f>H10-J10-L10+N10</f>
        <v>696526568</v>
      </c>
      <c r="R10" s="65"/>
    </row>
    <row r="11" spans="1:18" s="64" customFormat="1" ht="31.5" customHeight="1">
      <c r="A11" s="98" t="s">
        <v>31</v>
      </c>
      <c r="B11" s="92" t="s">
        <v>61</v>
      </c>
      <c r="C11" s="93" t="s">
        <v>31</v>
      </c>
      <c r="D11" s="93" t="s">
        <v>31</v>
      </c>
      <c r="E11" s="93" t="s">
        <v>31</v>
      </c>
      <c r="F11" s="94" t="s">
        <v>62</v>
      </c>
      <c r="G11" s="95">
        <f>'歲出明細'!G59</f>
        <v>0</v>
      </c>
      <c r="H11" s="95">
        <f>'歲出明細'!H59</f>
        <v>21880000</v>
      </c>
      <c r="I11" s="95">
        <f>'歲出明細'!I59</f>
        <v>0</v>
      </c>
      <c r="J11" s="95">
        <f>'歲出明細'!J59</f>
        <v>0</v>
      </c>
      <c r="K11" s="95">
        <f>'歲出明細'!K59</f>
        <v>0</v>
      </c>
      <c r="L11" s="95">
        <f>'歲出明細'!L59</f>
        <v>21880000</v>
      </c>
      <c r="M11" s="95">
        <f>'歲出明細'!M59</f>
        <v>0</v>
      </c>
      <c r="N11" s="95">
        <f aca="true" t="shared" si="1" ref="N11:N19">-M11</f>
        <v>0</v>
      </c>
      <c r="O11" s="96">
        <f aca="true" t="shared" si="2" ref="O11:P19">G11-I11-K11+M11</f>
        <v>0</v>
      </c>
      <c r="P11" s="97">
        <f t="shared" si="2"/>
        <v>0</v>
      </c>
      <c r="R11" s="65"/>
    </row>
    <row r="12" spans="1:18" s="64" customFormat="1" ht="31.5" customHeight="1">
      <c r="A12" s="98" t="s">
        <v>31</v>
      </c>
      <c r="B12" s="92" t="s">
        <v>63</v>
      </c>
      <c r="C12" s="93" t="s">
        <v>31</v>
      </c>
      <c r="D12" s="93" t="s">
        <v>31</v>
      </c>
      <c r="E12" s="93" t="s">
        <v>31</v>
      </c>
      <c r="F12" s="94" t="s">
        <v>64</v>
      </c>
      <c r="G12" s="95">
        <f>'歲出明細'!G64</f>
        <v>170875352</v>
      </c>
      <c r="H12" s="95">
        <f>'歲出明細'!H64</f>
        <v>3658679614</v>
      </c>
      <c r="I12" s="95">
        <f>'歲出明細'!I64</f>
        <v>7108556</v>
      </c>
      <c r="J12" s="95">
        <f>'歲出明細'!J64</f>
        <v>99564012</v>
      </c>
      <c r="K12" s="95">
        <f>'歲出明細'!K64</f>
        <v>163766796</v>
      </c>
      <c r="L12" s="95">
        <f>'歲出明細'!L64</f>
        <v>2537906341</v>
      </c>
      <c r="M12" s="95">
        <f>'歲出明細'!M64</f>
        <v>0</v>
      </c>
      <c r="N12" s="95">
        <f t="shared" si="1"/>
        <v>0</v>
      </c>
      <c r="O12" s="96">
        <f t="shared" si="2"/>
        <v>0</v>
      </c>
      <c r="P12" s="97">
        <f t="shared" si="2"/>
        <v>1021209261</v>
      </c>
      <c r="R12" s="65"/>
    </row>
    <row r="13" spans="1:18" s="64" customFormat="1" ht="31.5" customHeight="1">
      <c r="A13" s="98" t="s">
        <v>31</v>
      </c>
      <c r="B13" s="92" t="s">
        <v>65</v>
      </c>
      <c r="C13" s="93" t="s">
        <v>31</v>
      </c>
      <c r="D13" s="93" t="s">
        <v>31</v>
      </c>
      <c r="E13" s="93" t="s">
        <v>31</v>
      </c>
      <c r="F13" s="94" t="s">
        <v>34</v>
      </c>
      <c r="G13" s="95">
        <f>'歲出明細'!G79</f>
        <v>3843009038</v>
      </c>
      <c r="H13" s="95">
        <f>'歲出明細'!H79</f>
        <v>5421816605</v>
      </c>
      <c r="I13" s="95">
        <f>'歲出明細'!I79</f>
        <v>497725632</v>
      </c>
      <c r="J13" s="95">
        <f>'歲出明細'!J79</f>
        <v>612108984</v>
      </c>
      <c r="K13" s="95">
        <f>'歲出明細'!K79</f>
        <v>3011437128</v>
      </c>
      <c r="L13" s="95">
        <f>'歲出明細'!L79</f>
        <v>1564480613</v>
      </c>
      <c r="M13" s="95">
        <f>'歲出明細'!M79</f>
        <v>49288063</v>
      </c>
      <c r="N13" s="90">
        <f t="shared" si="1"/>
        <v>-49288063</v>
      </c>
      <c r="O13" s="96">
        <f t="shared" si="2"/>
        <v>383134341</v>
      </c>
      <c r="P13" s="97">
        <f t="shared" si="2"/>
        <v>3195938945</v>
      </c>
      <c r="R13" s="65"/>
    </row>
    <row r="14" spans="1:18" s="64" customFormat="1" ht="31.5" customHeight="1">
      <c r="A14" s="98" t="s">
        <v>31</v>
      </c>
      <c r="B14" s="92" t="s">
        <v>66</v>
      </c>
      <c r="C14" s="93" t="s">
        <v>31</v>
      </c>
      <c r="D14" s="93" t="s">
        <v>31</v>
      </c>
      <c r="E14" s="93" t="s">
        <v>31</v>
      </c>
      <c r="F14" s="94" t="s">
        <v>67</v>
      </c>
      <c r="G14" s="95">
        <f>'歲出明細'!G110</f>
        <v>0</v>
      </c>
      <c r="H14" s="95">
        <f>'歲出明細'!H110</f>
        <v>6400710362</v>
      </c>
      <c r="I14" s="95">
        <f>'歲出明細'!I110</f>
        <v>0</v>
      </c>
      <c r="J14" s="95">
        <f>'歲出明細'!J110</f>
        <v>1003443</v>
      </c>
      <c r="K14" s="95">
        <f>'歲出明細'!K110</f>
        <v>0</v>
      </c>
      <c r="L14" s="95">
        <f>'歲出明細'!L110</f>
        <v>3766799976</v>
      </c>
      <c r="M14" s="95">
        <f>'歲出明細'!M110</f>
        <v>0</v>
      </c>
      <c r="N14" s="95">
        <f t="shared" si="1"/>
        <v>0</v>
      </c>
      <c r="O14" s="96">
        <f t="shared" si="2"/>
        <v>0</v>
      </c>
      <c r="P14" s="97">
        <f t="shared" si="2"/>
        <v>2632906943</v>
      </c>
      <c r="R14" s="65"/>
    </row>
    <row r="15" spans="1:17" s="104" customFormat="1" ht="31.5" customHeight="1">
      <c r="A15" s="99" t="s">
        <v>31</v>
      </c>
      <c r="B15" s="100" t="s">
        <v>68</v>
      </c>
      <c r="C15" s="101" t="s">
        <v>31</v>
      </c>
      <c r="D15" s="101" t="s">
        <v>31</v>
      </c>
      <c r="E15" s="101" t="s">
        <v>31</v>
      </c>
      <c r="F15" s="102" t="s">
        <v>69</v>
      </c>
      <c r="G15" s="96">
        <f>'歲出明細'!G130</f>
        <v>232449189</v>
      </c>
      <c r="H15" s="96">
        <f>'歲出明細'!H130</f>
        <v>1214034164</v>
      </c>
      <c r="I15" s="96">
        <f>'歲出明細'!I130</f>
        <v>2191279</v>
      </c>
      <c r="J15" s="96">
        <f>'歲出明細'!J130</f>
        <v>28442550</v>
      </c>
      <c r="K15" s="96">
        <f>'歲出明細'!K130</f>
        <v>228213034</v>
      </c>
      <c r="L15" s="96">
        <f>'歲出明細'!L130</f>
        <v>970441938</v>
      </c>
      <c r="M15" s="96">
        <f>'歲出明細'!M130</f>
        <v>53289462</v>
      </c>
      <c r="N15" s="90">
        <f t="shared" si="1"/>
        <v>-53289462</v>
      </c>
      <c r="O15" s="96">
        <f t="shared" si="2"/>
        <v>55334338</v>
      </c>
      <c r="P15" s="97">
        <f t="shared" si="2"/>
        <v>161860214</v>
      </c>
      <c r="Q15" s="103"/>
    </row>
    <row r="16" spans="1:18" s="64" customFormat="1" ht="31.5" customHeight="1">
      <c r="A16" s="98" t="s">
        <v>31</v>
      </c>
      <c r="B16" s="92" t="s">
        <v>70</v>
      </c>
      <c r="C16" s="93" t="s">
        <v>31</v>
      </c>
      <c r="D16" s="93" t="s">
        <v>31</v>
      </c>
      <c r="E16" s="93" t="s">
        <v>31</v>
      </c>
      <c r="F16" s="94" t="s">
        <v>71</v>
      </c>
      <c r="G16" s="95">
        <f>'歲出明細'!G151</f>
        <v>0</v>
      </c>
      <c r="H16" s="95">
        <f>'歲出明細'!H151</f>
        <v>2264819424</v>
      </c>
      <c r="I16" s="95">
        <f>'歲出明細'!I151</f>
        <v>0</v>
      </c>
      <c r="J16" s="95">
        <f>'歲出明細'!J151</f>
        <v>27987116</v>
      </c>
      <c r="K16" s="95">
        <f>'歲出明細'!K151</f>
        <v>0</v>
      </c>
      <c r="L16" s="95">
        <f>'歲出明細'!L151</f>
        <v>575563744</v>
      </c>
      <c r="M16" s="95">
        <f>'歲出明細'!M151</f>
        <v>0</v>
      </c>
      <c r="N16" s="95">
        <f t="shared" si="1"/>
        <v>0</v>
      </c>
      <c r="O16" s="96">
        <f t="shared" si="2"/>
        <v>0</v>
      </c>
      <c r="P16" s="97">
        <f t="shared" si="2"/>
        <v>1661268564</v>
      </c>
      <c r="R16" s="65"/>
    </row>
    <row r="17" spans="1:18" s="64" customFormat="1" ht="31.5" customHeight="1">
      <c r="A17" s="98" t="s">
        <v>31</v>
      </c>
      <c r="B17" s="92" t="s">
        <v>72</v>
      </c>
      <c r="C17" s="93" t="s">
        <v>31</v>
      </c>
      <c r="D17" s="93" t="s">
        <v>31</v>
      </c>
      <c r="E17" s="93" t="s">
        <v>31</v>
      </c>
      <c r="F17" s="94" t="s">
        <v>73</v>
      </c>
      <c r="G17" s="95">
        <f>'歲出明細'!G170</f>
        <v>1596287979</v>
      </c>
      <c r="H17" s="95">
        <f>'歲出明細'!H170</f>
        <v>52199041</v>
      </c>
      <c r="I17" s="95">
        <f>'歲出明細'!I170</f>
        <v>13074770</v>
      </c>
      <c r="J17" s="95">
        <f>'歲出明細'!J170</f>
        <v>1956321</v>
      </c>
      <c r="K17" s="95">
        <f>'歲出明細'!K170</f>
        <v>777009670</v>
      </c>
      <c r="L17" s="95">
        <f>'歲出明細'!L170</f>
        <v>49809472</v>
      </c>
      <c r="M17" s="95">
        <f>'歲出明細'!M170</f>
        <v>433248</v>
      </c>
      <c r="N17" s="90">
        <f t="shared" si="1"/>
        <v>-433248</v>
      </c>
      <c r="O17" s="96">
        <f t="shared" si="2"/>
        <v>806636787</v>
      </c>
      <c r="P17" s="97">
        <f t="shared" si="2"/>
        <v>0</v>
      </c>
      <c r="R17" s="65"/>
    </row>
    <row r="18" spans="1:18" s="64" customFormat="1" ht="31.5" customHeight="1">
      <c r="A18" s="98" t="s">
        <v>31</v>
      </c>
      <c r="B18" s="92" t="s">
        <v>74</v>
      </c>
      <c r="C18" s="93" t="s">
        <v>31</v>
      </c>
      <c r="D18" s="93" t="s">
        <v>31</v>
      </c>
      <c r="E18" s="93" t="s">
        <v>31</v>
      </c>
      <c r="F18" s="94" t="s">
        <v>75</v>
      </c>
      <c r="G18" s="95">
        <f>'歲出明細'!G178</f>
        <v>29440386</v>
      </c>
      <c r="H18" s="95">
        <f>'歲出明細'!H178</f>
        <v>651714979</v>
      </c>
      <c r="I18" s="95">
        <f>'歲出明細'!I178</f>
        <v>668620</v>
      </c>
      <c r="J18" s="95">
        <f>'歲出明細'!J178</f>
        <v>45829821</v>
      </c>
      <c r="K18" s="95">
        <f>'歲出明細'!K178</f>
        <v>28771766</v>
      </c>
      <c r="L18" s="95">
        <f>'歲出明細'!L178</f>
        <v>422170763</v>
      </c>
      <c r="M18" s="95">
        <f>'歲出明細'!M178</f>
        <v>8625000</v>
      </c>
      <c r="N18" s="90">
        <f t="shared" si="1"/>
        <v>-8625000</v>
      </c>
      <c r="O18" s="96">
        <f t="shared" si="2"/>
        <v>8625000</v>
      </c>
      <c r="P18" s="97">
        <f t="shared" si="2"/>
        <v>175089395</v>
      </c>
      <c r="R18" s="65"/>
    </row>
    <row r="19" spans="1:18" s="64" customFormat="1" ht="31.5" customHeight="1">
      <c r="A19" s="98" t="s">
        <v>31</v>
      </c>
      <c r="B19" s="92" t="s">
        <v>76</v>
      </c>
      <c r="C19" s="93" t="s">
        <v>31</v>
      </c>
      <c r="D19" s="93" t="s">
        <v>31</v>
      </c>
      <c r="E19" s="93" t="s">
        <v>31</v>
      </c>
      <c r="F19" s="94" t="s">
        <v>77</v>
      </c>
      <c r="G19" s="95">
        <f>'歲出明細'!G197</f>
        <v>0</v>
      </c>
      <c r="H19" s="95">
        <f>'歲出明細'!H197</f>
        <v>120959500</v>
      </c>
      <c r="I19" s="95">
        <f>'歲出明細'!I197</f>
        <v>0</v>
      </c>
      <c r="J19" s="95">
        <f>'歲出明細'!J197</f>
        <v>0</v>
      </c>
      <c r="K19" s="95">
        <f>'歲出明細'!K197</f>
        <v>0</v>
      </c>
      <c r="L19" s="95">
        <f>'歲出明細'!L197</f>
        <v>113339500</v>
      </c>
      <c r="M19" s="95">
        <f>'歲出明細'!M197</f>
        <v>7620000</v>
      </c>
      <c r="N19" s="90">
        <f t="shared" si="1"/>
        <v>-7620000</v>
      </c>
      <c r="O19" s="96">
        <f t="shared" si="2"/>
        <v>7620000</v>
      </c>
      <c r="P19" s="97">
        <f t="shared" si="2"/>
        <v>0</v>
      </c>
      <c r="R19" s="65"/>
    </row>
    <row r="20" spans="10:11" ht="31.5" customHeight="1">
      <c r="J20" s="108"/>
      <c r="K20" s="108"/>
    </row>
    <row r="21" spans="10:11" ht="31.5" customHeight="1">
      <c r="J21" s="108"/>
      <c r="K21" s="108"/>
    </row>
    <row r="22" spans="10:11" ht="31.5" customHeight="1">
      <c r="J22" s="108"/>
      <c r="K22" s="108"/>
    </row>
    <row r="23" spans="10:11" ht="31.5" customHeight="1">
      <c r="J23" s="108"/>
      <c r="K23" s="108"/>
    </row>
    <row r="24" spans="10:11" ht="31.5" customHeight="1">
      <c r="J24" s="108"/>
      <c r="K24" s="108"/>
    </row>
    <row r="25" spans="10:11" ht="31.5" customHeight="1">
      <c r="J25" s="108"/>
      <c r="K25" s="108"/>
    </row>
    <row r="26" spans="10:11" ht="31.5" customHeight="1">
      <c r="J26" s="108"/>
      <c r="K26" s="108"/>
    </row>
    <row r="27" spans="1:16" s="117" customFormat="1" ht="29.25" customHeight="1">
      <c r="A27" s="111"/>
      <c r="B27" s="111"/>
      <c r="C27" s="112"/>
      <c r="D27" s="112"/>
      <c r="E27" s="112"/>
      <c r="F27" s="113"/>
      <c r="G27" s="114"/>
      <c r="H27" s="114"/>
      <c r="I27" s="114"/>
      <c r="J27" s="114"/>
      <c r="K27" s="114"/>
      <c r="L27" s="114"/>
      <c r="M27" s="114"/>
      <c r="N27" s="115"/>
      <c r="O27" s="114"/>
      <c r="P27" s="116"/>
    </row>
  </sheetData>
  <sheetProtection/>
  <mergeCells count="32">
    <mergeCell ref="G1:J1"/>
    <mergeCell ref="K1:M1"/>
    <mergeCell ref="G2:J2"/>
    <mergeCell ref="K2:M2"/>
    <mergeCell ref="G3:J3"/>
    <mergeCell ref="K3:L3"/>
    <mergeCell ref="A4:E4"/>
    <mergeCell ref="I4:J4"/>
    <mergeCell ref="K4:L4"/>
    <mergeCell ref="O4:P4"/>
    <mergeCell ref="A5:A7"/>
    <mergeCell ref="B5:F5"/>
    <mergeCell ref="G5:H5"/>
    <mergeCell ref="I5:J5"/>
    <mergeCell ref="K5:L5"/>
    <mergeCell ref="M5:N5"/>
    <mergeCell ref="O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rintOptions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portrait" pageOrder="overThenDown" paperSize="9" scale="98" r:id="rId1"/>
  <colBreaks count="1" manualBreakCount="1">
    <brk id="10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29"/>
  <sheetViews>
    <sheetView zoomScaleSheetLayoutView="80" workbookViewId="0" topLeftCell="A1">
      <selection activeCell="J18" sqref="J18"/>
    </sheetView>
  </sheetViews>
  <sheetFormatPr defaultColWidth="9.00390625" defaultRowHeight="31.5" customHeight="1"/>
  <cols>
    <col min="1" max="1" width="3.00390625" style="105" customWidth="1"/>
    <col min="2" max="2" width="2.875" style="105" customWidth="1"/>
    <col min="3" max="3" width="2.875" style="106" customWidth="1"/>
    <col min="4" max="4" width="3.00390625" style="106" customWidth="1"/>
    <col min="5" max="5" width="2.875" style="106" customWidth="1"/>
    <col min="6" max="6" width="20.625" style="107" customWidth="1"/>
    <col min="7" max="8" width="14.00390625" style="108" customWidth="1"/>
    <col min="9" max="10" width="12.625" style="108" customWidth="1"/>
    <col min="11" max="13" width="14.50390625" style="108" customWidth="1"/>
    <col min="14" max="14" width="14.50390625" style="109" customWidth="1"/>
    <col min="15" max="15" width="14.50390625" style="108" customWidth="1"/>
    <col min="16" max="16" width="14.50390625" style="110" customWidth="1"/>
    <col min="17" max="17" width="9.00390625" style="64" customWidth="1"/>
    <col min="18" max="16384" width="9.00390625" style="65" customWidth="1"/>
  </cols>
  <sheetData>
    <row r="1" spans="1:17" s="75" customFormat="1" ht="20.25">
      <c r="A1" s="70"/>
      <c r="B1" s="70"/>
      <c r="C1" s="70"/>
      <c r="D1" s="70"/>
      <c r="E1" s="70"/>
      <c r="F1" s="71"/>
      <c r="G1" s="177" t="s">
        <v>10</v>
      </c>
      <c r="H1" s="178"/>
      <c r="I1" s="178"/>
      <c r="J1" s="178"/>
      <c r="K1" s="179" t="s">
        <v>11</v>
      </c>
      <c r="L1" s="179"/>
      <c r="M1" s="179"/>
      <c r="N1" s="72"/>
      <c r="O1" s="73"/>
      <c r="P1" s="73"/>
      <c r="Q1" s="74"/>
    </row>
    <row r="2" spans="1:17" s="78" customFormat="1" ht="21">
      <c r="A2" s="76"/>
      <c r="B2" s="76"/>
      <c r="C2" s="76"/>
      <c r="D2" s="76"/>
      <c r="E2" s="76"/>
      <c r="F2" s="71"/>
      <c r="G2" s="159" t="s">
        <v>12</v>
      </c>
      <c r="H2" s="159"/>
      <c r="I2" s="160"/>
      <c r="J2" s="160"/>
      <c r="K2" s="161" t="s">
        <v>36</v>
      </c>
      <c r="L2" s="161"/>
      <c r="M2" s="161"/>
      <c r="N2" s="72"/>
      <c r="O2" s="73"/>
      <c r="P2" s="73"/>
      <c r="Q2" s="77"/>
    </row>
    <row r="3" spans="1:17" s="78" customFormat="1" ht="20.25" customHeight="1">
      <c r="A3" s="76"/>
      <c r="B3" s="76"/>
      <c r="C3" s="76"/>
      <c r="D3" s="76"/>
      <c r="E3" s="76"/>
      <c r="F3" s="71"/>
      <c r="G3" s="159" t="s">
        <v>53</v>
      </c>
      <c r="H3" s="159"/>
      <c r="I3" s="160"/>
      <c r="J3" s="160"/>
      <c r="K3" s="161" t="s">
        <v>78</v>
      </c>
      <c r="L3" s="161"/>
      <c r="M3" s="73"/>
      <c r="N3" s="72"/>
      <c r="O3" s="73"/>
      <c r="P3" s="73"/>
      <c r="Q3" s="77"/>
    </row>
    <row r="4" spans="1:17" s="82" customFormat="1" ht="16.5">
      <c r="A4" s="170" t="s">
        <v>79</v>
      </c>
      <c r="B4" s="170"/>
      <c r="C4" s="170"/>
      <c r="D4" s="170"/>
      <c r="E4" s="170"/>
      <c r="F4" s="79"/>
      <c r="G4" s="73"/>
      <c r="H4" s="73"/>
      <c r="I4" s="171" t="s">
        <v>17</v>
      </c>
      <c r="J4" s="172"/>
      <c r="K4" s="173" t="s">
        <v>18</v>
      </c>
      <c r="L4" s="173"/>
      <c r="M4" s="73"/>
      <c r="N4" s="72"/>
      <c r="O4" s="171" t="s">
        <v>19</v>
      </c>
      <c r="P4" s="171"/>
      <c r="Q4" s="81"/>
    </row>
    <row r="5" spans="1:17" s="84" customFormat="1" ht="26.25" customHeight="1">
      <c r="A5" s="174" t="s">
        <v>20</v>
      </c>
      <c r="B5" s="152" t="s">
        <v>38</v>
      </c>
      <c r="C5" s="153"/>
      <c r="D5" s="153"/>
      <c r="E5" s="153"/>
      <c r="F5" s="154"/>
      <c r="G5" s="140" t="s">
        <v>0</v>
      </c>
      <c r="H5" s="155"/>
      <c r="I5" s="140" t="s">
        <v>39</v>
      </c>
      <c r="J5" s="155"/>
      <c r="K5" s="140" t="s">
        <v>2</v>
      </c>
      <c r="L5" s="155"/>
      <c r="M5" s="140" t="s">
        <v>23</v>
      </c>
      <c r="N5" s="155"/>
      <c r="O5" s="140" t="s">
        <v>3</v>
      </c>
      <c r="P5" s="141"/>
      <c r="Q5" s="83"/>
    </row>
    <row r="6" spans="1:17" s="84" customFormat="1" ht="12.75" customHeight="1">
      <c r="A6" s="175"/>
      <c r="B6" s="142" t="s">
        <v>24</v>
      </c>
      <c r="C6" s="144" t="s">
        <v>25</v>
      </c>
      <c r="D6" s="144" t="s">
        <v>26</v>
      </c>
      <c r="E6" s="144" t="s">
        <v>27</v>
      </c>
      <c r="F6" s="136" t="s">
        <v>28</v>
      </c>
      <c r="G6" s="136" t="s">
        <v>55</v>
      </c>
      <c r="H6" s="136" t="s">
        <v>30</v>
      </c>
      <c r="I6" s="136" t="s">
        <v>55</v>
      </c>
      <c r="J6" s="136" t="s">
        <v>30</v>
      </c>
      <c r="K6" s="136" t="s">
        <v>54</v>
      </c>
      <c r="L6" s="136" t="s">
        <v>30</v>
      </c>
      <c r="M6" s="136" t="s">
        <v>55</v>
      </c>
      <c r="N6" s="136" t="s">
        <v>30</v>
      </c>
      <c r="O6" s="136" t="s">
        <v>55</v>
      </c>
      <c r="P6" s="138" t="s">
        <v>30</v>
      </c>
      <c r="Q6" s="83"/>
    </row>
    <row r="7" spans="1:17" s="84" customFormat="1" ht="12.75" customHeight="1">
      <c r="A7" s="176"/>
      <c r="B7" s="143"/>
      <c r="C7" s="144"/>
      <c r="D7" s="144"/>
      <c r="E7" s="144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9"/>
      <c r="Q7" s="83"/>
    </row>
    <row r="8" spans="1:16" ht="31.5" customHeight="1">
      <c r="A8" s="85">
        <v>106</v>
      </c>
      <c r="B8" s="86" t="s">
        <v>31</v>
      </c>
      <c r="C8" s="87" t="s">
        <v>31</v>
      </c>
      <c r="D8" s="87" t="s">
        <v>31</v>
      </c>
      <c r="E8" s="87" t="s">
        <v>31</v>
      </c>
      <c r="F8" s="88" t="s">
        <v>56</v>
      </c>
      <c r="G8" s="89">
        <v>416784152</v>
      </c>
      <c r="H8" s="89">
        <v>1009478395</v>
      </c>
      <c r="I8" s="89">
        <v>16132268</v>
      </c>
      <c r="J8" s="89">
        <v>45036854</v>
      </c>
      <c r="K8" s="89">
        <v>354292592</v>
      </c>
      <c r="L8" s="89">
        <v>781921896</v>
      </c>
      <c r="M8" s="89">
        <v>31146544</v>
      </c>
      <c r="N8" s="90">
        <v>-31146544</v>
      </c>
      <c r="O8" s="89">
        <v>77505836</v>
      </c>
      <c r="P8" s="91">
        <v>151373101</v>
      </c>
    </row>
    <row r="9" spans="1:16" ht="31.5" customHeight="1">
      <c r="A9" s="61" t="s">
        <v>41</v>
      </c>
      <c r="B9" s="92" t="s">
        <v>57</v>
      </c>
      <c r="C9" s="93" t="s">
        <v>31</v>
      </c>
      <c r="D9" s="93" t="s">
        <v>31</v>
      </c>
      <c r="E9" s="93" t="s">
        <v>31</v>
      </c>
      <c r="F9" s="94" t="s">
        <v>80</v>
      </c>
      <c r="G9" s="95">
        <v>30616938</v>
      </c>
      <c r="H9" s="95">
        <v>207746802</v>
      </c>
      <c r="I9" s="95">
        <v>543701</v>
      </c>
      <c r="J9" s="95">
        <v>0</v>
      </c>
      <c r="K9" s="95">
        <v>30073237</v>
      </c>
      <c r="L9" s="95">
        <v>207746802</v>
      </c>
      <c r="M9" s="95">
        <v>0</v>
      </c>
      <c r="N9" s="96">
        <v>0</v>
      </c>
      <c r="O9" s="96">
        <v>0</v>
      </c>
      <c r="P9" s="97">
        <v>0</v>
      </c>
    </row>
    <row r="10" spans="1:18" s="64" customFormat="1" ht="31.5" customHeight="1">
      <c r="A10" s="61">
        <v>107</v>
      </c>
      <c r="B10" s="92" t="s">
        <v>59</v>
      </c>
      <c r="C10" s="93" t="s">
        <v>31</v>
      </c>
      <c r="D10" s="93" t="s">
        <v>31</v>
      </c>
      <c r="E10" s="93" t="s">
        <v>31</v>
      </c>
      <c r="F10" s="94" t="s">
        <v>60</v>
      </c>
      <c r="G10" s="95">
        <v>7526131</v>
      </c>
      <c r="H10" s="95">
        <v>70234456</v>
      </c>
      <c r="I10" s="95">
        <v>0</v>
      </c>
      <c r="J10" s="95">
        <v>313706</v>
      </c>
      <c r="K10" s="95">
        <v>4547611</v>
      </c>
      <c r="L10" s="95">
        <v>40923910</v>
      </c>
      <c r="M10" s="95">
        <v>0</v>
      </c>
      <c r="N10" s="95">
        <v>0</v>
      </c>
      <c r="O10" s="96">
        <v>2978520</v>
      </c>
      <c r="P10" s="97">
        <v>28996840</v>
      </c>
      <c r="R10" s="65"/>
    </row>
    <row r="11" spans="1:18" s="64" customFormat="1" ht="31.5" customHeight="1">
      <c r="A11" s="98" t="s">
        <v>31</v>
      </c>
      <c r="B11" s="92" t="s">
        <v>61</v>
      </c>
      <c r="C11" s="93" t="s">
        <v>31</v>
      </c>
      <c r="D11" s="93" t="s">
        <v>31</v>
      </c>
      <c r="E11" s="93" t="s">
        <v>31</v>
      </c>
      <c r="F11" s="94" t="s">
        <v>81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6">
        <v>0</v>
      </c>
      <c r="P11" s="97">
        <v>0</v>
      </c>
      <c r="R11" s="65"/>
    </row>
    <row r="12" spans="1:18" s="64" customFormat="1" ht="31.5" customHeight="1">
      <c r="A12" s="98" t="s">
        <v>31</v>
      </c>
      <c r="B12" s="92" t="s">
        <v>63</v>
      </c>
      <c r="C12" s="93" t="s">
        <v>31</v>
      </c>
      <c r="D12" s="93" t="s">
        <v>31</v>
      </c>
      <c r="E12" s="93" t="s">
        <v>31</v>
      </c>
      <c r="F12" s="94" t="s">
        <v>82</v>
      </c>
      <c r="G12" s="95">
        <v>0</v>
      </c>
      <c r="H12" s="95">
        <v>21980542</v>
      </c>
      <c r="I12" s="95">
        <v>0</v>
      </c>
      <c r="J12" s="95">
        <v>153321</v>
      </c>
      <c r="K12" s="95">
        <v>0</v>
      </c>
      <c r="L12" s="95">
        <v>18497181</v>
      </c>
      <c r="M12" s="95">
        <v>0</v>
      </c>
      <c r="N12" s="95">
        <v>0</v>
      </c>
      <c r="O12" s="96">
        <v>0</v>
      </c>
      <c r="P12" s="97">
        <v>3330040</v>
      </c>
      <c r="R12" s="65"/>
    </row>
    <row r="13" spans="1:18" s="64" customFormat="1" ht="31.5" customHeight="1">
      <c r="A13" s="98" t="s">
        <v>31</v>
      </c>
      <c r="B13" s="92" t="s">
        <v>65</v>
      </c>
      <c r="C13" s="93" t="s">
        <v>31</v>
      </c>
      <c r="D13" s="93" t="s">
        <v>31</v>
      </c>
      <c r="E13" s="93" t="s">
        <v>31</v>
      </c>
      <c r="F13" s="94" t="s">
        <v>83</v>
      </c>
      <c r="G13" s="95">
        <v>280484762</v>
      </c>
      <c r="H13" s="95">
        <v>192764897</v>
      </c>
      <c r="I13" s="95">
        <v>4026804</v>
      </c>
      <c r="J13" s="95">
        <v>18498163</v>
      </c>
      <c r="K13" s="95">
        <v>244046345</v>
      </c>
      <c r="L13" s="95">
        <v>135319404</v>
      </c>
      <c r="M13" s="95">
        <v>16547720</v>
      </c>
      <c r="N13" s="90">
        <v>-16547720</v>
      </c>
      <c r="O13" s="96">
        <v>48959333</v>
      </c>
      <c r="P13" s="97">
        <v>22399610</v>
      </c>
      <c r="R13" s="65"/>
    </row>
    <row r="14" spans="1:18" s="64" customFormat="1" ht="31.5" customHeight="1">
      <c r="A14" s="98" t="s">
        <v>31</v>
      </c>
      <c r="B14" s="92" t="s">
        <v>66</v>
      </c>
      <c r="C14" s="93" t="s">
        <v>31</v>
      </c>
      <c r="D14" s="93" t="s">
        <v>31</v>
      </c>
      <c r="E14" s="93" t="s">
        <v>31</v>
      </c>
      <c r="F14" s="94" t="s">
        <v>67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6">
        <v>0</v>
      </c>
      <c r="P14" s="97">
        <v>0</v>
      </c>
      <c r="R14" s="65"/>
    </row>
    <row r="15" spans="1:17" s="104" customFormat="1" ht="31.5" customHeight="1">
      <c r="A15" s="99" t="s">
        <v>31</v>
      </c>
      <c r="B15" s="100" t="s">
        <v>68</v>
      </c>
      <c r="C15" s="101" t="s">
        <v>31</v>
      </c>
      <c r="D15" s="101" t="s">
        <v>31</v>
      </c>
      <c r="E15" s="101" t="s">
        <v>31</v>
      </c>
      <c r="F15" s="102" t="s">
        <v>69</v>
      </c>
      <c r="G15" s="96">
        <v>2426400</v>
      </c>
      <c r="H15" s="96">
        <v>2040000</v>
      </c>
      <c r="I15" s="96">
        <v>28390</v>
      </c>
      <c r="J15" s="96">
        <v>0</v>
      </c>
      <c r="K15" s="96">
        <v>2398010</v>
      </c>
      <c r="L15" s="96">
        <v>2040000</v>
      </c>
      <c r="M15" s="96">
        <v>0</v>
      </c>
      <c r="N15" s="95">
        <v>0</v>
      </c>
      <c r="O15" s="96">
        <v>0</v>
      </c>
      <c r="P15" s="97">
        <v>0</v>
      </c>
      <c r="Q15" s="103"/>
    </row>
    <row r="16" spans="1:18" s="64" customFormat="1" ht="31.5" customHeight="1">
      <c r="A16" s="98" t="s">
        <v>31</v>
      </c>
      <c r="B16" s="92" t="s">
        <v>70</v>
      </c>
      <c r="C16" s="93" t="s">
        <v>31</v>
      </c>
      <c r="D16" s="93" t="s">
        <v>31</v>
      </c>
      <c r="E16" s="93" t="s">
        <v>31</v>
      </c>
      <c r="F16" s="94" t="s">
        <v>84</v>
      </c>
      <c r="G16" s="95">
        <v>0</v>
      </c>
      <c r="H16" s="95">
        <v>13346345</v>
      </c>
      <c r="I16" s="95">
        <v>0</v>
      </c>
      <c r="J16" s="95">
        <v>47768</v>
      </c>
      <c r="K16" s="95">
        <v>0</v>
      </c>
      <c r="L16" s="95">
        <v>13298577</v>
      </c>
      <c r="M16" s="95">
        <v>0</v>
      </c>
      <c r="N16" s="95">
        <v>0</v>
      </c>
      <c r="O16" s="96">
        <v>0</v>
      </c>
      <c r="P16" s="97">
        <v>0</v>
      </c>
      <c r="R16" s="65"/>
    </row>
    <row r="17" spans="1:18" s="64" customFormat="1" ht="31.5" customHeight="1">
      <c r="A17" s="98" t="s">
        <v>31</v>
      </c>
      <c r="B17" s="92" t="s">
        <v>72</v>
      </c>
      <c r="C17" s="93" t="s">
        <v>31</v>
      </c>
      <c r="D17" s="93" t="s">
        <v>31</v>
      </c>
      <c r="E17" s="93" t="s">
        <v>31</v>
      </c>
      <c r="F17" s="94" t="s">
        <v>85</v>
      </c>
      <c r="G17" s="95">
        <v>75306892</v>
      </c>
      <c r="H17" s="95">
        <v>45478441</v>
      </c>
      <c r="I17" s="95">
        <v>11532173</v>
      </c>
      <c r="J17" s="95">
        <v>1956321</v>
      </c>
      <c r="K17" s="95">
        <v>52805560</v>
      </c>
      <c r="L17" s="95">
        <v>43088872</v>
      </c>
      <c r="M17" s="95">
        <v>433248</v>
      </c>
      <c r="N17" s="90">
        <v>-433248</v>
      </c>
      <c r="O17" s="96">
        <v>11402407</v>
      </c>
      <c r="P17" s="97">
        <v>0</v>
      </c>
      <c r="R17" s="65"/>
    </row>
    <row r="18" spans="1:18" s="64" customFormat="1" ht="31.5" customHeight="1">
      <c r="A18" s="98" t="s">
        <v>31</v>
      </c>
      <c r="B18" s="92" t="s">
        <v>74</v>
      </c>
      <c r="C18" s="93" t="s">
        <v>31</v>
      </c>
      <c r="D18" s="93" t="s">
        <v>31</v>
      </c>
      <c r="E18" s="93" t="s">
        <v>31</v>
      </c>
      <c r="F18" s="94" t="s">
        <v>75</v>
      </c>
      <c r="G18" s="95">
        <v>20423029</v>
      </c>
      <c r="H18" s="95">
        <v>424522412</v>
      </c>
      <c r="I18" s="95">
        <v>1200</v>
      </c>
      <c r="J18" s="95">
        <v>24067575</v>
      </c>
      <c r="K18" s="95">
        <v>20421829</v>
      </c>
      <c r="L18" s="95">
        <v>297262650</v>
      </c>
      <c r="M18" s="95">
        <v>6545576</v>
      </c>
      <c r="N18" s="90">
        <v>-6545576</v>
      </c>
      <c r="O18" s="96">
        <v>6545576</v>
      </c>
      <c r="P18" s="97">
        <v>96646611</v>
      </c>
      <c r="R18" s="65"/>
    </row>
    <row r="19" spans="1:18" s="64" customFormat="1" ht="31.5" customHeight="1">
      <c r="A19" s="98" t="s">
        <v>31</v>
      </c>
      <c r="B19" s="92" t="s">
        <v>76</v>
      </c>
      <c r="C19" s="93" t="s">
        <v>31</v>
      </c>
      <c r="D19" s="93" t="s">
        <v>31</v>
      </c>
      <c r="E19" s="93" t="s">
        <v>31</v>
      </c>
      <c r="F19" s="94" t="s">
        <v>35</v>
      </c>
      <c r="G19" s="95">
        <v>0</v>
      </c>
      <c r="H19" s="95">
        <v>31364500</v>
      </c>
      <c r="I19" s="95">
        <v>0</v>
      </c>
      <c r="J19" s="95">
        <v>0</v>
      </c>
      <c r="K19" s="95">
        <v>0</v>
      </c>
      <c r="L19" s="95">
        <v>23744500</v>
      </c>
      <c r="M19" s="95">
        <v>7620000</v>
      </c>
      <c r="N19" s="90">
        <v>-7620000</v>
      </c>
      <c r="O19" s="96">
        <v>7620000</v>
      </c>
      <c r="P19" s="97">
        <v>0</v>
      </c>
      <c r="R19" s="65"/>
    </row>
    <row r="20" spans="1:18" s="64" customFormat="1" ht="31.5" customHeight="1">
      <c r="A20" s="105"/>
      <c r="B20" s="120"/>
      <c r="C20" s="121"/>
      <c r="D20" s="121"/>
      <c r="E20" s="121"/>
      <c r="F20" s="122"/>
      <c r="G20" s="123"/>
      <c r="H20" s="123"/>
      <c r="I20" s="123"/>
      <c r="J20" s="123"/>
      <c r="K20" s="123"/>
      <c r="L20" s="123"/>
      <c r="M20" s="123"/>
      <c r="N20" s="124"/>
      <c r="O20" s="123"/>
      <c r="P20" s="125"/>
      <c r="R20" s="65"/>
    </row>
    <row r="21" spans="1:18" s="64" customFormat="1" ht="31.5" customHeight="1">
      <c r="A21" s="105"/>
      <c r="B21" s="120"/>
      <c r="C21" s="121"/>
      <c r="D21" s="121"/>
      <c r="E21" s="121"/>
      <c r="F21" s="122"/>
      <c r="G21" s="123"/>
      <c r="H21" s="123"/>
      <c r="I21" s="123"/>
      <c r="J21" s="123"/>
      <c r="K21" s="123"/>
      <c r="L21" s="123"/>
      <c r="M21" s="123"/>
      <c r="N21" s="124"/>
      <c r="O21" s="123"/>
      <c r="P21" s="125"/>
      <c r="R21" s="65"/>
    </row>
    <row r="22" spans="1:18" s="64" customFormat="1" ht="31.5" customHeight="1">
      <c r="A22" s="105"/>
      <c r="B22" s="120"/>
      <c r="C22" s="121"/>
      <c r="D22" s="121"/>
      <c r="E22" s="121"/>
      <c r="F22" s="122"/>
      <c r="G22" s="123"/>
      <c r="H22" s="123"/>
      <c r="I22" s="123"/>
      <c r="J22" s="123"/>
      <c r="K22" s="123"/>
      <c r="L22" s="123"/>
      <c r="M22" s="123"/>
      <c r="N22" s="124"/>
      <c r="O22" s="123"/>
      <c r="P22" s="125"/>
      <c r="R22" s="65"/>
    </row>
    <row r="29" spans="1:16" s="117" customFormat="1" ht="29.25" customHeight="1">
      <c r="A29" s="111"/>
      <c r="B29" s="111"/>
      <c r="C29" s="112"/>
      <c r="D29" s="112"/>
      <c r="E29" s="112"/>
      <c r="F29" s="113"/>
      <c r="G29" s="114"/>
      <c r="H29" s="114"/>
      <c r="I29" s="114"/>
      <c r="J29" s="114"/>
      <c r="K29" s="114"/>
      <c r="L29" s="114"/>
      <c r="M29" s="114"/>
      <c r="N29" s="115"/>
      <c r="O29" s="114"/>
      <c r="P29" s="116"/>
    </row>
  </sheetData>
  <sheetProtection/>
  <mergeCells count="32">
    <mergeCell ref="G1:J1"/>
    <mergeCell ref="K1:M1"/>
    <mergeCell ref="G2:J2"/>
    <mergeCell ref="K2:M2"/>
    <mergeCell ref="G3:J3"/>
    <mergeCell ref="K3:L3"/>
    <mergeCell ref="A4:E4"/>
    <mergeCell ref="I4:J4"/>
    <mergeCell ref="K4:L4"/>
    <mergeCell ref="O4:P4"/>
    <mergeCell ref="A5:A7"/>
    <mergeCell ref="B5:F5"/>
    <mergeCell ref="G5:H5"/>
    <mergeCell ref="I5:J5"/>
    <mergeCell ref="K5:L5"/>
    <mergeCell ref="M5:N5"/>
    <mergeCell ref="O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rintOptions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portrait" pageOrder="overThenDown" paperSize="9" scale="98" r:id="rId1"/>
  <colBreaks count="1" manualBreakCount="1">
    <brk id="10" max="2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R28"/>
  <sheetViews>
    <sheetView zoomScaleSheetLayoutView="100" workbookViewId="0" topLeftCell="A1">
      <selection activeCell="I10" sqref="I10"/>
    </sheetView>
  </sheetViews>
  <sheetFormatPr defaultColWidth="9.00390625" defaultRowHeight="31.5" customHeight="1"/>
  <cols>
    <col min="1" max="1" width="3.00390625" style="105" customWidth="1"/>
    <col min="2" max="2" width="2.875" style="105" customWidth="1"/>
    <col min="3" max="3" width="2.875" style="106" customWidth="1"/>
    <col min="4" max="4" width="3.00390625" style="106" customWidth="1"/>
    <col min="5" max="5" width="2.875" style="106" customWidth="1"/>
    <col min="6" max="6" width="19.125" style="107" customWidth="1"/>
    <col min="7" max="8" width="14.25390625" style="108" customWidth="1"/>
    <col min="9" max="10" width="12.625" style="108" customWidth="1"/>
    <col min="11" max="13" width="14.50390625" style="108" customWidth="1"/>
    <col min="14" max="14" width="14.50390625" style="109" customWidth="1"/>
    <col min="15" max="15" width="15.00390625" style="108" customWidth="1"/>
    <col min="16" max="16" width="15.00390625" style="110" customWidth="1"/>
    <col min="17" max="17" width="9.00390625" style="64" customWidth="1"/>
    <col min="18" max="16384" width="9.00390625" style="65" customWidth="1"/>
  </cols>
  <sheetData>
    <row r="1" spans="1:17" s="75" customFormat="1" ht="20.25">
      <c r="A1" s="70"/>
      <c r="B1" s="70"/>
      <c r="C1" s="70"/>
      <c r="D1" s="70"/>
      <c r="E1" s="70"/>
      <c r="F1" s="71"/>
      <c r="G1" s="177" t="s">
        <v>10</v>
      </c>
      <c r="H1" s="178"/>
      <c r="I1" s="178"/>
      <c r="J1" s="178"/>
      <c r="K1" s="179" t="s">
        <v>11</v>
      </c>
      <c r="L1" s="179"/>
      <c r="M1" s="179"/>
      <c r="N1" s="72"/>
      <c r="O1" s="73"/>
      <c r="P1" s="73"/>
      <c r="Q1" s="74"/>
    </row>
    <row r="2" spans="1:17" s="78" customFormat="1" ht="21">
      <c r="A2" s="76"/>
      <c r="B2" s="76"/>
      <c r="C2" s="76"/>
      <c r="D2" s="76"/>
      <c r="E2" s="76"/>
      <c r="F2" s="71"/>
      <c r="G2" s="159" t="s">
        <v>12</v>
      </c>
      <c r="H2" s="159"/>
      <c r="I2" s="160"/>
      <c r="J2" s="160"/>
      <c r="K2" s="161" t="s">
        <v>36</v>
      </c>
      <c r="L2" s="161"/>
      <c r="M2" s="161"/>
      <c r="N2" s="72"/>
      <c r="O2" s="73"/>
      <c r="P2" s="73"/>
      <c r="Q2" s="77"/>
    </row>
    <row r="3" spans="1:17" s="78" customFormat="1" ht="20.25" customHeight="1">
      <c r="A3" s="76"/>
      <c r="B3" s="76"/>
      <c r="C3" s="76"/>
      <c r="D3" s="76"/>
      <c r="E3" s="76"/>
      <c r="F3" s="71"/>
      <c r="G3" s="159" t="s">
        <v>53</v>
      </c>
      <c r="H3" s="159"/>
      <c r="I3" s="160"/>
      <c r="J3" s="160"/>
      <c r="K3" s="161" t="s">
        <v>15</v>
      </c>
      <c r="L3" s="161"/>
      <c r="M3" s="73"/>
      <c r="N3" s="72"/>
      <c r="O3" s="73"/>
      <c r="P3" s="73"/>
      <c r="Q3" s="77"/>
    </row>
    <row r="4" spans="1:17" s="82" customFormat="1" ht="16.5">
      <c r="A4" s="170" t="s">
        <v>86</v>
      </c>
      <c r="B4" s="170"/>
      <c r="C4" s="170"/>
      <c r="D4" s="170"/>
      <c r="E4" s="170"/>
      <c r="F4" s="79"/>
      <c r="G4" s="73"/>
      <c r="H4" s="73"/>
      <c r="I4" s="171" t="s">
        <v>17</v>
      </c>
      <c r="J4" s="172"/>
      <c r="K4" s="173" t="s">
        <v>18</v>
      </c>
      <c r="L4" s="173"/>
      <c r="M4" s="73"/>
      <c r="N4" s="72"/>
      <c r="O4" s="171" t="s">
        <v>19</v>
      </c>
      <c r="P4" s="171"/>
      <c r="Q4" s="81"/>
    </row>
    <row r="5" spans="1:17" s="84" customFormat="1" ht="26.25" customHeight="1">
      <c r="A5" s="174" t="s">
        <v>20</v>
      </c>
      <c r="B5" s="152" t="s">
        <v>38</v>
      </c>
      <c r="C5" s="153"/>
      <c r="D5" s="153"/>
      <c r="E5" s="153"/>
      <c r="F5" s="154"/>
      <c r="G5" s="140" t="s">
        <v>0</v>
      </c>
      <c r="H5" s="155"/>
      <c r="I5" s="140" t="s">
        <v>39</v>
      </c>
      <c r="J5" s="155"/>
      <c r="K5" s="140" t="s">
        <v>2</v>
      </c>
      <c r="L5" s="155"/>
      <c r="M5" s="140" t="s">
        <v>23</v>
      </c>
      <c r="N5" s="155"/>
      <c r="O5" s="140" t="s">
        <v>3</v>
      </c>
      <c r="P5" s="141"/>
      <c r="Q5" s="83"/>
    </row>
    <row r="6" spans="1:17" s="84" customFormat="1" ht="12.75" customHeight="1">
      <c r="A6" s="175"/>
      <c r="B6" s="142" t="s">
        <v>24</v>
      </c>
      <c r="C6" s="144" t="s">
        <v>25</v>
      </c>
      <c r="D6" s="144" t="s">
        <v>26</v>
      </c>
      <c r="E6" s="144" t="s">
        <v>27</v>
      </c>
      <c r="F6" s="136" t="s">
        <v>87</v>
      </c>
      <c r="G6" s="136" t="s">
        <v>55</v>
      </c>
      <c r="H6" s="136" t="s">
        <v>30</v>
      </c>
      <c r="I6" s="136" t="s">
        <v>54</v>
      </c>
      <c r="J6" s="136" t="s">
        <v>30</v>
      </c>
      <c r="K6" s="136" t="s">
        <v>55</v>
      </c>
      <c r="L6" s="136" t="s">
        <v>30</v>
      </c>
      <c r="M6" s="136" t="s">
        <v>55</v>
      </c>
      <c r="N6" s="136" t="s">
        <v>30</v>
      </c>
      <c r="O6" s="136" t="s">
        <v>55</v>
      </c>
      <c r="P6" s="138" t="s">
        <v>30</v>
      </c>
      <c r="Q6" s="83"/>
    </row>
    <row r="7" spans="1:17" s="84" customFormat="1" ht="12.75" customHeight="1">
      <c r="A7" s="176"/>
      <c r="B7" s="143"/>
      <c r="C7" s="144"/>
      <c r="D7" s="144"/>
      <c r="E7" s="144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9"/>
      <c r="Q7" s="83"/>
    </row>
    <row r="8" spans="1:16" ht="31.5" customHeight="1">
      <c r="A8" s="85">
        <v>106</v>
      </c>
      <c r="B8" s="86" t="s">
        <v>31</v>
      </c>
      <c r="C8" s="87" t="s">
        <v>31</v>
      </c>
      <c r="D8" s="87" t="s">
        <v>31</v>
      </c>
      <c r="E8" s="87" t="s">
        <v>31</v>
      </c>
      <c r="F8" s="88" t="s">
        <v>56</v>
      </c>
      <c r="G8" s="89">
        <v>7451791381</v>
      </c>
      <c r="H8" s="89">
        <v>24402574927</v>
      </c>
      <c r="I8" s="89">
        <v>575429114</v>
      </c>
      <c r="J8" s="89">
        <v>860540553</v>
      </c>
      <c r="K8" s="89">
        <v>5744753413</v>
      </c>
      <c r="L8" s="89">
        <v>13849771302</v>
      </c>
      <c r="M8" s="89">
        <v>158814533</v>
      </c>
      <c r="N8" s="90">
        <v>-158814533</v>
      </c>
      <c r="O8" s="89">
        <v>1290423387</v>
      </c>
      <c r="P8" s="91">
        <v>9533448539</v>
      </c>
    </row>
    <row r="9" spans="1:16" ht="31.5" customHeight="1">
      <c r="A9" s="61" t="s">
        <v>41</v>
      </c>
      <c r="B9" s="92" t="s">
        <v>57</v>
      </c>
      <c r="C9" s="93" t="s">
        <v>31</v>
      </c>
      <c r="D9" s="93" t="s">
        <v>31</v>
      </c>
      <c r="E9" s="93" t="s">
        <v>31</v>
      </c>
      <c r="F9" s="94" t="s">
        <v>80</v>
      </c>
      <c r="G9" s="95">
        <v>141948376</v>
      </c>
      <c r="H9" s="95">
        <v>968646933</v>
      </c>
      <c r="I9" s="95">
        <v>10159121</v>
      </c>
      <c r="J9" s="95">
        <v>15732095</v>
      </c>
      <c r="K9" s="95">
        <v>129427255</v>
      </c>
      <c r="L9" s="95">
        <v>812893088</v>
      </c>
      <c r="M9" s="95">
        <v>0</v>
      </c>
      <c r="N9" s="96">
        <v>0</v>
      </c>
      <c r="O9" s="96">
        <v>2362000</v>
      </c>
      <c r="P9" s="97">
        <v>140021750</v>
      </c>
    </row>
    <row r="10" spans="1:18" s="64" customFormat="1" ht="31.5" customHeight="1">
      <c r="A10" s="61">
        <v>107</v>
      </c>
      <c r="B10" s="92" t="s">
        <v>59</v>
      </c>
      <c r="C10" s="93" t="s">
        <v>31</v>
      </c>
      <c r="D10" s="93" t="s">
        <v>31</v>
      </c>
      <c r="E10" s="93" t="s">
        <v>31</v>
      </c>
      <c r="F10" s="94" t="s">
        <v>60</v>
      </c>
      <c r="G10" s="95">
        <v>1816422144</v>
      </c>
      <c r="H10" s="95">
        <v>4358611442</v>
      </c>
      <c r="I10" s="95">
        <v>60089703</v>
      </c>
      <c r="J10" s="95">
        <v>72639359</v>
      </c>
      <c r="K10" s="95">
        <v>1725799508</v>
      </c>
      <c r="L10" s="95">
        <v>3547737051</v>
      </c>
      <c r="M10" s="95">
        <v>70705304</v>
      </c>
      <c r="N10" s="90">
        <v>-70705304</v>
      </c>
      <c r="O10" s="96">
        <v>101238237</v>
      </c>
      <c r="P10" s="97">
        <v>667529728</v>
      </c>
      <c r="R10" s="65"/>
    </row>
    <row r="11" spans="1:18" s="64" customFormat="1" ht="31.5" customHeight="1">
      <c r="A11" s="98" t="s">
        <v>31</v>
      </c>
      <c r="B11" s="92" t="s">
        <v>61</v>
      </c>
      <c r="C11" s="93" t="s">
        <v>31</v>
      </c>
      <c r="D11" s="93" t="s">
        <v>31</v>
      </c>
      <c r="E11" s="93" t="s">
        <v>31</v>
      </c>
      <c r="F11" s="94" t="s">
        <v>62</v>
      </c>
      <c r="G11" s="95">
        <v>0</v>
      </c>
      <c r="H11" s="95">
        <v>21880000</v>
      </c>
      <c r="I11" s="95">
        <v>0</v>
      </c>
      <c r="J11" s="95">
        <v>0</v>
      </c>
      <c r="K11" s="95">
        <v>0</v>
      </c>
      <c r="L11" s="95">
        <v>21880000</v>
      </c>
      <c r="M11" s="95">
        <v>0</v>
      </c>
      <c r="N11" s="95">
        <v>0</v>
      </c>
      <c r="O11" s="96">
        <v>0</v>
      </c>
      <c r="P11" s="97">
        <v>0</v>
      </c>
      <c r="R11" s="65"/>
    </row>
    <row r="12" spans="1:18" s="64" customFormat="1" ht="31.5" customHeight="1">
      <c r="A12" s="98" t="s">
        <v>31</v>
      </c>
      <c r="B12" s="92" t="s">
        <v>63</v>
      </c>
      <c r="C12" s="93" t="s">
        <v>31</v>
      </c>
      <c r="D12" s="93" t="s">
        <v>31</v>
      </c>
      <c r="E12" s="93" t="s">
        <v>31</v>
      </c>
      <c r="F12" s="94" t="s">
        <v>82</v>
      </c>
      <c r="G12" s="95">
        <v>170875352</v>
      </c>
      <c r="H12" s="95">
        <v>3636699072</v>
      </c>
      <c r="I12" s="95">
        <v>7108556</v>
      </c>
      <c r="J12" s="95">
        <v>99410691</v>
      </c>
      <c r="K12" s="95">
        <v>163766796</v>
      </c>
      <c r="L12" s="95">
        <v>2519409160</v>
      </c>
      <c r="M12" s="95">
        <v>0</v>
      </c>
      <c r="N12" s="95">
        <v>0</v>
      </c>
      <c r="O12" s="96">
        <v>0</v>
      </c>
      <c r="P12" s="97">
        <v>1017879221</v>
      </c>
      <c r="R12" s="65"/>
    </row>
    <row r="13" spans="1:18" s="64" customFormat="1" ht="31.5" customHeight="1">
      <c r="A13" s="98" t="s">
        <v>31</v>
      </c>
      <c r="B13" s="92" t="s">
        <v>65</v>
      </c>
      <c r="C13" s="93" t="s">
        <v>31</v>
      </c>
      <c r="D13" s="93" t="s">
        <v>31</v>
      </c>
      <c r="E13" s="93" t="s">
        <v>31</v>
      </c>
      <c r="F13" s="94" t="s">
        <v>34</v>
      </c>
      <c r="G13" s="95">
        <v>3562524276</v>
      </c>
      <c r="H13" s="95">
        <v>5229051708</v>
      </c>
      <c r="I13" s="95">
        <v>493698828</v>
      </c>
      <c r="J13" s="95">
        <v>593610821</v>
      </c>
      <c r="K13" s="95">
        <v>2767390783</v>
      </c>
      <c r="L13" s="95">
        <v>1429161209</v>
      </c>
      <c r="M13" s="95">
        <v>32740343</v>
      </c>
      <c r="N13" s="90">
        <v>-32740343</v>
      </c>
      <c r="O13" s="96">
        <v>334175008</v>
      </c>
      <c r="P13" s="97">
        <v>3173539335</v>
      </c>
      <c r="R13" s="65"/>
    </row>
    <row r="14" spans="1:18" s="64" customFormat="1" ht="31.5" customHeight="1">
      <c r="A14" s="98" t="s">
        <v>31</v>
      </c>
      <c r="B14" s="92" t="s">
        <v>66</v>
      </c>
      <c r="C14" s="93" t="s">
        <v>31</v>
      </c>
      <c r="D14" s="93" t="s">
        <v>31</v>
      </c>
      <c r="E14" s="93" t="s">
        <v>31</v>
      </c>
      <c r="F14" s="94" t="s">
        <v>67</v>
      </c>
      <c r="G14" s="95">
        <v>0</v>
      </c>
      <c r="H14" s="95">
        <v>6400710362</v>
      </c>
      <c r="I14" s="95">
        <v>0</v>
      </c>
      <c r="J14" s="95">
        <v>1003443</v>
      </c>
      <c r="K14" s="95">
        <v>0</v>
      </c>
      <c r="L14" s="95">
        <v>3766799976</v>
      </c>
      <c r="M14" s="95">
        <v>0</v>
      </c>
      <c r="N14" s="95">
        <v>0</v>
      </c>
      <c r="O14" s="96">
        <v>0</v>
      </c>
      <c r="P14" s="97">
        <v>2632906943</v>
      </c>
      <c r="R14" s="65"/>
    </row>
    <row r="15" spans="1:17" s="104" customFormat="1" ht="31.5" customHeight="1">
      <c r="A15" s="99" t="s">
        <v>31</v>
      </c>
      <c r="B15" s="100" t="s">
        <v>68</v>
      </c>
      <c r="C15" s="101" t="s">
        <v>31</v>
      </c>
      <c r="D15" s="101" t="s">
        <v>31</v>
      </c>
      <c r="E15" s="101" t="s">
        <v>31</v>
      </c>
      <c r="F15" s="102" t="s">
        <v>88</v>
      </c>
      <c r="G15" s="96">
        <v>230022789</v>
      </c>
      <c r="H15" s="96">
        <v>1211994164</v>
      </c>
      <c r="I15" s="96">
        <v>2162889</v>
      </c>
      <c r="J15" s="96">
        <v>28442550</v>
      </c>
      <c r="K15" s="96">
        <v>225815024</v>
      </c>
      <c r="L15" s="96">
        <v>968401938</v>
      </c>
      <c r="M15" s="96">
        <v>53289462</v>
      </c>
      <c r="N15" s="90">
        <v>-53289462</v>
      </c>
      <c r="O15" s="96">
        <v>55334338</v>
      </c>
      <c r="P15" s="97">
        <v>161860214</v>
      </c>
      <c r="Q15" s="103"/>
    </row>
    <row r="16" spans="1:18" s="64" customFormat="1" ht="31.5" customHeight="1">
      <c r="A16" s="98" t="s">
        <v>31</v>
      </c>
      <c r="B16" s="92" t="s">
        <v>70</v>
      </c>
      <c r="C16" s="93" t="s">
        <v>31</v>
      </c>
      <c r="D16" s="93" t="s">
        <v>31</v>
      </c>
      <c r="E16" s="93" t="s">
        <v>31</v>
      </c>
      <c r="F16" s="94" t="s">
        <v>71</v>
      </c>
      <c r="G16" s="95">
        <v>0</v>
      </c>
      <c r="H16" s="95">
        <v>2251473079</v>
      </c>
      <c r="I16" s="95">
        <v>0</v>
      </c>
      <c r="J16" s="95">
        <v>27939348</v>
      </c>
      <c r="K16" s="95">
        <v>0</v>
      </c>
      <c r="L16" s="95">
        <v>562265167</v>
      </c>
      <c r="M16" s="95">
        <v>0</v>
      </c>
      <c r="N16" s="95">
        <v>0</v>
      </c>
      <c r="O16" s="96">
        <v>0</v>
      </c>
      <c r="P16" s="97">
        <v>1661268564</v>
      </c>
      <c r="R16" s="65"/>
    </row>
    <row r="17" spans="1:18" s="64" customFormat="1" ht="31.5" customHeight="1">
      <c r="A17" s="98" t="s">
        <v>31</v>
      </c>
      <c r="B17" s="92" t="s">
        <v>72</v>
      </c>
      <c r="C17" s="93" t="s">
        <v>31</v>
      </c>
      <c r="D17" s="93" t="s">
        <v>31</v>
      </c>
      <c r="E17" s="93" t="s">
        <v>31</v>
      </c>
      <c r="F17" s="94" t="s">
        <v>73</v>
      </c>
      <c r="G17" s="95">
        <v>1520981087</v>
      </c>
      <c r="H17" s="95">
        <v>6720600</v>
      </c>
      <c r="I17" s="95">
        <v>1542597</v>
      </c>
      <c r="J17" s="95">
        <v>0</v>
      </c>
      <c r="K17" s="95">
        <v>724204110</v>
      </c>
      <c r="L17" s="95">
        <v>6720600</v>
      </c>
      <c r="M17" s="95">
        <v>0</v>
      </c>
      <c r="N17" s="95">
        <v>0</v>
      </c>
      <c r="O17" s="96">
        <v>795234380</v>
      </c>
      <c r="P17" s="97">
        <v>0</v>
      </c>
      <c r="R17" s="65"/>
    </row>
    <row r="18" spans="1:18" s="64" customFormat="1" ht="31.5" customHeight="1">
      <c r="A18" s="98" t="s">
        <v>31</v>
      </c>
      <c r="B18" s="92" t="s">
        <v>74</v>
      </c>
      <c r="C18" s="93" t="s">
        <v>31</v>
      </c>
      <c r="D18" s="93" t="s">
        <v>31</v>
      </c>
      <c r="E18" s="93" t="s">
        <v>31</v>
      </c>
      <c r="F18" s="94" t="s">
        <v>89</v>
      </c>
      <c r="G18" s="95">
        <v>9017357</v>
      </c>
      <c r="H18" s="95">
        <v>227192567</v>
      </c>
      <c r="I18" s="95">
        <v>667420</v>
      </c>
      <c r="J18" s="95">
        <v>21762246</v>
      </c>
      <c r="K18" s="95">
        <v>8349937</v>
      </c>
      <c r="L18" s="95">
        <v>124908113</v>
      </c>
      <c r="M18" s="95">
        <v>2079424</v>
      </c>
      <c r="N18" s="90">
        <v>-2079424</v>
      </c>
      <c r="O18" s="96">
        <v>2079424</v>
      </c>
      <c r="P18" s="97">
        <v>78442784</v>
      </c>
      <c r="R18" s="65"/>
    </row>
    <row r="19" spans="1:18" s="64" customFormat="1" ht="31.5" customHeight="1">
      <c r="A19" s="98" t="s">
        <v>31</v>
      </c>
      <c r="B19" s="92" t="s">
        <v>76</v>
      </c>
      <c r="C19" s="93" t="s">
        <v>31</v>
      </c>
      <c r="D19" s="93" t="s">
        <v>31</v>
      </c>
      <c r="E19" s="93" t="s">
        <v>31</v>
      </c>
      <c r="F19" s="94" t="s">
        <v>35</v>
      </c>
      <c r="G19" s="95">
        <v>0</v>
      </c>
      <c r="H19" s="95">
        <v>89595000</v>
      </c>
      <c r="I19" s="95">
        <v>0</v>
      </c>
      <c r="J19" s="95">
        <v>0</v>
      </c>
      <c r="K19" s="95">
        <v>0</v>
      </c>
      <c r="L19" s="95">
        <v>89595000</v>
      </c>
      <c r="M19" s="95">
        <v>0</v>
      </c>
      <c r="N19" s="95">
        <v>0</v>
      </c>
      <c r="O19" s="96">
        <v>0</v>
      </c>
      <c r="P19" s="97">
        <v>0</v>
      </c>
      <c r="R19" s="65"/>
    </row>
    <row r="20" spans="1:18" s="64" customFormat="1" ht="31.5" customHeight="1">
      <c r="A20" s="105"/>
      <c r="B20" s="120"/>
      <c r="C20" s="121"/>
      <c r="D20" s="121"/>
      <c r="E20" s="121"/>
      <c r="F20" s="122"/>
      <c r="G20" s="123"/>
      <c r="H20" s="123"/>
      <c r="I20" s="123"/>
      <c r="J20" s="123"/>
      <c r="K20" s="123"/>
      <c r="L20" s="123"/>
      <c r="M20" s="123"/>
      <c r="N20" s="124"/>
      <c r="O20" s="123"/>
      <c r="P20" s="125"/>
      <c r="R20" s="65"/>
    </row>
    <row r="21" spans="1:18" s="64" customFormat="1" ht="31.5" customHeight="1">
      <c r="A21" s="105"/>
      <c r="B21" s="120"/>
      <c r="C21" s="121"/>
      <c r="D21" s="121"/>
      <c r="E21" s="121"/>
      <c r="F21" s="122"/>
      <c r="G21" s="123"/>
      <c r="H21" s="123"/>
      <c r="I21" s="123"/>
      <c r="J21" s="123"/>
      <c r="K21" s="123"/>
      <c r="L21" s="123"/>
      <c r="M21" s="123"/>
      <c r="N21" s="124"/>
      <c r="O21" s="123"/>
      <c r="P21" s="125"/>
      <c r="R21" s="65"/>
    </row>
    <row r="22" spans="1:16" s="64" customFormat="1" ht="31.5" customHeight="1">
      <c r="A22" s="105"/>
      <c r="B22" s="105"/>
      <c r="C22" s="106"/>
      <c r="D22" s="106"/>
      <c r="E22" s="106"/>
      <c r="F22" s="107"/>
      <c r="G22" s="108"/>
      <c r="H22" s="108"/>
      <c r="I22" s="108"/>
      <c r="J22" s="108"/>
      <c r="K22" s="108"/>
      <c r="L22" s="108"/>
      <c r="M22" s="108"/>
      <c r="N22" s="109"/>
      <c r="O22" s="108"/>
      <c r="P22" s="110"/>
    </row>
    <row r="23" spans="1:16" s="64" customFormat="1" ht="31.5" customHeight="1">
      <c r="A23" s="105"/>
      <c r="B23" s="105"/>
      <c r="C23" s="106"/>
      <c r="D23" s="106"/>
      <c r="E23" s="106"/>
      <c r="F23" s="107"/>
      <c r="G23" s="108"/>
      <c r="H23" s="108"/>
      <c r="I23" s="108"/>
      <c r="J23" s="108"/>
      <c r="K23" s="108"/>
      <c r="L23" s="108"/>
      <c r="M23" s="108"/>
      <c r="N23" s="109"/>
      <c r="O23" s="108"/>
      <c r="P23" s="110"/>
    </row>
    <row r="27" spans="1:16" s="117" customFormat="1" ht="29.25" customHeight="1">
      <c r="A27" s="111"/>
      <c r="B27" s="111"/>
      <c r="C27" s="112"/>
      <c r="D27" s="112"/>
      <c r="E27" s="112"/>
      <c r="F27" s="113"/>
      <c r="G27" s="114"/>
      <c r="H27" s="114"/>
      <c r="I27" s="114"/>
      <c r="J27" s="114"/>
      <c r="K27" s="114"/>
      <c r="L27" s="114"/>
      <c r="M27" s="114"/>
      <c r="N27" s="115"/>
      <c r="O27" s="114"/>
      <c r="P27" s="116"/>
    </row>
    <row r="28" spans="1:16" s="117" customFormat="1" ht="31.5" customHeight="1">
      <c r="A28" s="111"/>
      <c r="B28" s="111"/>
      <c r="C28" s="112"/>
      <c r="D28" s="112"/>
      <c r="E28" s="112"/>
      <c r="F28" s="113"/>
      <c r="G28" s="114"/>
      <c r="H28" s="114"/>
      <c r="I28" s="114"/>
      <c r="J28" s="114"/>
      <c r="K28" s="114"/>
      <c r="L28" s="114"/>
      <c r="M28" s="114"/>
      <c r="N28" s="115"/>
      <c r="O28" s="114"/>
      <c r="P28" s="116"/>
    </row>
  </sheetData>
  <sheetProtection/>
  <mergeCells count="32">
    <mergeCell ref="G1:J1"/>
    <mergeCell ref="K1:M1"/>
    <mergeCell ref="G2:J2"/>
    <mergeCell ref="K2:M2"/>
    <mergeCell ref="G3:J3"/>
    <mergeCell ref="K3:L3"/>
    <mergeCell ref="A4:E4"/>
    <mergeCell ref="I4:J4"/>
    <mergeCell ref="K4:L4"/>
    <mergeCell ref="O4:P4"/>
    <mergeCell ref="A5:A7"/>
    <mergeCell ref="B5:F5"/>
    <mergeCell ref="G5:H5"/>
    <mergeCell ref="I5:J5"/>
    <mergeCell ref="K5:L5"/>
    <mergeCell ref="M5:N5"/>
    <mergeCell ref="O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rintOptions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portrait" pageOrder="overThenDown" paperSize="9" scale="98" r:id="rId1"/>
  <colBreaks count="1" manualBreakCount="1">
    <brk id="10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227"/>
  <sheetViews>
    <sheetView workbookViewId="0" topLeftCell="A31">
      <selection activeCell="G13" sqref="G13"/>
    </sheetView>
  </sheetViews>
  <sheetFormatPr defaultColWidth="9.00390625" defaultRowHeight="31.5" customHeight="1"/>
  <cols>
    <col min="1" max="1" width="3.00390625" style="105" customWidth="1"/>
    <col min="2" max="2" width="2.875" style="105" customWidth="1"/>
    <col min="3" max="3" width="2.875" style="106" customWidth="1"/>
    <col min="4" max="4" width="3.00390625" style="106" customWidth="1"/>
    <col min="5" max="5" width="2.875" style="106" customWidth="1"/>
    <col min="6" max="6" width="20.625" style="107" customWidth="1"/>
    <col min="7" max="8" width="14.00390625" style="108" customWidth="1"/>
    <col min="9" max="10" width="12.625" style="108" customWidth="1"/>
    <col min="11" max="13" width="14.50390625" style="108" customWidth="1"/>
    <col min="14" max="14" width="14.50390625" style="109" customWidth="1"/>
    <col min="15" max="15" width="14.50390625" style="108" customWidth="1"/>
    <col min="16" max="16" width="14.50390625" style="110" customWidth="1"/>
    <col min="17" max="17" width="9.00390625" style="64" customWidth="1"/>
    <col min="18" max="16384" width="9.00390625" style="65" customWidth="1"/>
  </cols>
  <sheetData>
    <row r="1" spans="1:17" s="75" customFormat="1" ht="20.25">
      <c r="A1" s="70"/>
      <c r="B1" s="70"/>
      <c r="C1" s="70"/>
      <c r="D1" s="70"/>
      <c r="E1" s="70"/>
      <c r="F1" s="71"/>
      <c r="G1" s="177" t="s">
        <v>10</v>
      </c>
      <c r="H1" s="178"/>
      <c r="I1" s="178"/>
      <c r="J1" s="178"/>
      <c r="K1" s="179" t="s">
        <v>11</v>
      </c>
      <c r="L1" s="179"/>
      <c r="M1" s="179"/>
      <c r="N1" s="72"/>
      <c r="O1" s="73"/>
      <c r="P1" s="73"/>
      <c r="Q1" s="74"/>
    </row>
    <row r="2" spans="1:17" s="78" customFormat="1" ht="21">
      <c r="A2" s="76"/>
      <c r="B2" s="76"/>
      <c r="C2" s="76"/>
      <c r="D2" s="76"/>
      <c r="E2" s="76"/>
      <c r="F2" s="71"/>
      <c r="G2" s="159" t="s">
        <v>12</v>
      </c>
      <c r="H2" s="159"/>
      <c r="I2" s="160"/>
      <c r="J2" s="160"/>
      <c r="K2" s="161" t="s">
        <v>13</v>
      </c>
      <c r="L2" s="161"/>
      <c r="M2" s="161"/>
      <c r="N2" s="72"/>
      <c r="O2" s="73"/>
      <c r="P2" s="73"/>
      <c r="Q2" s="77"/>
    </row>
    <row r="3" spans="1:17" s="78" customFormat="1" ht="20.25" customHeight="1">
      <c r="A3" s="76"/>
      <c r="B3" s="76"/>
      <c r="C3" s="76"/>
      <c r="D3" s="76"/>
      <c r="E3" s="76"/>
      <c r="F3" s="71"/>
      <c r="G3" s="159" t="s">
        <v>53</v>
      </c>
      <c r="H3" s="159"/>
      <c r="I3" s="160"/>
      <c r="J3" s="160"/>
      <c r="K3" s="161" t="s">
        <v>42</v>
      </c>
      <c r="L3" s="161"/>
      <c r="M3" s="73"/>
      <c r="N3" s="72"/>
      <c r="O3" s="73"/>
      <c r="P3" s="73"/>
      <c r="Q3" s="77"/>
    </row>
    <row r="4" spans="1:17" s="82" customFormat="1" ht="16.5">
      <c r="A4" s="170"/>
      <c r="B4" s="170"/>
      <c r="C4" s="170"/>
      <c r="D4" s="170"/>
      <c r="E4" s="170"/>
      <c r="F4" s="79"/>
      <c r="G4" s="73"/>
      <c r="H4" s="73"/>
      <c r="I4" s="171" t="s">
        <v>17</v>
      </c>
      <c r="J4" s="172"/>
      <c r="K4" s="173" t="s">
        <v>18</v>
      </c>
      <c r="L4" s="173"/>
      <c r="M4" s="73"/>
      <c r="N4" s="72"/>
      <c r="O4" s="171" t="s">
        <v>19</v>
      </c>
      <c r="P4" s="171"/>
      <c r="Q4" s="81"/>
    </row>
    <row r="5" spans="1:17" s="84" customFormat="1" ht="26.25" customHeight="1">
      <c r="A5" s="174" t="s">
        <v>20</v>
      </c>
      <c r="B5" s="152" t="s">
        <v>21</v>
      </c>
      <c r="C5" s="153"/>
      <c r="D5" s="153"/>
      <c r="E5" s="153"/>
      <c r="F5" s="154"/>
      <c r="G5" s="140" t="s">
        <v>0</v>
      </c>
      <c r="H5" s="155"/>
      <c r="I5" s="140" t="s">
        <v>39</v>
      </c>
      <c r="J5" s="155"/>
      <c r="K5" s="140" t="s">
        <v>2</v>
      </c>
      <c r="L5" s="155"/>
      <c r="M5" s="140" t="s">
        <v>23</v>
      </c>
      <c r="N5" s="155"/>
      <c r="O5" s="140" t="s">
        <v>3</v>
      </c>
      <c r="P5" s="141"/>
      <c r="Q5" s="83"/>
    </row>
    <row r="6" spans="1:17" s="84" customFormat="1" ht="12.75" customHeight="1">
      <c r="A6" s="175"/>
      <c r="B6" s="142" t="s">
        <v>24</v>
      </c>
      <c r="C6" s="144" t="s">
        <v>25</v>
      </c>
      <c r="D6" s="144" t="s">
        <v>26</v>
      </c>
      <c r="E6" s="144" t="s">
        <v>27</v>
      </c>
      <c r="F6" s="136" t="s">
        <v>28</v>
      </c>
      <c r="G6" s="136" t="s">
        <v>55</v>
      </c>
      <c r="H6" s="136" t="s">
        <v>30</v>
      </c>
      <c r="I6" s="136" t="s">
        <v>55</v>
      </c>
      <c r="J6" s="136" t="s">
        <v>30</v>
      </c>
      <c r="K6" s="136" t="s">
        <v>54</v>
      </c>
      <c r="L6" s="136" t="s">
        <v>30</v>
      </c>
      <c r="M6" s="136" t="s">
        <v>55</v>
      </c>
      <c r="N6" s="136" t="s">
        <v>30</v>
      </c>
      <c r="O6" s="136" t="s">
        <v>54</v>
      </c>
      <c r="P6" s="138" t="s">
        <v>30</v>
      </c>
      <c r="Q6" s="83"/>
    </row>
    <row r="7" spans="1:17" s="84" customFormat="1" ht="12.75" customHeight="1">
      <c r="A7" s="176"/>
      <c r="B7" s="143"/>
      <c r="C7" s="144"/>
      <c r="D7" s="144"/>
      <c r="E7" s="144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9"/>
      <c r="Q7" s="83"/>
    </row>
    <row r="8" spans="1:16" ht="31.5" customHeight="1">
      <c r="A8" s="85">
        <v>106</v>
      </c>
      <c r="B8" s="86" t="s">
        <v>31</v>
      </c>
      <c r="C8" s="87" t="s">
        <v>31</v>
      </c>
      <c r="D8" s="87" t="s">
        <v>31</v>
      </c>
      <c r="E8" s="87" t="s">
        <v>31</v>
      </c>
      <c r="F8" s="88" t="s">
        <v>56</v>
      </c>
      <c r="G8" s="89">
        <f>G9+G32+G59+G64+G79+G110+G130+G151+G170+G178+G197</f>
        <v>7868575533</v>
      </c>
      <c r="H8" s="89">
        <f aca="true" t="shared" si="0" ref="H8:P8">H9+H32+H59+H64+H79+H110+H130+H151+H170+H178+H197</f>
        <v>25412053322</v>
      </c>
      <c r="I8" s="89">
        <f t="shared" si="0"/>
        <v>591561382</v>
      </c>
      <c r="J8" s="89">
        <f t="shared" si="0"/>
        <v>905577407</v>
      </c>
      <c r="K8" s="89">
        <f t="shared" si="0"/>
        <v>6099046005</v>
      </c>
      <c r="L8" s="89">
        <f t="shared" si="0"/>
        <v>14631693198</v>
      </c>
      <c r="M8" s="89">
        <f t="shared" si="0"/>
        <v>189961077</v>
      </c>
      <c r="N8" s="90">
        <f t="shared" si="0"/>
        <v>-189961077</v>
      </c>
      <c r="O8" s="89">
        <f t="shared" si="0"/>
        <v>1367929223</v>
      </c>
      <c r="P8" s="91">
        <f t="shared" si="0"/>
        <v>9684821640</v>
      </c>
    </row>
    <row r="9" spans="1:16" ht="31.5" customHeight="1">
      <c r="A9" s="61" t="s">
        <v>41</v>
      </c>
      <c r="B9" s="92" t="s">
        <v>57</v>
      </c>
      <c r="C9" s="93" t="s">
        <v>31</v>
      </c>
      <c r="D9" s="93" t="s">
        <v>31</v>
      </c>
      <c r="E9" s="93" t="s">
        <v>31</v>
      </c>
      <c r="F9" s="94" t="s">
        <v>80</v>
      </c>
      <c r="G9" s="95">
        <f>G10+G14+G18+G24+G28</f>
        <v>172565314</v>
      </c>
      <c r="H9" s="95">
        <f>H10+H14+H18+H24+H28</f>
        <v>1176393735</v>
      </c>
      <c r="I9" s="95">
        <f aca="true" t="shared" si="1" ref="I9:N9">I10+I14+I18+I24+I28</f>
        <v>10702822</v>
      </c>
      <c r="J9" s="95">
        <f t="shared" si="1"/>
        <v>15732095</v>
      </c>
      <c r="K9" s="95">
        <f t="shared" si="1"/>
        <v>159500492</v>
      </c>
      <c r="L9" s="95">
        <f t="shared" si="1"/>
        <v>1020639890</v>
      </c>
      <c r="M9" s="95">
        <f t="shared" si="1"/>
        <v>0</v>
      </c>
      <c r="N9" s="96">
        <f t="shared" si="1"/>
        <v>0</v>
      </c>
      <c r="O9" s="96">
        <f>O10+O14+O18+O24+O28</f>
        <v>2362000</v>
      </c>
      <c r="P9" s="97">
        <f>P10+P14+P18+P24+P28</f>
        <v>140021750</v>
      </c>
    </row>
    <row r="10" spans="1:16" ht="31.5" customHeight="1">
      <c r="A10" s="61">
        <v>107</v>
      </c>
      <c r="B10" s="92" t="s">
        <v>31</v>
      </c>
      <c r="C10" s="93" t="s">
        <v>46</v>
      </c>
      <c r="D10" s="93" t="s">
        <v>31</v>
      </c>
      <c r="E10" s="93" t="s">
        <v>31</v>
      </c>
      <c r="F10" s="94" t="s">
        <v>90</v>
      </c>
      <c r="G10" s="95">
        <f aca="true" t="shared" si="2" ref="G10:N12">G11</f>
        <v>0</v>
      </c>
      <c r="H10" s="95">
        <f t="shared" si="2"/>
        <v>272279847</v>
      </c>
      <c r="I10" s="95">
        <f t="shared" si="2"/>
        <v>0</v>
      </c>
      <c r="J10" s="95">
        <f t="shared" si="2"/>
        <v>0</v>
      </c>
      <c r="K10" s="95">
        <f t="shared" si="2"/>
        <v>0</v>
      </c>
      <c r="L10" s="95">
        <f t="shared" si="2"/>
        <v>272279847</v>
      </c>
      <c r="M10" s="95">
        <f t="shared" si="2"/>
        <v>0</v>
      </c>
      <c r="N10" s="96">
        <f t="shared" si="2"/>
        <v>0</v>
      </c>
      <c r="O10" s="95">
        <f aca="true" t="shared" si="3" ref="O10:P25">G10-I10-K10+M10</f>
        <v>0</v>
      </c>
      <c r="P10" s="126">
        <f t="shared" si="3"/>
        <v>0</v>
      </c>
    </row>
    <row r="11" spans="1:16" ht="31.5" customHeight="1">
      <c r="A11" s="98" t="s">
        <v>31</v>
      </c>
      <c r="B11" s="92" t="s">
        <v>31</v>
      </c>
      <c r="C11" s="93" t="s">
        <v>31</v>
      </c>
      <c r="D11" s="93" t="s">
        <v>31</v>
      </c>
      <c r="E11" s="93" t="s">
        <v>31</v>
      </c>
      <c r="F11" s="94" t="s">
        <v>91</v>
      </c>
      <c r="G11" s="95">
        <f t="shared" si="2"/>
        <v>0</v>
      </c>
      <c r="H11" s="95">
        <f t="shared" si="2"/>
        <v>272279847</v>
      </c>
      <c r="I11" s="95">
        <f t="shared" si="2"/>
        <v>0</v>
      </c>
      <c r="J11" s="95">
        <f t="shared" si="2"/>
        <v>0</v>
      </c>
      <c r="K11" s="95">
        <f t="shared" si="2"/>
        <v>0</v>
      </c>
      <c r="L11" s="95">
        <f t="shared" si="2"/>
        <v>272279847</v>
      </c>
      <c r="M11" s="95">
        <f t="shared" si="2"/>
        <v>0</v>
      </c>
      <c r="N11" s="96">
        <f t="shared" si="2"/>
        <v>0</v>
      </c>
      <c r="O11" s="95">
        <f t="shared" si="3"/>
        <v>0</v>
      </c>
      <c r="P11" s="126">
        <f t="shared" si="3"/>
        <v>0</v>
      </c>
    </row>
    <row r="12" spans="1:16" ht="31.5" customHeight="1">
      <c r="A12" s="98" t="s">
        <v>31</v>
      </c>
      <c r="B12" s="92" t="s">
        <v>31</v>
      </c>
      <c r="C12" s="93" t="s">
        <v>31</v>
      </c>
      <c r="D12" s="93" t="s">
        <v>46</v>
      </c>
      <c r="E12" s="93" t="s">
        <v>31</v>
      </c>
      <c r="F12" s="94" t="s">
        <v>92</v>
      </c>
      <c r="G12" s="95">
        <f t="shared" si="2"/>
        <v>0</v>
      </c>
      <c r="H12" s="95">
        <f t="shared" si="2"/>
        <v>272279847</v>
      </c>
      <c r="I12" s="95">
        <f t="shared" si="2"/>
        <v>0</v>
      </c>
      <c r="J12" s="95">
        <f t="shared" si="2"/>
        <v>0</v>
      </c>
      <c r="K12" s="95">
        <f t="shared" si="2"/>
        <v>0</v>
      </c>
      <c r="L12" s="95">
        <f t="shared" si="2"/>
        <v>272279847</v>
      </c>
      <c r="M12" s="95">
        <f t="shared" si="2"/>
        <v>0</v>
      </c>
      <c r="N12" s="96">
        <f t="shared" si="2"/>
        <v>0</v>
      </c>
      <c r="O12" s="95">
        <f t="shared" si="3"/>
        <v>0</v>
      </c>
      <c r="P12" s="126">
        <f t="shared" si="3"/>
        <v>0</v>
      </c>
    </row>
    <row r="13" spans="1:16" ht="31.5" customHeight="1">
      <c r="A13" s="98" t="s">
        <v>31</v>
      </c>
      <c r="B13" s="92" t="s">
        <v>31</v>
      </c>
      <c r="C13" s="93" t="s">
        <v>31</v>
      </c>
      <c r="D13" s="93" t="s">
        <v>31</v>
      </c>
      <c r="E13" s="93" t="s">
        <v>46</v>
      </c>
      <c r="F13" s="94" t="s">
        <v>93</v>
      </c>
      <c r="G13" s="95">
        <v>0</v>
      </c>
      <c r="H13" s="95">
        <v>272279847</v>
      </c>
      <c r="I13" s="95">
        <v>0</v>
      </c>
      <c r="J13" s="95">
        <v>0</v>
      </c>
      <c r="K13" s="95">
        <v>0</v>
      </c>
      <c r="L13" s="95">
        <v>272279847</v>
      </c>
      <c r="M13" s="95">
        <v>0</v>
      </c>
      <c r="N13" s="96">
        <v>0</v>
      </c>
      <c r="O13" s="95">
        <f t="shared" si="3"/>
        <v>0</v>
      </c>
      <c r="P13" s="126">
        <f t="shared" si="3"/>
        <v>0</v>
      </c>
    </row>
    <row r="14" spans="1:16" ht="31.5" customHeight="1">
      <c r="A14" s="98" t="s">
        <v>31</v>
      </c>
      <c r="B14" s="92" t="s">
        <v>31</v>
      </c>
      <c r="C14" s="93" t="s">
        <v>57</v>
      </c>
      <c r="D14" s="93" t="s">
        <v>31</v>
      </c>
      <c r="E14" s="93" t="s">
        <v>31</v>
      </c>
      <c r="F14" s="94" t="s">
        <v>94</v>
      </c>
      <c r="G14" s="95">
        <f aca="true" t="shared" si="4" ref="G14:N16">G15</f>
        <v>18976211</v>
      </c>
      <c r="H14" s="95">
        <f t="shared" si="4"/>
        <v>0</v>
      </c>
      <c r="I14" s="95">
        <f t="shared" si="4"/>
        <v>0</v>
      </c>
      <c r="J14" s="95">
        <f t="shared" si="4"/>
        <v>0</v>
      </c>
      <c r="K14" s="95">
        <f t="shared" si="4"/>
        <v>18976211</v>
      </c>
      <c r="L14" s="95">
        <f t="shared" si="4"/>
        <v>0</v>
      </c>
      <c r="M14" s="95">
        <f t="shared" si="4"/>
        <v>0</v>
      </c>
      <c r="N14" s="96">
        <f t="shared" si="4"/>
        <v>0</v>
      </c>
      <c r="O14" s="95">
        <f t="shared" si="3"/>
        <v>0</v>
      </c>
      <c r="P14" s="126">
        <f t="shared" si="3"/>
        <v>0</v>
      </c>
    </row>
    <row r="15" spans="1:16" ht="31.5" customHeight="1">
      <c r="A15" s="98" t="s">
        <v>31</v>
      </c>
      <c r="B15" s="92" t="s">
        <v>31</v>
      </c>
      <c r="C15" s="93" t="s">
        <v>31</v>
      </c>
      <c r="D15" s="93" t="s">
        <v>31</v>
      </c>
      <c r="E15" s="93" t="s">
        <v>31</v>
      </c>
      <c r="F15" s="94" t="s">
        <v>95</v>
      </c>
      <c r="G15" s="95">
        <f t="shared" si="4"/>
        <v>18976211</v>
      </c>
      <c r="H15" s="95">
        <f t="shared" si="4"/>
        <v>0</v>
      </c>
      <c r="I15" s="95">
        <f t="shared" si="4"/>
        <v>0</v>
      </c>
      <c r="J15" s="95">
        <f t="shared" si="4"/>
        <v>0</v>
      </c>
      <c r="K15" s="95">
        <f t="shared" si="4"/>
        <v>18976211</v>
      </c>
      <c r="L15" s="95">
        <f t="shared" si="4"/>
        <v>0</v>
      </c>
      <c r="M15" s="95">
        <f t="shared" si="4"/>
        <v>0</v>
      </c>
      <c r="N15" s="96">
        <f t="shared" si="4"/>
        <v>0</v>
      </c>
      <c r="O15" s="95">
        <f t="shared" si="3"/>
        <v>0</v>
      </c>
      <c r="P15" s="126">
        <f t="shared" si="3"/>
        <v>0</v>
      </c>
    </row>
    <row r="16" spans="1:16" ht="31.5" customHeight="1">
      <c r="A16" s="98" t="s">
        <v>31</v>
      </c>
      <c r="B16" s="92" t="s">
        <v>31</v>
      </c>
      <c r="C16" s="93" t="s">
        <v>31</v>
      </c>
      <c r="D16" s="93" t="s">
        <v>46</v>
      </c>
      <c r="E16" s="93" t="s">
        <v>31</v>
      </c>
      <c r="F16" s="94" t="s">
        <v>92</v>
      </c>
      <c r="G16" s="95">
        <f t="shared" si="4"/>
        <v>18976211</v>
      </c>
      <c r="H16" s="95">
        <f t="shared" si="4"/>
        <v>0</v>
      </c>
      <c r="I16" s="95">
        <f t="shared" si="4"/>
        <v>0</v>
      </c>
      <c r="J16" s="95">
        <f t="shared" si="4"/>
        <v>0</v>
      </c>
      <c r="K16" s="95">
        <f t="shared" si="4"/>
        <v>18976211</v>
      </c>
      <c r="L16" s="95">
        <f t="shared" si="4"/>
        <v>0</v>
      </c>
      <c r="M16" s="95">
        <f t="shared" si="4"/>
        <v>0</v>
      </c>
      <c r="N16" s="96">
        <f t="shared" si="4"/>
        <v>0</v>
      </c>
      <c r="O16" s="95">
        <f t="shared" si="3"/>
        <v>0</v>
      </c>
      <c r="P16" s="126">
        <f t="shared" si="3"/>
        <v>0</v>
      </c>
    </row>
    <row r="17" spans="1:16" ht="31.5" customHeight="1">
      <c r="A17" s="98" t="s">
        <v>31</v>
      </c>
      <c r="B17" s="92" t="s">
        <v>31</v>
      </c>
      <c r="C17" s="93" t="s">
        <v>31</v>
      </c>
      <c r="D17" s="93" t="s">
        <v>31</v>
      </c>
      <c r="E17" s="93" t="s">
        <v>46</v>
      </c>
      <c r="F17" s="94" t="s">
        <v>96</v>
      </c>
      <c r="G17" s="95">
        <v>18976211</v>
      </c>
      <c r="H17" s="95">
        <v>0</v>
      </c>
      <c r="I17" s="95">
        <v>0</v>
      </c>
      <c r="J17" s="95">
        <v>0</v>
      </c>
      <c r="K17" s="95">
        <v>18976211</v>
      </c>
      <c r="L17" s="95">
        <v>0</v>
      </c>
      <c r="M17" s="95">
        <v>0</v>
      </c>
      <c r="N17" s="96">
        <v>0</v>
      </c>
      <c r="O17" s="95">
        <f t="shared" si="3"/>
        <v>0</v>
      </c>
      <c r="P17" s="126">
        <f t="shared" si="3"/>
        <v>0</v>
      </c>
    </row>
    <row r="18" spans="1:16" ht="31.5" customHeight="1">
      <c r="A18" s="98" t="s">
        <v>31</v>
      </c>
      <c r="B18" s="92" t="s">
        <v>31</v>
      </c>
      <c r="C18" s="93" t="s">
        <v>61</v>
      </c>
      <c r="D18" s="93" t="s">
        <v>31</v>
      </c>
      <c r="E18" s="93" t="s">
        <v>31</v>
      </c>
      <c r="F18" s="94" t="s">
        <v>97</v>
      </c>
      <c r="G18" s="95">
        <f aca="true" t="shared" si="5" ref="G18:N18">G19</f>
        <v>36073839</v>
      </c>
      <c r="H18" s="95">
        <f t="shared" si="5"/>
        <v>323275871</v>
      </c>
      <c r="I18" s="95">
        <f t="shared" si="5"/>
        <v>2159939</v>
      </c>
      <c r="J18" s="95">
        <f t="shared" si="5"/>
        <v>14972845</v>
      </c>
      <c r="K18" s="95">
        <f t="shared" si="5"/>
        <v>31551900</v>
      </c>
      <c r="L18" s="95">
        <f t="shared" si="5"/>
        <v>171780781</v>
      </c>
      <c r="M18" s="95">
        <f t="shared" si="5"/>
        <v>0</v>
      </c>
      <c r="N18" s="96">
        <f t="shared" si="5"/>
        <v>0</v>
      </c>
      <c r="O18" s="95">
        <f t="shared" si="3"/>
        <v>2362000</v>
      </c>
      <c r="P18" s="126">
        <f t="shared" si="3"/>
        <v>136522245</v>
      </c>
    </row>
    <row r="19" spans="1:16" ht="31.5" customHeight="1">
      <c r="A19" s="98" t="s">
        <v>31</v>
      </c>
      <c r="B19" s="92" t="s">
        <v>31</v>
      </c>
      <c r="C19" s="93" t="s">
        <v>31</v>
      </c>
      <c r="D19" s="93" t="s">
        <v>31</v>
      </c>
      <c r="E19" s="93" t="s">
        <v>31</v>
      </c>
      <c r="F19" s="94" t="s">
        <v>98</v>
      </c>
      <c r="G19" s="95">
        <f aca="true" t="shared" si="6" ref="G19:N19">G20+G22</f>
        <v>36073839</v>
      </c>
      <c r="H19" s="95">
        <f t="shared" si="6"/>
        <v>323275871</v>
      </c>
      <c r="I19" s="95">
        <f>I20+I22</f>
        <v>2159939</v>
      </c>
      <c r="J19" s="95">
        <f t="shared" si="6"/>
        <v>14972845</v>
      </c>
      <c r="K19" s="95">
        <f t="shared" si="6"/>
        <v>31551900</v>
      </c>
      <c r="L19" s="95">
        <f t="shared" si="6"/>
        <v>171780781</v>
      </c>
      <c r="M19" s="95">
        <f t="shared" si="6"/>
        <v>0</v>
      </c>
      <c r="N19" s="96">
        <f t="shared" si="6"/>
        <v>0</v>
      </c>
      <c r="O19" s="95">
        <f t="shared" si="3"/>
        <v>2362000</v>
      </c>
      <c r="P19" s="126">
        <f t="shared" si="3"/>
        <v>136522245</v>
      </c>
    </row>
    <row r="20" spans="1:16" ht="31.5" customHeight="1">
      <c r="A20" s="98" t="s">
        <v>31</v>
      </c>
      <c r="B20" s="92" t="s">
        <v>31</v>
      </c>
      <c r="C20" s="93" t="s">
        <v>31</v>
      </c>
      <c r="D20" s="93" t="s">
        <v>46</v>
      </c>
      <c r="E20" s="93" t="s">
        <v>31</v>
      </c>
      <c r="F20" s="94" t="s">
        <v>99</v>
      </c>
      <c r="G20" s="95">
        <f aca="true" t="shared" si="7" ref="G20:N20">G21</f>
        <v>9818548</v>
      </c>
      <c r="H20" s="95">
        <f t="shared" si="7"/>
        <v>0</v>
      </c>
      <c r="I20" s="95">
        <f t="shared" si="7"/>
        <v>0</v>
      </c>
      <c r="J20" s="95">
        <f t="shared" si="7"/>
        <v>0</v>
      </c>
      <c r="K20" s="95">
        <f t="shared" si="7"/>
        <v>9818548</v>
      </c>
      <c r="L20" s="95">
        <f t="shared" si="7"/>
        <v>0</v>
      </c>
      <c r="M20" s="95">
        <f t="shared" si="7"/>
        <v>0</v>
      </c>
      <c r="N20" s="96">
        <f t="shared" si="7"/>
        <v>0</v>
      </c>
      <c r="O20" s="95">
        <f t="shared" si="3"/>
        <v>0</v>
      </c>
      <c r="P20" s="126">
        <f t="shared" si="3"/>
        <v>0</v>
      </c>
    </row>
    <row r="21" spans="1:16" ht="31.5" customHeight="1">
      <c r="A21" s="98" t="s">
        <v>31</v>
      </c>
      <c r="B21" s="92" t="s">
        <v>31</v>
      </c>
      <c r="C21" s="93" t="s">
        <v>31</v>
      </c>
      <c r="D21" s="93" t="s">
        <v>31</v>
      </c>
      <c r="E21" s="93" t="s">
        <v>46</v>
      </c>
      <c r="F21" s="94" t="s">
        <v>100</v>
      </c>
      <c r="G21" s="95">
        <v>9818548</v>
      </c>
      <c r="H21" s="95">
        <v>0</v>
      </c>
      <c r="I21" s="95">
        <v>0</v>
      </c>
      <c r="J21" s="95">
        <v>0</v>
      </c>
      <c r="K21" s="95">
        <v>9818548</v>
      </c>
      <c r="L21" s="95">
        <v>0</v>
      </c>
      <c r="M21" s="95">
        <v>0</v>
      </c>
      <c r="N21" s="96">
        <v>0</v>
      </c>
      <c r="O21" s="95">
        <f t="shared" si="3"/>
        <v>0</v>
      </c>
      <c r="P21" s="126">
        <f t="shared" si="3"/>
        <v>0</v>
      </c>
    </row>
    <row r="22" spans="1:16" ht="31.5" customHeight="1">
      <c r="A22" s="98" t="s">
        <v>31</v>
      </c>
      <c r="B22" s="92" t="s">
        <v>31</v>
      </c>
      <c r="C22" s="93" t="s">
        <v>31</v>
      </c>
      <c r="D22" s="93" t="s">
        <v>57</v>
      </c>
      <c r="E22" s="93" t="s">
        <v>31</v>
      </c>
      <c r="F22" s="94" t="s">
        <v>101</v>
      </c>
      <c r="G22" s="95">
        <f aca="true" t="shared" si="8" ref="G22:N22">G23</f>
        <v>26255291</v>
      </c>
      <c r="H22" s="95">
        <f t="shared" si="8"/>
        <v>323275871</v>
      </c>
      <c r="I22" s="95">
        <f t="shared" si="8"/>
        <v>2159939</v>
      </c>
      <c r="J22" s="95">
        <f t="shared" si="8"/>
        <v>14972845</v>
      </c>
      <c r="K22" s="95">
        <f t="shared" si="8"/>
        <v>21733352</v>
      </c>
      <c r="L22" s="95">
        <f t="shared" si="8"/>
        <v>171780781</v>
      </c>
      <c r="M22" s="95">
        <f t="shared" si="8"/>
        <v>0</v>
      </c>
      <c r="N22" s="96">
        <f t="shared" si="8"/>
        <v>0</v>
      </c>
      <c r="O22" s="95">
        <f t="shared" si="3"/>
        <v>2362000</v>
      </c>
      <c r="P22" s="126">
        <f t="shared" si="3"/>
        <v>136522245</v>
      </c>
    </row>
    <row r="23" spans="1:16" ht="31.5" customHeight="1">
      <c r="A23" s="98" t="s">
        <v>31</v>
      </c>
      <c r="B23" s="92" t="s">
        <v>31</v>
      </c>
      <c r="C23" s="93" t="s">
        <v>31</v>
      </c>
      <c r="D23" s="93" t="s">
        <v>31</v>
      </c>
      <c r="E23" s="93" t="s">
        <v>46</v>
      </c>
      <c r="F23" s="94" t="s">
        <v>102</v>
      </c>
      <c r="G23" s="95">
        <v>26255291</v>
      </c>
      <c r="H23" s="95">
        <v>323275871</v>
      </c>
      <c r="I23" s="95">
        <v>2159939</v>
      </c>
      <c r="J23" s="95">
        <v>14972845</v>
      </c>
      <c r="K23" s="95">
        <v>21733352</v>
      </c>
      <c r="L23" s="95">
        <v>171780781</v>
      </c>
      <c r="M23" s="95">
        <v>0</v>
      </c>
      <c r="N23" s="96">
        <v>0</v>
      </c>
      <c r="O23" s="95">
        <f t="shared" si="3"/>
        <v>2362000</v>
      </c>
      <c r="P23" s="126">
        <f t="shared" si="3"/>
        <v>136522245</v>
      </c>
    </row>
    <row r="24" spans="1:16" ht="31.5" customHeight="1">
      <c r="A24" s="98" t="s">
        <v>31</v>
      </c>
      <c r="B24" s="92" t="s">
        <v>31</v>
      </c>
      <c r="C24" s="93" t="s">
        <v>63</v>
      </c>
      <c r="D24" s="93" t="s">
        <v>31</v>
      </c>
      <c r="E24" s="93" t="s">
        <v>31</v>
      </c>
      <c r="F24" s="94" t="s">
        <v>103</v>
      </c>
      <c r="G24" s="95">
        <f aca="true" t="shared" si="9" ref="G24:N26">G25</f>
        <v>0</v>
      </c>
      <c r="H24" s="95">
        <f t="shared" si="9"/>
        <v>544429867</v>
      </c>
      <c r="I24" s="95">
        <f t="shared" si="9"/>
        <v>0</v>
      </c>
      <c r="J24" s="95">
        <f t="shared" si="9"/>
        <v>0</v>
      </c>
      <c r="K24" s="95">
        <f t="shared" si="9"/>
        <v>0</v>
      </c>
      <c r="L24" s="95">
        <f t="shared" si="9"/>
        <v>540930362</v>
      </c>
      <c r="M24" s="95">
        <f t="shared" si="9"/>
        <v>0</v>
      </c>
      <c r="N24" s="96">
        <f t="shared" si="9"/>
        <v>0</v>
      </c>
      <c r="O24" s="95">
        <f t="shared" si="3"/>
        <v>0</v>
      </c>
      <c r="P24" s="126">
        <f t="shared" si="3"/>
        <v>3499505</v>
      </c>
    </row>
    <row r="25" spans="1:16" ht="31.5" customHeight="1">
      <c r="A25" s="98" t="s">
        <v>31</v>
      </c>
      <c r="B25" s="92" t="s">
        <v>31</v>
      </c>
      <c r="C25" s="93" t="s">
        <v>31</v>
      </c>
      <c r="D25" s="93" t="s">
        <v>31</v>
      </c>
      <c r="E25" s="93" t="s">
        <v>31</v>
      </c>
      <c r="F25" s="94" t="s">
        <v>104</v>
      </c>
      <c r="G25" s="95">
        <f t="shared" si="9"/>
        <v>0</v>
      </c>
      <c r="H25" s="95">
        <f t="shared" si="9"/>
        <v>544429867</v>
      </c>
      <c r="I25" s="95">
        <f t="shared" si="9"/>
        <v>0</v>
      </c>
      <c r="J25" s="95">
        <f t="shared" si="9"/>
        <v>0</v>
      </c>
      <c r="K25" s="95">
        <f t="shared" si="9"/>
        <v>0</v>
      </c>
      <c r="L25" s="95">
        <f t="shared" si="9"/>
        <v>540930362</v>
      </c>
      <c r="M25" s="95">
        <f t="shared" si="9"/>
        <v>0</v>
      </c>
      <c r="N25" s="96">
        <f t="shared" si="9"/>
        <v>0</v>
      </c>
      <c r="O25" s="95">
        <f t="shared" si="3"/>
        <v>0</v>
      </c>
      <c r="P25" s="126">
        <f t="shared" si="3"/>
        <v>3499505</v>
      </c>
    </row>
    <row r="26" spans="1:16" ht="31.5" customHeight="1">
      <c r="A26" s="98" t="s">
        <v>31</v>
      </c>
      <c r="B26" s="92" t="s">
        <v>31</v>
      </c>
      <c r="C26" s="93" t="s">
        <v>31</v>
      </c>
      <c r="D26" s="93" t="s">
        <v>46</v>
      </c>
      <c r="E26" s="93" t="s">
        <v>31</v>
      </c>
      <c r="F26" s="94" t="s">
        <v>101</v>
      </c>
      <c r="G26" s="95">
        <f t="shared" si="9"/>
        <v>0</v>
      </c>
      <c r="H26" s="95">
        <f t="shared" si="9"/>
        <v>544429867</v>
      </c>
      <c r="I26" s="95">
        <f t="shared" si="9"/>
        <v>0</v>
      </c>
      <c r="J26" s="95">
        <f t="shared" si="9"/>
        <v>0</v>
      </c>
      <c r="K26" s="95">
        <f t="shared" si="9"/>
        <v>0</v>
      </c>
      <c r="L26" s="95">
        <f t="shared" si="9"/>
        <v>540930362</v>
      </c>
      <c r="M26" s="95">
        <f t="shared" si="9"/>
        <v>0</v>
      </c>
      <c r="N26" s="96">
        <f t="shared" si="9"/>
        <v>0</v>
      </c>
      <c r="O26" s="95">
        <f aca="true" t="shared" si="10" ref="O26:P31">G26-I26-K26+M26</f>
        <v>0</v>
      </c>
      <c r="P26" s="126">
        <f t="shared" si="10"/>
        <v>3499505</v>
      </c>
    </row>
    <row r="27" spans="1:16" s="117" customFormat="1" ht="31.5" customHeight="1">
      <c r="A27" s="127" t="s">
        <v>31</v>
      </c>
      <c r="B27" s="128" t="s">
        <v>31</v>
      </c>
      <c r="C27" s="129" t="s">
        <v>31</v>
      </c>
      <c r="D27" s="129" t="s">
        <v>31</v>
      </c>
      <c r="E27" s="129" t="s">
        <v>46</v>
      </c>
      <c r="F27" s="130" t="s">
        <v>105</v>
      </c>
      <c r="G27" s="131">
        <v>0</v>
      </c>
      <c r="H27" s="131">
        <v>544429867</v>
      </c>
      <c r="I27" s="131">
        <v>0</v>
      </c>
      <c r="J27" s="131">
        <v>0</v>
      </c>
      <c r="K27" s="131">
        <v>0</v>
      </c>
      <c r="L27" s="131">
        <v>540930362</v>
      </c>
      <c r="M27" s="131">
        <v>0</v>
      </c>
      <c r="N27" s="132">
        <v>0</v>
      </c>
      <c r="O27" s="131">
        <f t="shared" si="10"/>
        <v>0</v>
      </c>
      <c r="P27" s="133">
        <f t="shared" si="10"/>
        <v>3499505</v>
      </c>
    </row>
    <row r="28" spans="1:16" ht="31.5" customHeight="1">
      <c r="A28" s="98" t="s">
        <v>31</v>
      </c>
      <c r="B28" s="92" t="s">
        <v>31</v>
      </c>
      <c r="C28" s="93" t="s">
        <v>106</v>
      </c>
      <c r="D28" s="93" t="s">
        <v>31</v>
      </c>
      <c r="E28" s="93" t="s">
        <v>31</v>
      </c>
      <c r="F28" s="94" t="s">
        <v>107</v>
      </c>
      <c r="G28" s="95">
        <f>G29</f>
        <v>117515264</v>
      </c>
      <c r="H28" s="95">
        <f aca="true" t="shared" si="11" ref="H28:N30">H29</f>
        <v>36408150</v>
      </c>
      <c r="I28" s="95">
        <f t="shared" si="11"/>
        <v>8542883</v>
      </c>
      <c r="J28" s="95">
        <f t="shared" si="11"/>
        <v>759250</v>
      </c>
      <c r="K28" s="95">
        <f t="shared" si="11"/>
        <v>108972381</v>
      </c>
      <c r="L28" s="95">
        <f t="shared" si="11"/>
        <v>35648900</v>
      </c>
      <c r="M28" s="95">
        <f t="shared" si="11"/>
        <v>0</v>
      </c>
      <c r="N28" s="96">
        <f t="shared" si="11"/>
        <v>0</v>
      </c>
      <c r="O28" s="95">
        <f t="shared" si="10"/>
        <v>0</v>
      </c>
      <c r="P28" s="126">
        <f t="shared" si="10"/>
        <v>0</v>
      </c>
    </row>
    <row r="29" spans="1:16" ht="31.5" customHeight="1">
      <c r="A29" s="98" t="s">
        <v>31</v>
      </c>
      <c r="B29" s="92" t="s">
        <v>31</v>
      </c>
      <c r="C29" s="93" t="s">
        <v>31</v>
      </c>
      <c r="D29" s="93" t="s">
        <v>31</v>
      </c>
      <c r="E29" s="93" t="s">
        <v>31</v>
      </c>
      <c r="F29" s="94" t="s">
        <v>108</v>
      </c>
      <c r="G29" s="95">
        <f>G30</f>
        <v>117515264</v>
      </c>
      <c r="H29" s="95">
        <f t="shared" si="11"/>
        <v>36408150</v>
      </c>
      <c r="I29" s="95">
        <f t="shared" si="11"/>
        <v>8542883</v>
      </c>
      <c r="J29" s="95">
        <f t="shared" si="11"/>
        <v>759250</v>
      </c>
      <c r="K29" s="95">
        <f t="shared" si="11"/>
        <v>108972381</v>
      </c>
      <c r="L29" s="95">
        <f t="shared" si="11"/>
        <v>35648900</v>
      </c>
      <c r="M29" s="95">
        <f t="shared" si="11"/>
        <v>0</v>
      </c>
      <c r="N29" s="96">
        <f t="shared" si="11"/>
        <v>0</v>
      </c>
      <c r="O29" s="95">
        <f t="shared" si="10"/>
        <v>0</v>
      </c>
      <c r="P29" s="126">
        <f t="shared" si="10"/>
        <v>0</v>
      </c>
    </row>
    <row r="30" spans="1:16" ht="31.5" customHeight="1">
      <c r="A30" s="98" t="s">
        <v>31</v>
      </c>
      <c r="B30" s="92" t="s">
        <v>31</v>
      </c>
      <c r="C30" s="93" t="s">
        <v>31</v>
      </c>
      <c r="D30" s="93" t="s">
        <v>46</v>
      </c>
      <c r="E30" s="93" t="s">
        <v>31</v>
      </c>
      <c r="F30" s="94" t="s">
        <v>109</v>
      </c>
      <c r="G30" s="95">
        <f>G31</f>
        <v>117515264</v>
      </c>
      <c r="H30" s="95">
        <f t="shared" si="11"/>
        <v>36408150</v>
      </c>
      <c r="I30" s="95">
        <f t="shared" si="11"/>
        <v>8542883</v>
      </c>
      <c r="J30" s="95">
        <f t="shared" si="11"/>
        <v>759250</v>
      </c>
      <c r="K30" s="95">
        <f t="shared" si="11"/>
        <v>108972381</v>
      </c>
      <c r="L30" s="95">
        <f t="shared" si="11"/>
        <v>35648900</v>
      </c>
      <c r="M30" s="95">
        <f t="shared" si="11"/>
        <v>0</v>
      </c>
      <c r="N30" s="96">
        <f t="shared" si="11"/>
        <v>0</v>
      </c>
      <c r="O30" s="95">
        <f t="shared" si="10"/>
        <v>0</v>
      </c>
      <c r="P30" s="126">
        <f t="shared" si="10"/>
        <v>0</v>
      </c>
    </row>
    <row r="31" spans="1:16" ht="31.5" customHeight="1">
      <c r="A31" s="98" t="s">
        <v>31</v>
      </c>
      <c r="B31" s="92" t="s">
        <v>31</v>
      </c>
      <c r="C31" s="93" t="s">
        <v>31</v>
      </c>
      <c r="D31" s="93" t="s">
        <v>31</v>
      </c>
      <c r="E31" s="93" t="s">
        <v>57</v>
      </c>
      <c r="F31" s="94" t="s">
        <v>100</v>
      </c>
      <c r="G31" s="95">
        <v>117515264</v>
      </c>
      <c r="H31" s="95">
        <v>36408150</v>
      </c>
      <c r="I31" s="95">
        <v>8542883</v>
      </c>
      <c r="J31" s="95">
        <v>759250</v>
      </c>
      <c r="K31" s="95">
        <v>108972381</v>
      </c>
      <c r="L31" s="95">
        <v>35648900</v>
      </c>
      <c r="M31" s="95">
        <v>0</v>
      </c>
      <c r="N31" s="96">
        <v>0</v>
      </c>
      <c r="O31" s="95">
        <f t="shared" si="10"/>
        <v>0</v>
      </c>
      <c r="P31" s="126">
        <f t="shared" si="10"/>
        <v>0</v>
      </c>
    </row>
    <row r="32" spans="1:16" ht="31.5" customHeight="1">
      <c r="A32" s="98" t="s">
        <v>31</v>
      </c>
      <c r="B32" s="92" t="s">
        <v>59</v>
      </c>
      <c r="C32" s="93" t="s">
        <v>31</v>
      </c>
      <c r="D32" s="93" t="s">
        <v>31</v>
      </c>
      <c r="E32" s="93" t="s">
        <v>31</v>
      </c>
      <c r="F32" s="94" t="s">
        <v>60</v>
      </c>
      <c r="G32" s="95">
        <f>G33+G37+G49+G53</f>
        <v>1823948275</v>
      </c>
      <c r="H32" s="95">
        <f>H33+H37+H49+H53</f>
        <v>4428845898</v>
      </c>
      <c r="I32" s="95">
        <f>I33+I37+I49+I53</f>
        <v>60089703</v>
      </c>
      <c r="J32" s="95">
        <f aca="true" t="shared" si="12" ref="J32:P32">J33+J37+J49+J53</f>
        <v>72953065</v>
      </c>
      <c r="K32" s="95">
        <f t="shared" si="12"/>
        <v>1730347119</v>
      </c>
      <c r="L32" s="95">
        <f t="shared" si="12"/>
        <v>3588660961</v>
      </c>
      <c r="M32" s="95">
        <f t="shared" si="12"/>
        <v>70705304</v>
      </c>
      <c r="N32" s="90">
        <f t="shared" si="12"/>
        <v>-70705304</v>
      </c>
      <c r="O32" s="95">
        <f t="shared" si="12"/>
        <v>104216757</v>
      </c>
      <c r="P32" s="126">
        <f t="shared" si="12"/>
        <v>696526568</v>
      </c>
    </row>
    <row r="33" spans="1:16" ht="31.5" customHeight="1">
      <c r="A33" s="98" t="s">
        <v>31</v>
      </c>
      <c r="B33" s="92" t="s">
        <v>31</v>
      </c>
      <c r="C33" s="93" t="s">
        <v>46</v>
      </c>
      <c r="D33" s="93" t="s">
        <v>31</v>
      </c>
      <c r="E33" s="93" t="s">
        <v>31</v>
      </c>
      <c r="F33" s="94" t="s">
        <v>110</v>
      </c>
      <c r="G33" s="95">
        <f>G34</f>
        <v>0</v>
      </c>
      <c r="H33" s="95">
        <f aca="true" t="shared" si="13" ref="H33:N35">H34</f>
        <v>153690625</v>
      </c>
      <c r="I33" s="95">
        <f t="shared" si="13"/>
        <v>0</v>
      </c>
      <c r="J33" s="95">
        <f t="shared" si="13"/>
        <v>50840</v>
      </c>
      <c r="K33" s="95">
        <f t="shared" si="13"/>
        <v>0</v>
      </c>
      <c r="L33" s="95">
        <f t="shared" si="13"/>
        <v>153639785</v>
      </c>
      <c r="M33" s="95">
        <f t="shared" si="13"/>
        <v>0</v>
      </c>
      <c r="N33" s="96">
        <f t="shared" si="13"/>
        <v>0</v>
      </c>
      <c r="O33" s="95">
        <f>G33-I33-K33+M33</f>
        <v>0</v>
      </c>
      <c r="P33" s="126">
        <f>H33-J33-L33+N33</f>
        <v>0</v>
      </c>
    </row>
    <row r="34" spans="1:16" ht="31.5" customHeight="1">
      <c r="A34" s="98" t="s">
        <v>31</v>
      </c>
      <c r="B34" s="92" t="s">
        <v>31</v>
      </c>
      <c r="C34" s="93" t="s">
        <v>31</v>
      </c>
      <c r="D34" s="93" t="s">
        <v>31</v>
      </c>
      <c r="E34" s="93" t="s">
        <v>31</v>
      </c>
      <c r="F34" s="94" t="s">
        <v>111</v>
      </c>
      <c r="G34" s="95">
        <f>G35</f>
        <v>0</v>
      </c>
      <c r="H34" s="95">
        <f t="shared" si="13"/>
        <v>153690625</v>
      </c>
      <c r="I34" s="95">
        <f t="shared" si="13"/>
        <v>0</v>
      </c>
      <c r="J34" s="95">
        <f t="shared" si="13"/>
        <v>50840</v>
      </c>
      <c r="K34" s="95">
        <f t="shared" si="13"/>
        <v>0</v>
      </c>
      <c r="L34" s="95">
        <f t="shared" si="13"/>
        <v>153639785</v>
      </c>
      <c r="M34" s="95">
        <f t="shared" si="13"/>
        <v>0</v>
      </c>
      <c r="N34" s="96">
        <f t="shared" si="13"/>
        <v>0</v>
      </c>
      <c r="O34" s="95">
        <f aca="true" t="shared" si="14" ref="O34:P58">G34-I34-K34+M34</f>
        <v>0</v>
      </c>
      <c r="P34" s="126">
        <f t="shared" si="14"/>
        <v>0</v>
      </c>
    </row>
    <row r="35" spans="1:16" ht="31.5" customHeight="1">
      <c r="A35" s="98" t="s">
        <v>31</v>
      </c>
      <c r="B35" s="92" t="s">
        <v>31</v>
      </c>
      <c r="C35" s="93" t="s">
        <v>31</v>
      </c>
      <c r="D35" s="93" t="s">
        <v>46</v>
      </c>
      <c r="E35" s="93" t="s">
        <v>31</v>
      </c>
      <c r="F35" s="94" t="s">
        <v>99</v>
      </c>
      <c r="G35" s="95">
        <f>G36</f>
        <v>0</v>
      </c>
      <c r="H35" s="95">
        <f t="shared" si="13"/>
        <v>153690625</v>
      </c>
      <c r="I35" s="95">
        <f t="shared" si="13"/>
        <v>0</v>
      </c>
      <c r="J35" s="95">
        <f t="shared" si="13"/>
        <v>50840</v>
      </c>
      <c r="K35" s="95">
        <f t="shared" si="13"/>
        <v>0</v>
      </c>
      <c r="L35" s="95">
        <f t="shared" si="13"/>
        <v>153639785</v>
      </c>
      <c r="M35" s="95">
        <f t="shared" si="13"/>
        <v>0</v>
      </c>
      <c r="N35" s="96">
        <f t="shared" si="13"/>
        <v>0</v>
      </c>
      <c r="O35" s="95">
        <f t="shared" si="14"/>
        <v>0</v>
      </c>
      <c r="P35" s="126">
        <f t="shared" si="14"/>
        <v>0</v>
      </c>
    </row>
    <row r="36" spans="1:16" ht="31.5" customHeight="1">
      <c r="A36" s="98" t="s">
        <v>31</v>
      </c>
      <c r="B36" s="92" t="s">
        <v>31</v>
      </c>
      <c r="C36" s="93" t="s">
        <v>31</v>
      </c>
      <c r="D36" s="93" t="s">
        <v>31</v>
      </c>
      <c r="E36" s="93" t="s">
        <v>46</v>
      </c>
      <c r="F36" s="94" t="s">
        <v>93</v>
      </c>
      <c r="G36" s="95">
        <v>0</v>
      </c>
      <c r="H36" s="95">
        <v>153690625</v>
      </c>
      <c r="I36" s="95">
        <v>0</v>
      </c>
      <c r="J36" s="95">
        <v>50840</v>
      </c>
      <c r="K36" s="95">
        <v>0</v>
      </c>
      <c r="L36" s="95">
        <v>153639785</v>
      </c>
      <c r="M36" s="95">
        <v>0</v>
      </c>
      <c r="N36" s="96">
        <v>0</v>
      </c>
      <c r="O36" s="95">
        <f t="shared" si="14"/>
        <v>0</v>
      </c>
      <c r="P36" s="126">
        <f t="shared" si="14"/>
        <v>0</v>
      </c>
    </row>
    <row r="37" spans="1:16" ht="31.5" customHeight="1">
      <c r="A37" s="98" t="s">
        <v>31</v>
      </c>
      <c r="B37" s="92" t="s">
        <v>31</v>
      </c>
      <c r="C37" s="93" t="s">
        <v>57</v>
      </c>
      <c r="D37" s="93" t="s">
        <v>31</v>
      </c>
      <c r="E37" s="93" t="s">
        <v>31</v>
      </c>
      <c r="F37" s="94" t="s">
        <v>112</v>
      </c>
      <c r="G37" s="95">
        <f>G38+G41+G44</f>
        <v>1792866339</v>
      </c>
      <c r="H37" s="95">
        <f aca="true" t="shared" si="15" ref="H37:N37">H38+H41+H44</f>
        <v>3754150704</v>
      </c>
      <c r="I37" s="95">
        <f t="shared" si="15"/>
        <v>60089703</v>
      </c>
      <c r="J37" s="95">
        <f t="shared" si="15"/>
        <v>68811546</v>
      </c>
      <c r="K37" s="95">
        <f t="shared" si="15"/>
        <v>1699265183</v>
      </c>
      <c r="L37" s="95">
        <f t="shared" si="15"/>
        <v>3093276410</v>
      </c>
      <c r="M37" s="95">
        <f t="shared" si="15"/>
        <v>36942611</v>
      </c>
      <c r="N37" s="90">
        <f t="shared" si="15"/>
        <v>-36942611</v>
      </c>
      <c r="O37" s="95">
        <f t="shared" si="14"/>
        <v>70454064</v>
      </c>
      <c r="P37" s="126">
        <f t="shared" si="14"/>
        <v>555120137</v>
      </c>
    </row>
    <row r="38" spans="1:16" ht="31.5" customHeight="1">
      <c r="A38" s="98" t="s">
        <v>31</v>
      </c>
      <c r="B38" s="92" t="s">
        <v>31</v>
      </c>
      <c r="C38" s="93" t="s">
        <v>31</v>
      </c>
      <c r="D38" s="93" t="s">
        <v>31</v>
      </c>
      <c r="E38" s="93" t="s">
        <v>31</v>
      </c>
      <c r="F38" s="94" t="s">
        <v>113</v>
      </c>
      <c r="G38" s="95">
        <f>G39</f>
        <v>464469551</v>
      </c>
      <c r="H38" s="95">
        <f aca="true" t="shared" si="16" ref="H38:N39">H39</f>
        <v>1282390650</v>
      </c>
      <c r="I38" s="95">
        <f t="shared" si="16"/>
        <v>4478031</v>
      </c>
      <c r="J38" s="95">
        <f t="shared" si="16"/>
        <v>27068005</v>
      </c>
      <c r="K38" s="95">
        <f t="shared" si="16"/>
        <v>456956032</v>
      </c>
      <c r="L38" s="95">
        <f t="shared" si="16"/>
        <v>1042138272</v>
      </c>
      <c r="M38" s="95">
        <f t="shared" si="16"/>
        <v>16344918</v>
      </c>
      <c r="N38" s="90">
        <f t="shared" si="16"/>
        <v>-16344918</v>
      </c>
      <c r="O38" s="95">
        <f t="shared" si="14"/>
        <v>19380406</v>
      </c>
      <c r="P38" s="126">
        <f t="shared" si="14"/>
        <v>196839455</v>
      </c>
    </row>
    <row r="39" spans="1:16" ht="31.5" customHeight="1">
      <c r="A39" s="98" t="s">
        <v>31</v>
      </c>
      <c r="B39" s="92" t="s">
        <v>31</v>
      </c>
      <c r="C39" s="93" t="s">
        <v>31</v>
      </c>
      <c r="D39" s="93" t="s">
        <v>46</v>
      </c>
      <c r="E39" s="93" t="s">
        <v>31</v>
      </c>
      <c r="F39" s="94" t="s">
        <v>101</v>
      </c>
      <c r="G39" s="95">
        <f>G40</f>
        <v>464469551</v>
      </c>
      <c r="H39" s="95">
        <f t="shared" si="16"/>
        <v>1282390650</v>
      </c>
      <c r="I39" s="95">
        <f t="shared" si="16"/>
        <v>4478031</v>
      </c>
      <c r="J39" s="95">
        <f t="shared" si="16"/>
        <v>27068005</v>
      </c>
      <c r="K39" s="95">
        <f t="shared" si="16"/>
        <v>456956032</v>
      </c>
      <c r="L39" s="95">
        <f t="shared" si="16"/>
        <v>1042138272</v>
      </c>
      <c r="M39" s="95">
        <f t="shared" si="16"/>
        <v>16344918</v>
      </c>
      <c r="N39" s="90">
        <f t="shared" si="16"/>
        <v>-16344918</v>
      </c>
      <c r="O39" s="95">
        <f t="shared" si="14"/>
        <v>19380406</v>
      </c>
      <c r="P39" s="126">
        <f t="shared" si="14"/>
        <v>196839455</v>
      </c>
    </row>
    <row r="40" spans="1:16" ht="31.5" customHeight="1">
      <c r="A40" s="98" t="s">
        <v>31</v>
      </c>
      <c r="B40" s="92" t="s">
        <v>31</v>
      </c>
      <c r="C40" s="93" t="s">
        <v>31</v>
      </c>
      <c r="D40" s="93" t="s">
        <v>31</v>
      </c>
      <c r="E40" s="93" t="s">
        <v>46</v>
      </c>
      <c r="F40" s="94" t="s">
        <v>114</v>
      </c>
      <c r="G40" s="95">
        <v>464469551</v>
      </c>
      <c r="H40" s="95">
        <v>1282390650</v>
      </c>
      <c r="I40" s="95">
        <v>4478031</v>
      </c>
      <c r="J40" s="95">
        <v>27068005</v>
      </c>
      <c r="K40" s="95">
        <v>456956032</v>
      </c>
      <c r="L40" s="95">
        <v>1042138272</v>
      </c>
      <c r="M40" s="95">
        <v>16344918</v>
      </c>
      <c r="N40" s="90">
        <f>-M40</f>
        <v>-16344918</v>
      </c>
      <c r="O40" s="95">
        <f t="shared" si="14"/>
        <v>19380406</v>
      </c>
      <c r="P40" s="126">
        <f t="shared" si="14"/>
        <v>196839455</v>
      </c>
    </row>
    <row r="41" spans="1:16" ht="31.5" customHeight="1">
      <c r="A41" s="98" t="s">
        <v>31</v>
      </c>
      <c r="B41" s="92" t="s">
        <v>31</v>
      </c>
      <c r="C41" s="93" t="s">
        <v>31</v>
      </c>
      <c r="D41" s="93" t="s">
        <v>31</v>
      </c>
      <c r="E41" s="93" t="s">
        <v>31</v>
      </c>
      <c r="F41" s="94" t="s">
        <v>115</v>
      </c>
      <c r="G41" s="95">
        <f>G42</f>
        <v>931988746</v>
      </c>
      <c r="H41" s="95">
        <f aca="true" t="shared" si="17" ref="H41:N42">H42</f>
        <v>604616811</v>
      </c>
      <c r="I41" s="95">
        <f t="shared" si="17"/>
        <v>36760128</v>
      </c>
      <c r="J41" s="95">
        <f t="shared" si="17"/>
        <v>26234242</v>
      </c>
      <c r="K41" s="95">
        <f t="shared" si="17"/>
        <v>890924142</v>
      </c>
      <c r="L41" s="95">
        <f t="shared" si="17"/>
        <v>552485118</v>
      </c>
      <c r="M41" s="95">
        <f t="shared" si="17"/>
        <v>2530618</v>
      </c>
      <c r="N41" s="90">
        <f t="shared" si="17"/>
        <v>-2530618</v>
      </c>
      <c r="O41" s="95">
        <f t="shared" si="14"/>
        <v>6835094</v>
      </c>
      <c r="P41" s="126">
        <f t="shared" si="14"/>
        <v>23366833</v>
      </c>
    </row>
    <row r="42" spans="1:16" ht="31.5" customHeight="1">
      <c r="A42" s="98" t="s">
        <v>31</v>
      </c>
      <c r="B42" s="92" t="s">
        <v>31</v>
      </c>
      <c r="C42" s="93" t="s">
        <v>31</v>
      </c>
      <c r="D42" s="93" t="s">
        <v>57</v>
      </c>
      <c r="E42" s="93" t="s">
        <v>31</v>
      </c>
      <c r="F42" s="94" t="s">
        <v>101</v>
      </c>
      <c r="G42" s="95">
        <f>G43</f>
        <v>931988746</v>
      </c>
      <c r="H42" s="95">
        <f t="shared" si="17"/>
        <v>604616811</v>
      </c>
      <c r="I42" s="95">
        <f t="shared" si="17"/>
        <v>36760128</v>
      </c>
      <c r="J42" s="95">
        <f t="shared" si="17"/>
        <v>26234242</v>
      </c>
      <c r="K42" s="95">
        <f t="shared" si="17"/>
        <v>890924142</v>
      </c>
      <c r="L42" s="95">
        <f t="shared" si="17"/>
        <v>552485118</v>
      </c>
      <c r="M42" s="95">
        <f t="shared" si="17"/>
        <v>2530618</v>
      </c>
      <c r="N42" s="90">
        <f t="shared" si="17"/>
        <v>-2530618</v>
      </c>
      <c r="O42" s="95">
        <f t="shared" si="14"/>
        <v>6835094</v>
      </c>
      <c r="P42" s="126">
        <f t="shared" si="14"/>
        <v>23366833</v>
      </c>
    </row>
    <row r="43" spans="1:16" ht="31.5" customHeight="1">
      <c r="A43" s="98" t="s">
        <v>31</v>
      </c>
      <c r="B43" s="92" t="s">
        <v>31</v>
      </c>
      <c r="C43" s="93" t="s">
        <v>31</v>
      </c>
      <c r="D43" s="93" t="s">
        <v>31</v>
      </c>
      <c r="E43" s="93" t="s">
        <v>46</v>
      </c>
      <c r="F43" s="94" t="s">
        <v>116</v>
      </c>
      <c r="G43" s="95">
        <v>931988746</v>
      </c>
      <c r="H43" s="95">
        <v>604616811</v>
      </c>
      <c r="I43" s="95">
        <v>36760128</v>
      </c>
      <c r="J43" s="95">
        <v>26234242</v>
      </c>
      <c r="K43" s="95">
        <v>890924142</v>
      </c>
      <c r="L43" s="95">
        <v>552485118</v>
      </c>
      <c r="M43" s="95">
        <v>2530618</v>
      </c>
      <c r="N43" s="90">
        <f>-M43</f>
        <v>-2530618</v>
      </c>
      <c r="O43" s="95">
        <f t="shared" si="14"/>
        <v>6835094</v>
      </c>
      <c r="P43" s="126">
        <f t="shared" si="14"/>
        <v>23366833</v>
      </c>
    </row>
    <row r="44" spans="1:16" ht="31.5" customHeight="1">
      <c r="A44" s="98" t="s">
        <v>31</v>
      </c>
      <c r="B44" s="92" t="s">
        <v>31</v>
      </c>
      <c r="C44" s="93" t="s">
        <v>31</v>
      </c>
      <c r="D44" s="93" t="s">
        <v>31</v>
      </c>
      <c r="E44" s="93" t="s">
        <v>31</v>
      </c>
      <c r="F44" s="94" t="s">
        <v>117</v>
      </c>
      <c r="G44" s="95">
        <f>G45</f>
        <v>396408042</v>
      </c>
      <c r="H44" s="95">
        <f aca="true" t="shared" si="18" ref="H44:N44">H45</f>
        <v>1867143243</v>
      </c>
      <c r="I44" s="95">
        <f t="shared" si="18"/>
        <v>18851544</v>
      </c>
      <c r="J44" s="95">
        <f t="shared" si="18"/>
        <v>15509299</v>
      </c>
      <c r="K44" s="95">
        <f t="shared" si="18"/>
        <v>351385009</v>
      </c>
      <c r="L44" s="95">
        <f t="shared" si="18"/>
        <v>1498653020</v>
      </c>
      <c r="M44" s="95">
        <f t="shared" si="18"/>
        <v>18067075</v>
      </c>
      <c r="N44" s="90">
        <f t="shared" si="18"/>
        <v>-18067075</v>
      </c>
      <c r="O44" s="95">
        <f t="shared" si="14"/>
        <v>44238564</v>
      </c>
      <c r="P44" s="126">
        <f t="shared" si="14"/>
        <v>334913849</v>
      </c>
    </row>
    <row r="45" spans="1:16" ht="31.5" customHeight="1">
      <c r="A45" s="98" t="s">
        <v>31</v>
      </c>
      <c r="B45" s="92" t="s">
        <v>31</v>
      </c>
      <c r="C45" s="93" t="s">
        <v>31</v>
      </c>
      <c r="D45" s="93" t="s">
        <v>59</v>
      </c>
      <c r="E45" s="93" t="s">
        <v>31</v>
      </c>
      <c r="F45" s="94" t="s">
        <v>118</v>
      </c>
      <c r="G45" s="95">
        <f>G46+G47+G48</f>
        <v>396408042</v>
      </c>
      <c r="H45" s="95">
        <f aca="true" t="shared" si="19" ref="H45:M45">H46+H47+H48</f>
        <v>1867143243</v>
      </c>
      <c r="I45" s="95">
        <f t="shared" si="19"/>
        <v>18851544</v>
      </c>
      <c r="J45" s="95">
        <f t="shared" si="19"/>
        <v>15509299</v>
      </c>
      <c r="K45" s="95">
        <f t="shared" si="19"/>
        <v>351385009</v>
      </c>
      <c r="L45" s="95">
        <f t="shared" si="19"/>
        <v>1498653020</v>
      </c>
      <c r="M45" s="95">
        <f t="shared" si="19"/>
        <v>18067075</v>
      </c>
      <c r="N45" s="90">
        <f>-M45</f>
        <v>-18067075</v>
      </c>
      <c r="O45" s="95">
        <f t="shared" si="14"/>
        <v>44238564</v>
      </c>
      <c r="P45" s="126">
        <f t="shared" si="14"/>
        <v>334913849</v>
      </c>
    </row>
    <row r="46" spans="1:16" ht="31.5" customHeight="1">
      <c r="A46" s="98" t="s">
        <v>31</v>
      </c>
      <c r="B46" s="92" t="s">
        <v>31</v>
      </c>
      <c r="C46" s="93" t="s">
        <v>31</v>
      </c>
      <c r="D46" s="93" t="s">
        <v>31</v>
      </c>
      <c r="E46" s="93" t="s">
        <v>46</v>
      </c>
      <c r="F46" s="94" t="s">
        <v>119</v>
      </c>
      <c r="G46" s="95">
        <v>19000000</v>
      </c>
      <c r="H46" s="95">
        <v>0</v>
      </c>
      <c r="I46" s="95">
        <v>0</v>
      </c>
      <c r="J46" s="95">
        <v>0</v>
      </c>
      <c r="K46" s="95">
        <v>17000000</v>
      </c>
      <c r="L46" s="95">
        <v>0</v>
      </c>
      <c r="M46" s="95">
        <v>0</v>
      </c>
      <c r="N46" s="96">
        <v>0</v>
      </c>
      <c r="O46" s="95">
        <f t="shared" si="14"/>
        <v>2000000</v>
      </c>
      <c r="P46" s="126">
        <f t="shared" si="14"/>
        <v>0</v>
      </c>
    </row>
    <row r="47" spans="1:16" s="117" customFormat="1" ht="31.5" customHeight="1">
      <c r="A47" s="127" t="s">
        <v>31</v>
      </c>
      <c r="B47" s="128" t="s">
        <v>31</v>
      </c>
      <c r="C47" s="129" t="s">
        <v>31</v>
      </c>
      <c r="D47" s="129" t="s">
        <v>31</v>
      </c>
      <c r="E47" s="129" t="s">
        <v>57</v>
      </c>
      <c r="F47" s="130" t="s">
        <v>120</v>
      </c>
      <c r="G47" s="131">
        <v>138466949</v>
      </c>
      <c r="H47" s="131">
        <v>1042688056</v>
      </c>
      <c r="I47" s="131">
        <v>18500591</v>
      </c>
      <c r="J47" s="131">
        <v>15509299</v>
      </c>
      <c r="K47" s="131">
        <v>96239140</v>
      </c>
      <c r="L47" s="131">
        <v>763262654</v>
      </c>
      <c r="M47" s="131">
        <v>0</v>
      </c>
      <c r="N47" s="132">
        <v>0</v>
      </c>
      <c r="O47" s="131">
        <f t="shared" si="14"/>
        <v>23727218</v>
      </c>
      <c r="P47" s="133">
        <f t="shared" si="14"/>
        <v>263916103</v>
      </c>
    </row>
    <row r="48" spans="1:16" ht="31.5" customHeight="1">
      <c r="A48" s="98" t="s">
        <v>31</v>
      </c>
      <c r="B48" s="92" t="s">
        <v>31</v>
      </c>
      <c r="C48" s="93" t="s">
        <v>31</v>
      </c>
      <c r="D48" s="93" t="s">
        <v>31</v>
      </c>
      <c r="E48" s="93" t="s">
        <v>59</v>
      </c>
      <c r="F48" s="94" t="s">
        <v>121</v>
      </c>
      <c r="G48" s="95">
        <v>238941093</v>
      </c>
      <c r="H48" s="95">
        <v>824455187</v>
      </c>
      <c r="I48" s="95">
        <v>350953</v>
      </c>
      <c r="J48" s="95">
        <v>0</v>
      </c>
      <c r="K48" s="95">
        <v>238145869</v>
      </c>
      <c r="L48" s="95">
        <v>735390366</v>
      </c>
      <c r="M48" s="95">
        <v>18067075</v>
      </c>
      <c r="N48" s="90">
        <f>-M48</f>
        <v>-18067075</v>
      </c>
      <c r="O48" s="95">
        <f t="shared" si="14"/>
        <v>18511346</v>
      </c>
      <c r="P48" s="126">
        <f t="shared" si="14"/>
        <v>70997746</v>
      </c>
    </row>
    <row r="49" spans="1:16" ht="31.5" customHeight="1">
      <c r="A49" s="98" t="s">
        <v>31</v>
      </c>
      <c r="B49" s="92" t="s">
        <v>31</v>
      </c>
      <c r="C49" s="93" t="s">
        <v>59</v>
      </c>
      <c r="D49" s="93" t="s">
        <v>31</v>
      </c>
      <c r="E49" s="93" t="s">
        <v>31</v>
      </c>
      <c r="F49" s="94" t="s">
        <v>122</v>
      </c>
      <c r="G49" s="95">
        <f>G50</f>
        <v>29462495</v>
      </c>
      <c r="H49" s="95">
        <f aca="true" t="shared" si="20" ref="H49:N51">H50</f>
        <v>186732286</v>
      </c>
      <c r="I49" s="95">
        <f t="shared" si="20"/>
        <v>0</v>
      </c>
      <c r="J49" s="95">
        <f t="shared" si="20"/>
        <v>1441746</v>
      </c>
      <c r="K49" s="95">
        <f t="shared" si="20"/>
        <v>29462495</v>
      </c>
      <c r="L49" s="95">
        <f t="shared" si="20"/>
        <v>172549277</v>
      </c>
      <c r="M49" s="95">
        <f t="shared" si="20"/>
        <v>6613687</v>
      </c>
      <c r="N49" s="90">
        <f t="shared" si="20"/>
        <v>-6613687</v>
      </c>
      <c r="O49" s="95">
        <f t="shared" si="14"/>
        <v>6613687</v>
      </c>
      <c r="P49" s="126">
        <f t="shared" si="14"/>
        <v>6127576</v>
      </c>
    </row>
    <row r="50" spans="1:16" ht="31.5" customHeight="1">
      <c r="A50" s="98" t="s">
        <v>31</v>
      </c>
      <c r="B50" s="92" t="s">
        <v>31</v>
      </c>
      <c r="C50" s="93" t="s">
        <v>31</v>
      </c>
      <c r="D50" s="93" t="s">
        <v>31</v>
      </c>
      <c r="E50" s="93" t="s">
        <v>31</v>
      </c>
      <c r="F50" s="94" t="s">
        <v>98</v>
      </c>
      <c r="G50" s="95">
        <f>G51</f>
        <v>29462495</v>
      </c>
      <c r="H50" s="95">
        <f t="shared" si="20"/>
        <v>186732286</v>
      </c>
      <c r="I50" s="95">
        <f t="shared" si="20"/>
        <v>0</v>
      </c>
      <c r="J50" s="95">
        <f t="shared" si="20"/>
        <v>1441746</v>
      </c>
      <c r="K50" s="95">
        <f t="shared" si="20"/>
        <v>29462495</v>
      </c>
      <c r="L50" s="95">
        <f t="shared" si="20"/>
        <v>172549277</v>
      </c>
      <c r="M50" s="95">
        <f t="shared" si="20"/>
        <v>6613687</v>
      </c>
      <c r="N50" s="90">
        <f t="shared" si="20"/>
        <v>-6613687</v>
      </c>
      <c r="O50" s="95">
        <f t="shared" si="14"/>
        <v>6613687</v>
      </c>
      <c r="P50" s="126">
        <f t="shared" si="14"/>
        <v>6127576</v>
      </c>
    </row>
    <row r="51" spans="1:16" ht="31.5" customHeight="1">
      <c r="A51" s="98" t="s">
        <v>31</v>
      </c>
      <c r="B51" s="92" t="s">
        <v>31</v>
      </c>
      <c r="C51" s="93" t="s">
        <v>31</v>
      </c>
      <c r="D51" s="93" t="s">
        <v>46</v>
      </c>
      <c r="E51" s="93" t="s">
        <v>31</v>
      </c>
      <c r="F51" s="94" t="s">
        <v>101</v>
      </c>
      <c r="G51" s="95">
        <f>G52</f>
        <v>29462495</v>
      </c>
      <c r="H51" s="95">
        <f t="shared" si="20"/>
        <v>186732286</v>
      </c>
      <c r="I51" s="95">
        <f t="shared" si="20"/>
        <v>0</v>
      </c>
      <c r="J51" s="95">
        <f t="shared" si="20"/>
        <v>1441746</v>
      </c>
      <c r="K51" s="95">
        <f t="shared" si="20"/>
        <v>29462495</v>
      </c>
      <c r="L51" s="95">
        <f t="shared" si="20"/>
        <v>172549277</v>
      </c>
      <c r="M51" s="95">
        <f t="shared" si="20"/>
        <v>6613687</v>
      </c>
      <c r="N51" s="90">
        <f t="shared" si="20"/>
        <v>-6613687</v>
      </c>
      <c r="O51" s="95">
        <f t="shared" si="14"/>
        <v>6613687</v>
      </c>
      <c r="P51" s="126">
        <f t="shared" si="14"/>
        <v>6127576</v>
      </c>
    </row>
    <row r="52" spans="1:16" ht="31.5" customHeight="1">
      <c r="A52" s="98" t="s">
        <v>31</v>
      </c>
      <c r="B52" s="92" t="s">
        <v>31</v>
      </c>
      <c r="C52" s="93" t="s">
        <v>31</v>
      </c>
      <c r="D52" s="93" t="s">
        <v>31</v>
      </c>
      <c r="E52" s="93" t="s">
        <v>46</v>
      </c>
      <c r="F52" s="94" t="s">
        <v>123</v>
      </c>
      <c r="G52" s="95">
        <v>29462495</v>
      </c>
      <c r="H52" s="95">
        <v>186732286</v>
      </c>
      <c r="I52" s="95">
        <v>0</v>
      </c>
      <c r="J52" s="95">
        <f>1342164+99582</f>
        <v>1441746</v>
      </c>
      <c r="K52" s="95">
        <v>29462495</v>
      </c>
      <c r="L52" s="95">
        <v>172549277</v>
      </c>
      <c r="M52" s="95">
        <v>6613687</v>
      </c>
      <c r="N52" s="90">
        <f>-M52</f>
        <v>-6613687</v>
      </c>
      <c r="O52" s="95">
        <f t="shared" si="14"/>
        <v>6613687</v>
      </c>
      <c r="P52" s="126">
        <f t="shared" si="14"/>
        <v>6127576</v>
      </c>
    </row>
    <row r="53" spans="1:16" ht="31.5" customHeight="1">
      <c r="A53" s="98" t="s">
        <v>31</v>
      </c>
      <c r="B53" s="92" t="s">
        <v>31</v>
      </c>
      <c r="C53" s="93" t="s">
        <v>61</v>
      </c>
      <c r="D53" s="93" t="s">
        <v>31</v>
      </c>
      <c r="E53" s="93" t="s">
        <v>31</v>
      </c>
      <c r="F53" s="94" t="s">
        <v>124</v>
      </c>
      <c r="G53" s="95">
        <f>G54</f>
        <v>1619441</v>
      </c>
      <c r="H53" s="95">
        <f aca="true" t="shared" si="21" ref="H53:N53">H54</f>
        <v>334272283</v>
      </c>
      <c r="I53" s="95">
        <f t="shared" si="21"/>
        <v>0</v>
      </c>
      <c r="J53" s="95">
        <f t="shared" si="21"/>
        <v>2648933</v>
      </c>
      <c r="K53" s="95">
        <f t="shared" si="21"/>
        <v>1619441</v>
      </c>
      <c r="L53" s="95">
        <f t="shared" si="21"/>
        <v>169195489</v>
      </c>
      <c r="M53" s="95">
        <f t="shared" si="21"/>
        <v>27149006</v>
      </c>
      <c r="N53" s="90">
        <f t="shared" si="21"/>
        <v>-27149006</v>
      </c>
      <c r="O53" s="95">
        <f t="shared" si="14"/>
        <v>27149006</v>
      </c>
      <c r="P53" s="126">
        <f t="shared" si="14"/>
        <v>135278855</v>
      </c>
    </row>
    <row r="54" spans="1:16" ht="31.5" customHeight="1">
      <c r="A54" s="98" t="s">
        <v>31</v>
      </c>
      <c r="B54" s="92" t="s">
        <v>31</v>
      </c>
      <c r="C54" s="93" t="s">
        <v>31</v>
      </c>
      <c r="D54" s="93" t="s">
        <v>31</v>
      </c>
      <c r="E54" s="93" t="s">
        <v>31</v>
      </c>
      <c r="F54" s="94" t="s">
        <v>98</v>
      </c>
      <c r="G54" s="95">
        <f>G55+G57</f>
        <v>1619441</v>
      </c>
      <c r="H54" s="95">
        <f>H55+H57</f>
        <v>334272283</v>
      </c>
      <c r="I54" s="95">
        <f aca="true" t="shared" si="22" ref="I54:N54">I55+I57</f>
        <v>0</v>
      </c>
      <c r="J54" s="95">
        <f t="shared" si="22"/>
        <v>2648933</v>
      </c>
      <c r="K54" s="95">
        <f t="shared" si="22"/>
        <v>1619441</v>
      </c>
      <c r="L54" s="95">
        <f t="shared" si="22"/>
        <v>169195489</v>
      </c>
      <c r="M54" s="95">
        <f t="shared" si="22"/>
        <v>27149006</v>
      </c>
      <c r="N54" s="90">
        <f t="shared" si="22"/>
        <v>-27149006</v>
      </c>
      <c r="O54" s="95">
        <f t="shared" si="14"/>
        <v>27149006</v>
      </c>
      <c r="P54" s="126">
        <f t="shared" si="14"/>
        <v>135278855</v>
      </c>
    </row>
    <row r="55" spans="1:16" ht="31.5" customHeight="1">
      <c r="A55" s="98" t="s">
        <v>31</v>
      </c>
      <c r="B55" s="92" t="s">
        <v>31</v>
      </c>
      <c r="C55" s="93" t="s">
        <v>31</v>
      </c>
      <c r="D55" s="93" t="s">
        <v>46</v>
      </c>
      <c r="E55" s="93" t="s">
        <v>31</v>
      </c>
      <c r="F55" s="94" t="s">
        <v>92</v>
      </c>
      <c r="G55" s="95">
        <f>G56</f>
        <v>0</v>
      </c>
      <c r="H55" s="95">
        <f aca="true" t="shared" si="23" ref="H55:N55">H56</f>
        <v>52932600</v>
      </c>
      <c r="I55" s="95">
        <f t="shared" si="23"/>
        <v>0</v>
      </c>
      <c r="J55" s="95">
        <f t="shared" si="23"/>
        <v>0</v>
      </c>
      <c r="K55" s="95">
        <f t="shared" si="23"/>
        <v>0</v>
      </c>
      <c r="L55" s="95">
        <f t="shared" si="23"/>
        <v>52932600</v>
      </c>
      <c r="M55" s="95">
        <f t="shared" si="23"/>
        <v>0</v>
      </c>
      <c r="N55" s="96">
        <f t="shared" si="23"/>
        <v>0</v>
      </c>
      <c r="O55" s="95">
        <f t="shared" si="14"/>
        <v>0</v>
      </c>
      <c r="P55" s="126">
        <f t="shared" si="14"/>
        <v>0</v>
      </c>
    </row>
    <row r="56" spans="1:16" ht="31.5" customHeight="1">
      <c r="A56" s="98" t="s">
        <v>31</v>
      </c>
      <c r="B56" s="92" t="s">
        <v>31</v>
      </c>
      <c r="C56" s="93" t="s">
        <v>31</v>
      </c>
      <c r="D56" s="93" t="s">
        <v>31</v>
      </c>
      <c r="E56" s="93" t="s">
        <v>46</v>
      </c>
      <c r="F56" s="94" t="s">
        <v>125</v>
      </c>
      <c r="G56" s="95">
        <v>0</v>
      </c>
      <c r="H56" s="95">
        <v>52932600</v>
      </c>
      <c r="I56" s="95">
        <v>0</v>
      </c>
      <c r="J56" s="95">
        <v>0</v>
      </c>
      <c r="K56" s="95">
        <v>0</v>
      </c>
      <c r="L56" s="95">
        <v>52932600</v>
      </c>
      <c r="M56" s="95">
        <v>0</v>
      </c>
      <c r="N56" s="96">
        <v>0</v>
      </c>
      <c r="O56" s="95">
        <f t="shared" si="14"/>
        <v>0</v>
      </c>
      <c r="P56" s="126">
        <f t="shared" si="14"/>
        <v>0</v>
      </c>
    </row>
    <row r="57" spans="1:16" ht="31.5" customHeight="1">
      <c r="A57" s="98" t="s">
        <v>31</v>
      </c>
      <c r="B57" s="92" t="s">
        <v>31</v>
      </c>
      <c r="C57" s="93" t="s">
        <v>31</v>
      </c>
      <c r="D57" s="93" t="s">
        <v>57</v>
      </c>
      <c r="E57" s="93" t="s">
        <v>31</v>
      </c>
      <c r="F57" s="94" t="s">
        <v>101</v>
      </c>
      <c r="G57" s="95">
        <f>G58</f>
        <v>1619441</v>
      </c>
      <c r="H57" s="95">
        <f aca="true" t="shared" si="24" ref="H57:N57">H58</f>
        <v>281339683</v>
      </c>
      <c r="I57" s="95">
        <f t="shared" si="24"/>
        <v>0</v>
      </c>
      <c r="J57" s="95">
        <f t="shared" si="24"/>
        <v>2648933</v>
      </c>
      <c r="K57" s="95">
        <f t="shared" si="24"/>
        <v>1619441</v>
      </c>
      <c r="L57" s="95">
        <f t="shared" si="24"/>
        <v>116262889</v>
      </c>
      <c r="M57" s="95">
        <f t="shared" si="24"/>
        <v>27149006</v>
      </c>
      <c r="N57" s="90">
        <f t="shared" si="24"/>
        <v>-27149006</v>
      </c>
      <c r="O57" s="95">
        <f t="shared" si="14"/>
        <v>27149006</v>
      </c>
      <c r="P57" s="126">
        <f t="shared" si="14"/>
        <v>135278855</v>
      </c>
    </row>
    <row r="58" spans="1:16" ht="31.5" customHeight="1">
      <c r="A58" s="98" t="s">
        <v>31</v>
      </c>
      <c r="B58" s="92" t="s">
        <v>31</v>
      </c>
      <c r="C58" s="93" t="s">
        <v>31</v>
      </c>
      <c r="D58" s="93" t="s">
        <v>31</v>
      </c>
      <c r="E58" s="93" t="s">
        <v>46</v>
      </c>
      <c r="F58" s="94" t="s">
        <v>126</v>
      </c>
      <c r="G58" s="95">
        <v>1619441</v>
      </c>
      <c r="H58" s="95">
        <v>281339683</v>
      </c>
      <c r="I58" s="95">
        <v>0</v>
      </c>
      <c r="J58" s="95">
        <v>2648933</v>
      </c>
      <c r="K58" s="95">
        <v>1619441</v>
      </c>
      <c r="L58" s="95">
        <v>116262889</v>
      </c>
      <c r="M58" s="95">
        <v>27149006</v>
      </c>
      <c r="N58" s="90">
        <f>-M58</f>
        <v>-27149006</v>
      </c>
      <c r="O58" s="95">
        <f t="shared" si="14"/>
        <v>27149006</v>
      </c>
      <c r="P58" s="126">
        <f t="shared" si="14"/>
        <v>135278855</v>
      </c>
    </row>
    <row r="59" spans="1:16" ht="31.5" customHeight="1">
      <c r="A59" s="98" t="s">
        <v>31</v>
      </c>
      <c r="B59" s="92" t="s">
        <v>61</v>
      </c>
      <c r="C59" s="93" t="s">
        <v>31</v>
      </c>
      <c r="D59" s="93" t="s">
        <v>31</v>
      </c>
      <c r="E59" s="93" t="s">
        <v>31</v>
      </c>
      <c r="F59" s="94" t="s">
        <v>81</v>
      </c>
      <c r="G59" s="95">
        <f>G60</f>
        <v>0</v>
      </c>
      <c r="H59" s="95">
        <f aca="true" t="shared" si="25" ref="H59:P62">H60</f>
        <v>21880000</v>
      </c>
      <c r="I59" s="95">
        <f t="shared" si="25"/>
        <v>0</v>
      </c>
      <c r="J59" s="95">
        <f t="shared" si="25"/>
        <v>0</v>
      </c>
      <c r="K59" s="95">
        <f t="shared" si="25"/>
        <v>0</v>
      </c>
      <c r="L59" s="95">
        <f t="shared" si="25"/>
        <v>21880000</v>
      </c>
      <c r="M59" s="95">
        <f t="shared" si="25"/>
        <v>0</v>
      </c>
      <c r="N59" s="96">
        <f t="shared" si="25"/>
        <v>0</v>
      </c>
      <c r="O59" s="95">
        <f t="shared" si="25"/>
        <v>0</v>
      </c>
      <c r="P59" s="126">
        <f t="shared" si="25"/>
        <v>0</v>
      </c>
    </row>
    <row r="60" spans="1:16" ht="31.5" customHeight="1">
      <c r="A60" s="98" t="s">
        <v>31</v>
      </c>
      <c r="B60" s="92" t="s">
        <v>31</v>
      </c>
      <c r="C60" s="93" t="s">
        <v>46</v>
      </c>
      <c r="D60" s="93" t="s">
        <v>31</v>
      </c>
      <c r="E60" s="93" t="s">
        <v>31</v>
      </c>
      <c r="F60" s="94" t="s">
        <v>127</v>
      </c>
      <c r="G60" s="95">
        <f>G61</f>
        <v>0</v>
      </c>
      <c r="H60" s="95">
        <f t="shared" si="25"/>
        <v>21880000</v>
      </c>
      <c r="I60" s="95">
        <f t="shared" si="25"/>
        <v>0</v>
      </c>
      <c r="J60" s="95">
        <f t="shared" si="25"/>
        <v>0</v>
      </c>
      <c r="K60" s="95">
        <f t="shared" si="25"/>
        <v>0</v>
      </c>
      <c r="L60" s="95">
        <f t="shared" si="25"/>
        <v>21880000</v>
      </c>
      <c r="M60" s="95">
        <f t="shared" si="25"/>
        <v>0</v>
      </c>
      <c r="N60" s="96">
        <f t="shared" si="25"/>
        <v>0</v>
      </c>
      <c r="O60" s="95">
        <f aca="true" t="shared" si="26" ref="O60:P63">G60-I60-K60+M60</f>
        <v>0</v>
      </c>
      <c r="P60" s="126">
        <f t="shared" si="26"/>
        <v>0</v>
      </c>
    </row>
    <row r="61" spans="1:16" ht="31.5" customHeight="1">
      <c r="A61" s="98" t="s">
        <v>31</v>
      </c>
      <c r="B61" s="92" t="s">
        <v>31</v>
      </c>
      <c r="C61" s="93" t="s">
        <v>31</v>
      </c>
      <c r="D61" s="93" t="s">
        <v>31</v>
      </c>
      <c r="E61" s="93" t="s">
        <v>31</v>
      </c>
      <c r="F61" s="94" t="s">
        <v>128</v>
      </c>
      <c r="G61" s="95">
        <f>G62</f>
        <v>0</v>
      </c>
      <c r="H61" s="95">
        <f t="shared" si="25"/>
        <v>21880000</v>
      </c>
      <c r="I61" s="95">
        <f t="shared" si="25"/>
        <v>0</v>
      </c>
      <c r="J61" s="95">
        <f t="shared" si="25"/>
        <v>0</v>
      </c>
      <c r="K61" s="95">
        <f t="shared" si="25"/>
        <v>0</v>
      </c>
      <c r="L61" s="95">
        <f t="shared" si="25"/>
        <v>21880000</v>
      </c>
      <c r="M61" s="95">
        <f t="shared" si="25"/>
        <v>0</v>
      </c>
      <c r="N61" s="96">
        <f t="shared" si="25"/>
        <v>0</v>
      </c>
      <c r="O61" s="95">
        <f t="shared" si="26"/>
        <v>0</v>
      </c>
      <c r="P61" s="126">
        <f t="shared" si="26"/>
        <v>0</v>
      </c>
    </row>
    <row r="62" spans="1:16" ht="31.5" customHeight="1">
      <c r="A62" s="98" t="s">
        <v>31</v>
      </c>
      <c r="B62" s="92" t="s">
        <v>31</v>
      </c>
      <c r="C62" s="93" t="s">
        <v>31</v>
      </c>
      <c r="D62" s="93" t="s">
        <v>46</v>
      </c>
      <c r="E62" s="93" t="s">
        <v>31</v>
      </c>
      <c r="F62" s="94" t="s">
        <v>99</v>
      </c>
      <c r="G62" s="95">
        <f>G63</f>
        <v>0</v>
      </c>
      <c r="H62" s="95">
        <f t="shared" si="25"/>
        <v>21880000</v>
      </c>
      <c r="I62" s="95">
        <f t="shared" si="25"/>
        <v>0</v>
      </c>
      <c r="J62" s="95">
        <f t="shared" si="25"/>
        <v>0</v>
      </c>
      <c r="K62" s="95">
        <f t="shared" si="25"/>
        <v>0</v>
      </c>
      <c r="L62" s="95">
        <f t="shared" si="25"/>
        <v>21880000</v>
      </c>
      <c r="M62" s="95">
        <f t="shared" si="25"/>
        <v>0</v>
      </c>
      <c r="N62" s="96">
        <f t="shared" si="25"/>
        <v>0</v>
      </c>
      <c r="O62" s="95">
        <f t="shared" si="26"/>
        <v>0</v>
      </c>
      <c r="P62" s="126">
        <f t="shared" si="26"/>
        <v>0</v>
      </c>
    </row>
    <row r="63" spans="1:16" ht="31.5" customHeight="1">
      <c r="A63" s="98" t="s">
        <v>31</v>
      </c>
      <c r="B63" s="92" t="s">
        <v>31</v>
      </c>
      <c r="C63" s="93" t="s">
        <v>31</v>
      </c>
      <c r="D63" s="93" t="s">
        <v>31</v>
      </c>
      <c r="E63" s="93" t="s">
        <v>46</v>
      </c>
      <c r="F63" s="94" t="s">
        <v>129</v>
      </c>
      <c r="G63" s="95">
        <v>0</v>
      </c>
      <c r="H63" s="95">
        <v>21880000</v>
      </c>
      <c r="I63" s="95">
        <v>0</v>
      </c>
      <c r="J63" s="95">
        <v>0</v>
      </c>
      <c r="K63" s="95">
        <v>0</v>
      </c>
      <c r="L63" s="95">
        <v>21880000</v>
      </c>
      <c r="M63" s="95">
        <v>0</v>
      </c>
      <c r="N63" s="96">
        <v>0</v>
      </c>
      <c r="O63" s="95">
        <f t="shared" si="26"/>
        <v>0</v>
      </c>
      <c r="P63" s="126">
        <f t="shared" si="26"/>
        <v>0</v>
      </c>
    </row>
    <row r="64" spans="1:16" ht="31.5" customHeight="1">
      <c r="A64" s="98" t="s">
        <v>31</v>
      </c>
      <c r="B64" s="92" t="s">
        <v>63</v>
      </c>
      <c r="C64" s="93" t="s">
        <v>31</v>
      </c>
      <c r="D64" s="93" t="s">
        <v>31</v>
      </c>
      <c r="E64" s="93" t="s">
        <v>31</v>
      </c>
      <c r="F64" s="94" t="s">
        <v>64</v>
      </c>
      <c r="G64" s="95">
        <f>G65+G69+G72</f>
        <v>170875352</v>
      </c>
      <c r="H64" s="95">
        <f>H65+H69+H72</f>
        <v>3658679614</v>
      </c>
      <c r="I64" s="95">
        <f aca="true" t="shared" si="27" ref="I64:N64">I65+I69+I72</f>
        <v>7108556</v>
      </c>
      <c r="J64" s="95">
        <f t="shared" si="27"/>
        <v>99564012</v>
      </c>
      <c r="K64" s="95">
        <f t="shared" si="27"/>
        <v>163766796</v>
      </c>
      <c r="L64" s="95">
        <f t="shared" si="27"/>
        <v>2537906341</v>
      </c>
      <c r="M64" s="95">
        <f t="shared" si="27"/>
        <v>0</v>
      </c>
      <c r="N64" s="96">
        <f t="shared" si="27"/>
        <v>0</v>
      </c>
      <c r="O64" s="95">
        <f>O65+O69+O72</f>
        <v>0</v>
      </c>
      <c r="P64" s="126">
        <f>P65+P69+P72</f>
        <v>1021209261</v>
      </c>
    </row>
    <row r="65" spans="1:16" ht="31.5" customHeight="1">
      <c r="A65" s="98" t="s">
        <v>31</v>
      </c>
      <c r="B65" s="92" t="s">
        <v>31</v>
      </c>
      <c r="C65" s="93" t="s">
        <v>46</v>
      </c>
      <c r="D65" s="93" t="s">
        <v>31</v>
      </c>
      <c r="E65" s="93" t="s">
        <v>31</v>
      </c>
      <c r="F65" s="94" t="s">
        <v>130</v>
      </c>
      <c r="G65" s="95">
        <f>G66</f>
        <v>0</v>
      </c>
      <c r="H65" s="95">
        <f aca="true" t="shared" si="28" ref="H65:N67">H66</f>
        <v>56872446</v>
      </c>
      <c r="I65" s="95">
        <f t="shared" si="28"/>
        <v>0</v>
      </c>
      <c r="J65" s="95">
        <f t="shared" si="28"/>
        <v>0</v>
      </c>
      <c r="K65" s="95">
        <f t="shared" si="28"/>
        <v>0</v>
      </c>
      <c r="L65" s="95">
        <f t="shared" si="28"/>
        <v>56872446</v>
      </c>
      <c r="M65" s="95">
        <f t="shared" si="28"/>
        <v>0</v>
      </c>
      <c r="N65" s="96">
        <f t="shared" si="28"/>
        <v>0</v>
      </c>
      <c r="O65" s="95">
        <f>G65-I65-K65+M65</f>
        <v>0</v>
      </c>
      <c r="P65" s="126">
        <f>H65-J65-L65+N65</f>
        <v>0</v>
      </c>
    </row>
    <row r="66" spans="1:16" ht="31.5" customHeight="1">
      <c r="A66" s="98" t="s">
        <v>31</v>
      </c>
      <c r="B66" s="92" t="s">
        <v>31</v>
      </c>
      <c r="C66" s="93" t="s">
        <v>31</v>
      </c>
      <c r="D66" s="93" t="s">
        <v>31</v>
      </c>
      <c r="E66" s="93" t="s">
        <v>31</v>
      </c>
      <c r="F66" s="94" t="s">
        <v>131</v>
      </c>
      <c r="G66" s="95">
        <f>G67</f>
        <v>0</v>
      </c>
      <c r="H66" s="95">
        <f t="shared" si="28"/>
        <v>56872446</v>
      </c>
      <c r="I66" s="95">
        <f t="shared" si="28"/>
        <v>0</v>
      </c>
      <c r="J66" s="95">
        <f t="shared" si="28"/>
        <v>0</v>
      </c>
      <c r="K66" s="95">
        <f t="shared" si="28"/>
        <v>0</v>
      </c>
      <c r="L66" s="95">
        <f t="shared" si="28"/>
        <v>56872446</v>
      </c>
      <c r="M66" s="95">
        <f t="shared" si="28"/>
        <v>0</v>
      </c>
      <c r="N66" s="96">
        <f t="shared" si="28"/>
        <v>0</v>
      </c>
      <c r="O66" s="95">
        <f aca="true" t="shared" si="29" ref="O66:P78">G66-I66-K66+M66</f>
        <v>0</v>
      </c>
      <c r="P66" s="126">
        <f t="shared" si="29"/>
        <v>0</v>
      </c>
    </row>
    <row r="67" spans="1:16" s="117" customFormat="1" ht="31.5" customHeight="1">
      <c r="A67" s="127" t="s">
        <v>31</v>
      </c>
      <c r="B67" s="128" t="s">
        <v>31</v>
      </c>
      <c r="C67" s="129" t="s">
        <v>31</v>
      </c>
      <c r="D67" s="129" t="s">
        <v>46</v>
      </c>
      <c r="E67" s="129" t="s">
        <v>31</v>
      </c>
      <c r="F67" s="130" t="s">
        <v>99</v>
      </c>
      <c r="G67" s="131">
        <f>G68</f>
        <v>0</v>
      </c>
      <c r="H67" s="131">
        <f t="shared" si="28"/>
        <v>56872446</v>
      </c>
      <c r="I67" s="131">
        <f t="shared" si="28"/>
        <v>0</v>
      </c>
      <c r="J67" s="131">
        <f t="shared" si="28"/>
        <v>0</v>
      </c>
      <c r="K67" s="131">
        <f t="shared" si="28"/>
        <v>0</v>
      </c>
      <c r="L67" s="131">
        <f t="shared" si="28"/>
        <v>56872446</v>
      </c>
      <c r="M67" s="131">
        <f t="shared" si="28"/>
        <v>0</v>
      </c>
      <c r="N67" s="132">
        <f t="shared" si="28"/>
        <v>0</v>
      </c>
      <c r="O67" s="131">
        <f t="shared" si="29"/>
        <v>0</v>
      </c>
      <c r="P67" s="133">
        <f t="shared" si="29"/>
        <v>0</v>
      </c>
    </row>
    <row r="68" spans="1:16" ht="31.5" customHeight="1">
      <c r="A68" s="98" t="s">
        <v>31</v>
      </c>
      <c r="B68" s="92" t="s">
        <v>31</v>
      </c>
      <c r="C68" s="93" t="s">
        <v>31</v>
      </c>
      <c r="D68" s="93" t="s">
        <v>31</v>
      </c>
      <c r="E68" s="93" t="s">
        <v>59</v>
      </c>
      <c r="F68" s="94" t="s">
        <v>132</v>
      </c>
      <c r="G68" s="95">
        <v>0</v>
      </c>
      <c r="H68" s="95">
        <v>56872446</v>
      </c>
      <c r="I68" s="95">
        <v>0</v>
      </c>
      <c r="J68" s="95">
        <v>0</v>
      </c>
      <c r="K68" s="95">
        <v>0</v>
      </c>
      <c r="L68" s="95">
        <v>56872446</v>
      </c>
      <c r="M68" s="95">
        <v>0</v>
      </c>
      <c r="N68" s="96">
        <v>0</v>
      </c>
      <c r="O68" s="95">
        <f t="shared" si="29"/>
        <v>0</v>
      </c>
      <c r="P68" s="126">
        <f t="shared" si="29"/>
        <v>0</v>
      </c>
    </row>
    <row r="69" spans="1:16" ht="31.5" customHeight="1">
      <c r="A69" s="98" t="s">
        <v>31</v>
      </c>
      <c r="B69" s="92" t="s">
        <v>31</v>
      </c>
      <c r="C69" s="93" t="s">
        <v>57</v>
      </c>
      <c r="D69" s="93" t="s">
        <v>31</v>
      </c>
      <c r="E69" s="93" t="s">
        <v>31</v>
      </c>
      <c r="F69" s="94" t="s">
        <v>133</v>
      </c>
      <c r="G69" s="95">
        <f>G70</f>
        <v>0</v>
      </c>
      <c r="H69" s="95">
        <f aca="true" t="shared" si="30" ref="H69:N70">H70</f>
        <v>231486547</v>
      </c>
      <c r="I69" s="95">
        <f t="shared" si="30"/>
        <v>0</v>
      </c>
      <c r="J69" s="95">
        <f t="shared" si="30"/>
        <v>16733675</v>
      </c>
      <c r="K69" s="95">
        <f t="shared" si="30"/>
        <v>0</v>
      </c>
      <c r="L69" s="95">
        <f t="shared" si="30"/>
        <v>214752872</v>
      </c>
      <c r="M69" s="95">
        <f t="shared" si="30"/>
        <v>0</v>
      </c>
      <c r="N69" s="96">
        <f t="shared" si="30"/>
        <v>0</v>
      </c>
      <c r="O69" s="95">
        <f t="shared" si="29"/>
        <v>0</v>
      </c>
      <c r="P69" s="126">
        <f t="shared" si="29"/>
        <v>0</v>
      </c>
    </row>
    <row r="70" spans="1:16" ht="31.5" customHeight="1">
      <c r="A70" s="98" t="s">
        <v>31</v>
      </c>
      <c r="B70" s="92" t="s">
        <v>31</v>
      </c>
      <c r="C70" s="93" t="s">
        <v>31</v>
      </c>
      <c r="D70" s="93" t="s">
        <v>31</v>
      </c>
      <c r="E70" s="93" t="s">
        <v>31</v>
      </c>
      <c r="F70" s="94" t="s">
        <v>131</v>
      </c>
      <c r="G70" s="95">
        <f>G71</f>
        <v>0</v>
      </c>
      <c r="H70" s="95">
        <f t="shared" si="30"/>
        <v>231486547</v>
      </c>
      <c r="I70" s="95">
        <f t="shared" si="30"/>
        <v>0</v>
      </c>
      <c r="J70" s="95">
        <f t="shared" si="30"/>
        <v>16733675</v>
      </c>
      <c r="K70" s="95">
        <f t="shared" si="30"/>
        <v>0</v>
      </c>
      <c r="L70" s="95">
        <f t="shared" si="30"/>
        <v>214752872</v>
      </c>
      <c r="M70" s="95">
        <f t="shared" si="30"/>
        <v>0</v>
      </c>
      <c r="N70" s="96">
        <f t="shared" si="30"/>
        <v>0</v>
      </c>
      <c r="O70" s="95">
        <f t="shared" si="29"/>
        <v>0</v>
      </c>
      <c r="P70" s="126">
        <f t="shared" si="29"/>
        <v>0</v>
      </c>
    </row>
    <row r="71" spans="1:16" ht="31.5" customHeight="1">
      <c r="A71" s="98" t="s">
        <v>31</v>
      </c>
      <c r="B71" s="92" t="s">
        <v>31</v>
      </c>
      <c r="C71" s="93" t="s">
        <v>31</v>
      </c>
      <c r="D71" s="93" t="s">
        <v>61</v>
      </c>
      <c r="E71" s="93" t="s">
        <v>31</v>
      </c>
      <c r="F71" s="94" t="s">
        <v>134</v>
      </c>
      <c r="G71" s="95">
        <v>0</v>
      </c>
      <c r="H71" s="95">
        <v>231486547</v>
      </c>
      <c r="I71" s="95">
        <v>0</v>
      </c>
      <c r="J71" s="95">
        <v>16733675</v>
      </c>
      <c r="K71" s="95">
        <v>0</v>
      </c>
      <c r="L71" s="95">
        <v>214752872</v>
      </c>
      <c r="M71" s="95">
        <v>0</v>
      </c>
      <c r="N71" s="96">
        <v>0</v>
      </c>
      <c r="O71" s="95">
        <f t="shared" si="29"/>
        <v>0</v>
      </c>
      <c r="P71" s="126">
        <f t="shared" si="29"/>
        <v>0</v>
      </c>
    </row>
    <row r="72" spans="1:16" ht="31.5" customHeight="1">
      <c r="A72" s="98" t="s">
        <v>31</v>
      </c>
      <c r="B72" s="92" t="s">
        <v>31</v>
      </c>
      <c r="C72" s="93" t="s">
        <v>59</v>
      </c>
      <c r="D72" s="93" t="s">
        <v>31</v>
      </c>
      <c r="E72" s="93" t="s">
        <v>31</v>
      </c>
      <c r="F72" s="94" t="s">
        <v>135</v>
      </c>
      <c r="G72" s="95">
        <f>G74+G77</f>
        <v>170875352</v>
      </c>
      <c r="H72" s="95">
        <f>H74+H77</f>
        <v>3370320621</v>
      </c>
      <c r="I72" s="95">
        <f aca="true" t="shared" si="31" ref="I72:N72">I74+I77</f>
        <v>7108556</v>
      </c>
      <c r="J72" s="95">
        <f t="shared" si="31"/>
        <v>82830337</v>
      </c>
      <c r="K72" s="95">
        <f t="shared" si="31"/>
        <v>163766796</v>
      </c>
      <c r="L72" s="95">
        <f t="shared" si="31"/>
        <v>2266281023</v>
      </c>
      <c r="M72" s="95">
        <f t="shared" si="31"/>
        <v>0</v>
      </c>
      <c r="N72" s="96">
        <f t="shared" si="31"/>
        <v>0</v>
      </c>
      <c r="O72" s="95">
        <f t="shared" si="29"/>
        <v>0</v>
      </c>
      <c r="P72" s="126">
        <f t="shared" si="29"/>
        <v>1021209261</v>
      </c>
    </row>
    <row r="73" spans="1:16" ht="31.5" customHeight="1">
      <c r="A73" s="98" t="s">
        <v>31</v>
      </c>
      <c r="B73" s="92" t="s">
        <v>31</v>
      </c>
      <c r="C73" s="93" t="s">
        <v>31</v>
      </c>
      <c r="D73" s="93" t="s">
        <v>31</v>
      </c>
      <c r="E73" s="93" t="s">
        <v>31</v>
      </c>
      <c r="F73" s="94" t="s">
        <v>131</v>
      </c>
      <c r="G73" s="95">
        <f>G74</f>
        <v>63035452</v>
      </c>
      <c r="H73" s="95">
        <f aca="true" t="shared" si="32" ref="H73:N74">H74</f>
        <v>77631400</v>
      </c>
      <c r="I73" s="95">
        <f t="shared" si="32"/>
        <v>3357781</v>
      </c>
      <c r="J73" s="95">
        <f t="shared" si="32"/>
        <v>720908</v>
      </c>
      <c r="K73" s="95">
        <f t="shared" si="32"/>
        <v>59677671</v>
      </c>
      <c r="L73" s="95">
        <f t="shared" si="32"/>
        <v>55226492</v>
      </c>
      <c r="M73" s="95">
        <f t="shared" si="32"/>
        <v>0</v>
      </c>
      <c r="N73" s="96">
        <f t="shared" si="32"/>
        <v>0</v>
      </c>
      <c r="O73" s="95">
        <f t="shared" si="29"/>
        <v>0</v>
      </c>
      <c r="P73" s="126">
        <f t="shared" si="29"/>
        <v>21684000</v>
      </c>
    </row>
    <row r="74" spans="1:16" ht="31.5" customHeight="1">
      <c r="A74" s="98" t="s">
        <v>31</v>
      </c>
      <c r="B74" s="92" t="s">
        <v>31</v>
      </c>
      <c r="C74" s="93" t="s">
        <v>31</v>
      </c>
      <c r="D74" s="93" t="s">
        <v>46</v>
      </c>
      <c r="E74" s="93" t="s">
        <v>31</v>
      </c>
      <c r="F74" s="94" t="s">
        <v>136</v>
      </c>
      <c r="G74" s="95">
        <f>G75</f>
        <v>63035452</v>
      </c>
      <c r="H74" s="95">
        <f t="shared" si="32"/>
        <v>77631400</v>
      </c>
      <c r="I74" s="95">
        <f t="shared" si="32"/>
        <v>3357781</v>
      </c>
      <c r="J74" s="95">
        <f t="shared" si="32"/>
        <v>720908</v>
      </c>
      <c r="K74" s="95">
        <f t="shared" si="32"/>
        <v>59677671</v>
      </c>
      <c r="L74" s="95">
        <f t="shared" si="32"/>
        <v>55226492</v>
      </c>
      <c r="M74" s="95">
        <f t="shared" si="32"/>
        <v>0</v>
      </c>
      <c r="N74" s="96">
        <f t="shared" si="32"/>
        <v>0</v>
      </c>
      <c r="O74" s="95">
        <f t="shared" si="29"/>
        <v>0</v>
      </c>
      <c r="P74" s="126">
        <f t="shared" si="29"/>
        <v>21684000</v>
      </c>
    </row>
    <row r="75" spans="1:16" ht="31.5" customHeight="1">
      <c r="A75" s="98" t="s">
        <v>31</v>
      </c>
      <c r="B75" s="92" t="s">
        <v>31</v>
      </c>
      <c r="C75" s="93" t="s">
        <v>31</v>
      </c>
      <c r="D75" s="93" t="s">
        <v>31</v>
      </c>
      <c r="E75" s="93" t="s">
        <v>46</v>
      </c>
      <c r="F75" s="94" t="s">
        <v>137</v>
      </c>
      <c r="G75" s="95">
        <v>63035452</v>
      </c>
      <c r="H75" s="95">
        <v>77631400</v>
      </c>
      <c r="I75" s="95">
        <v>3357781</v>
      </c>
      <c r="J75" s="95">
        <v>720908</v>
      </c>
      <c r="K75" s="95">
        <v>59677671</v>
      </c>
      <c r="L75" s="95">
        <v>55226492</v>
      </c>
      <c r="M75" s="95">
        <v>0</v>
      </c>
      <c r="N75" s="96">
        <v>0</v>
      </c>
      <c r="O75" s="95">
        <f t="shared" si="29"/>
        <v>0</v>
      </c>
      <c r="P75" s="126">
        <f t="shared" si="29"/>
        <v>21684000</v>
      </c>
    </row>
    <row r="76" spans="1:16" ht="31.5" customHeight="1">
      <c r="A76" s="98" t="s">
        <v>31</v>
      </c>
      <c r="B76" s="92" t="s">
        <v>31</v>
      </c>
      <c r="C76" s="93" t="s">
        <v>31</v>
      </c>
      <c r="D76" s="93" t="s">
        <v>31</v>
      </c>
      <c r="E76" s="93" t="s">
        <v>31</v>
      </c>
      <c r="F76" s="94" t="s">
        <v>104</v>
      </c>
      <c r="G76" s="95">
        <f>G77</f>
        <v>107839900</v>
      </c>
      <c r="H76" s="95">
        <f aca="true" t="shared" si="33" ref="H76:N77">H77</f>
        <v>3292689221</v>
      </c>
      <c r="I76" s="95">
        <f t="shared" si="33"/>
        <v>3750775</v>
      </c>
      <c r="J76" s="95">
        <f t="shared" si="33"/>
        <v>82109429</v>
      </c>
      <c r="K76" s="95">
        <f t="shared" si="33"/>
        <v>104089125</v>
      </c>
      <c r="L76" s="95">
        <f t="shared" si="33"/>
        <v>2211054531</v>
      </c>
      <c r="M76" s="95">
        <f t="shared" si="33"/>
        <v>0</v>
      </c>
      <c r="N76" s="96">
        <f t="shared" si="33"/>
        <v>0</v>
      </c>
      <c r="O76" s="95">
        <f t="shared" si="29"/>
        <v>0</v>
      </c>
      <c r="P76" s="126">
        <f t="shared" si="29"/>
        <v>999525261</v>
      </c>
    </row>
    <row r="77" spans="1:16" ht="31.5" customHeight="1">
      <c r="A77" s="98" t="s">
        <v>31</v>
      </c>
      <c r="B77" s="92" t="s">
        <v>31</v>
      </c>
      <c r="C77" s="93" t="s">
        <v>31</v>
      </c>
      <c r="D77" s="93" t="s">
        <v>57</v>
      </c>
      <c r="E77" s="93" t="s">
        <v>31</v>
      </c>
      <c r="F77" s="94" t="s">
        <v>136</v>
      </c>
      <c r="G77" s="95">
        <f>G78</f>
        <v>107839900</v>
      </c>
      <c r="H77" s="95">
        <f t="shared" si="33"/>
        <v>3292689221</v>
      </c>
      <c r="I77" s="95">
        <f t="shared" si="33"/>
        <v>3750775</v>
      </c>
      <c r="J77" s="95">
        <f t="shared" si="33"/>
        <v>82109429</v>
      </c>
      <c r="K77" s="95">
        <f t="shared" si="33"/>
        <v>104089125</v>
      </c>
      <c r="L77" s="95">
        <f t="shared" si="33"/>
        <v>2211054531</v>
      </c>
      <c r="M77" s="95">
        <f t="shared" si="33"/>
        <v>0</v>
      </c>
      <c r="N77" s="96">
        <f t="shared" si="33"/>
        <v>0</v>
      </c>
      <c r="O77" s="95">
        <f t="shared" si="29"/>
        <v>0</v>
      </c>
      <c r="P77" s="126">
        <f t="shared" si="29"/>
        <v>999525261</v>
      </c>
    </row>
    <row r="78" spans="1:16" ht="31.5" customHeight="1">
      <c r="A78" s="98" t="s">
        <v>31</v>
      </c>
      <c r="B78" s="92" t="s">
        <v>31</v>
      </c>
      <c r="C78" s="93" t="s">
        <v>31</v>
      </c>
      <c r="D78" s="93" t="s">
        <v>31</v>
      </c>
      <c r="E78" s="93" t="s">
        <v>46</v>
      </c>
      <c r="F78" s="94" t="s">
        <v>138</v>
      </c>
      <c r="G78" s="95">
        <v>107839900</v>
      </c>
      <c r="H78" s="95">
        <v>3292689221</v>
      </c>
      <c r="I78" s="95">
        <v>3750775</v>
      </c>
      <c r="J78" s="95">
        <v>82109429</v>
      </c>
      <c r="K78" s="95">
        <v>104089125</v>
      </c>
      <c r="L78" s="95">
        <v>2211054531</v>
      </c>
      <c r="M78" s="95">
        <v>0</v>
      </c>
      <c r="N78" s="96">
        <v>0</v>
      </c>
      <c r="O78" s="95">
        <f t="shared" si="29"/>
        <v>0</v>
      </c>
      <c r="P78" s="126">
        <f t="shared" si="29"/>
        <v>999525261</v>
      </c>
    </row>
    <row r="79" spans="1:16" ht="31.5" customHeight="1">
      <c r="A79" s="98" t="s">
        <v>31</v>
      </c>
      <c r="B79" s="92" t="s">
        <v>65</v>
      </c>
      <c r="C79" s="93" t="s">
        <v>31</v>
      </c>
      <c r="D79" s="93" t="s">
        <v>31</v>
      </c>
      <c r="E79" s="93" t="s">
        <v>31</v>
      </c>
      <c r="F79" s="94" t="s">
        <v>83</v>
      </c>
      <c r="G79" s="95">
        <f>G80+G84+G88+G97+G101+G105</f>
        <v>3843009038</v>
      </c>
      <c r="H79" s="95">
        <f aca="true" t="shared" si="34" ref="H79:P79">H80+H84+H88+H97+H101+H105</f>
        <v>5421816605</v>
      </c>
      <c r="I79" s="95">
        <f t="shared" si="34"/>
        <v>497725632</v>
      </c>
      <c r="J79" s="95">
        <f t="shared" si="34"/>
        <v>612108984</v>
      </c>
      <c r="K79" s="95">
        <f t="shared" si="34"/>
        <v>3011437128</v>
      </c>
      <c r="L79" s="95">
        <f t="shared" si="34"/>
        <v>1564480613</v>
      </c>
      <c r="M79" s="95">
        <f t="shared" si="34"/>
        <v>49288063</v>
      </c>
      <c r="N79" s="90">
        <f t="shared" si="34"/>
        <v>-49288063</v>
      </c>
      <c r="O79" s="95">
        <f t="shared" si="34"/>
        <v>383134341</v>
      </c>
      <c r="P79" s="126">
        <f t="shared" si="34"/>
        <v>3195938945</v>
      </c>
    </row>
    <row r="80" spans="1:16" ht="31.5" customHeight="1">
      <c r="A80" s="98" t="s">
        <v>31</v>
      </c>
      <c r="B80" s="92" t="s">
        <v>31</v>
      </c>
      <c r="C80" s="93" t="s">
        <v>46</v>
      </c>
      <c r="D80" s="93" t="s">
        <v>31</v>
      </c>
      <c r="E80" s="93" t="s">
        <v>31</v>
      </c>
      <c r="F80" s="94" t="s">
        <v>139</v>
      </c>
      <c r="G80" s="95">
        <f>G81</f>
        <v>45528639</v>
      </c>
      <c r="H80" s="95">
        <f aca="true" t="shared" si="35" ref="H80:N82">H81</f>
        <v>389362134</v>
      </c>
      <c r="I80" s="95">
        <f t="shared" si="35"/>
        <v>6266</v>
      </c>
      <c r="J80" s="95">
        <f t="shared" si="35"/>
        <v>27770534</v>
      </c>
      <c r="K80" s="95">
        <f t="shared" si="35"/>
        <v>45522373</v>
      </c>
      <c r="L80" s="95">
        <f t="shared" si="35"/>
        <v>91206664</v>
      </c>
      <c r="M80" s="95">
        <f t="shared" si="35"/>
        <v>21495400</v>
      </c>
      <c r="N80" s="90">
        <f t="shared" si="35"/>
        <v>-21495400</v>
      </c>
      <c r="O80" s="95">
        <f>G80-I80-K80+M80</f>
        <v>21495400</v>
      </c>
      <c r="P80" s="126">
        <f>H80-J80-L80+N80</f>
        <v>248889536</v>
      </c>
    </row>
    <row r="81" spans="1:16" ht="31.5" customHeight="1">
      <c r="A81" s="98" t="s">
        <v>31</v>
      </c>
      <c r="B81" s="92" t="s">
        <v>31</v>
      </c>
      <c r="C81" s="93" t="s">
        <v>31</v>
      </c>
      <c r="D81" s="93" t="s">
        <v>31</v>
      </c>
      <c r="E81" s="93" t="s">
        <v>31</v>
      </c>
      <c r="F81" s="94" t="s">
        <v>140</v>
      </c>
      <c r="G81" s="95">
        <f>G82</f>
        <v>45528639</v>
      </c>
      <c r="H81" s="95">
        <f t="shared" si="35"/>
        <v>389362134</v>
      </c>
      <c r="I81" s="95">
        <f t="shared" si="35"/>
        <v>6266</v>
      </c>
      <c r="J81" s="95">
        <f t="shared" si="35"/>
        <v>27770534</v>
      </c>
      <c r="K81" s="95">
        <f t="shared" si="35"/>
        <v>45522373</v>
      </c>
      <c r="L81" s="95">
        <f t="shared" si="35"/>
        <v>91206664</v>
      </c>
      <c r="M81" s="95">
        <f t="shared" si="35"/>
        <v>21495400</v>
      </c>
      <c r="N81" s="90">
        <f t="shared" si="35"/>
        <v>-21495400</v>
      </c>
      <c r="O81" s="95">
        <f aca="true" t="shared" si="36" ref="O81:P109">G81-I81-K81+M81</f>
        <v>21495400</v>
      </c>
      <c r="P81" s="126">
        <f t="shared" si="36"/>
        <v>248889536</v>
      </c>
    </row>
    <row r="82" spans="1:16" ht="31.5" customHeight="1">
      <c r="A82" s="98" t="s">
        <v>31</v>
      </c>
      <c r="B82" s="92" t="s">
        <v>31</v>
      </c>
      <c r="C82" s="93" t="s">
        <v>31</v>
      </c>
      <c r="D82" s="93" t="s">
        <v>57</v>
      </c>
      <c r="E82" s="93" t="s">
        <v>31</v>
      </c>
      <c r="F82" s="94" t="s">
        <v>136</v>
      </c>
      <c r="G82" s="95">
        <f>G83</f>
        <v>45528639</v>
      </c>
      <c r="H82" s="95">
        <f t="shared" si="35"/>
        <v>389362134</v>
      </c>
      <c r="I82" s="95">
        <f t="shared" si="35"/>
        <v>6266</v>
      </c>
      <c r="J82" s="95">
        <f t="shared" si="35"/>
        <v>27770534</v>
      </c>
      <c r="K82" s="95">
        <f t="shared" si="35"/>
        <v>45522373</v>
      </c>
      <c r="L82" s="95">
        <f t="shared" si="35"/>
        <v>91206664</v>
      </c>
      <c r="M82" s="95">
        <f t="shared" si="35"/>
        <v>21495400</v>
      </c>
      <c r="N82" s="90">
        <f t="shared" si="35"/>
        <v>-21495400</v>
      </c>
      <c r="O82" s="95">
        <f t="shared" si="36"/>
        <v>21495400</v>
      </c>
      <c r="P82" s="126">
        <f t="shared" si="36"/>
        <v>248889536</v>
      </c>
    </row>
    <row r="83" spans="1:16" ht="31.5" customHeight="1">
      <c r="A83" s="98" t="s">
        <v>31</v>
      </c>
      <c r="B83" s="92" t="s">
        <v>31</v>
      </c>
      <c r="C83" s="93" t="s">
        <v>31</v>
      </c>
      <c r="D83" s="93" t="s">
        <v>31</v>
      </c>
      <c r="E83" s="93" t="s">
        <v>46</v>
      </c>
      <c r="F83" s="94" t="s">
        <v>126</v>
      </c>
      <c r="G83" s="95">
        <v>45528639</v>
      </c>
      <c r="H83" s="95">
        <v>389362134</v>
      </c>
      <c r="I83" s="95">
        <v>6266</v>
      </c>
      <c r="J83" s="95">
        <v>27770534</v>
      </c>
      <c r="K83" s="95">
        <v>45522373</v>
      </c>
      <c r="L83" s="95">
        <v>91206664</v>
      </c>
      <c r="M83" s="95">
        <v>21495400</v>
      </c>
      <c r="N83" s="90">
        <f>-M83</f>
        <v>-21495400</v>
      </c>
      <c r="O83" s="95">
        <f t="shared" si="36"/>
        <v>21495400</v>
      </c>
      <c r="P83" s="126">
        <f t="shared" si="36"/>
        <v>248889536</v>
      </c>
    </row>
    <row r="84" spans="1:16" ht="31.5" customHeight="1">
      <c r="A84" s="98" t="s">
        <v>31</v>
      </c>
      <c r="B84" s="92" t="s">
        <v>31</v>
      </c>
      <c r="C84" s="93" t="s">
        <v>57</v>
      </c>
      <c r="D84" s="93" t="s">
        <v>31</v>
      </c>
      <c r="E84" s="93" t="s">
        <v>31</v>
      </c>
      <c r="F84" s="94" t="s">
        <v>141</v>
      </c>
      <c r="G84" s="95">
        <f>G85</f>
        <v>8558685</v>
      </c>
      <c r="H84" s="95">
        <f aca="true" t="shared" si="37" ref="H84:N86">H85</f>
        <v>2433703165</v>
      </c>
      <c r="I84" s="95">
        <f t="shared" si="37"/>
        <v>4137606</v>
      </c>
      <c r="J84" s="95">
        <f t="shared" si="37"/>
        <v>559241268</v>
      </c>
      <c r="K84" s="95">
        <f t="shared" si="37"/>
        <v>7742768</v>
      </c>
      <c r="L84" s="95">
        <f t="shared" si="37"/>
        <v>709480972</v>
      </c>
      <c r="M84" s="95">
        <f t="shared" si="37"/>
        <v>7798106</v>
      </c>
      <c r="N84" s="90">
        <f t="shared" si="37"/>
        <v>-7798106</v>
      </c>
      <c r="O84" s="95">
        <f t="shared" si="36"/>
        <v>4476417</v>
      </c>
      <c r="P84" s="126">
        <f t="shared" si="36"/>
        <v>1157182819</v>
      </c>
    </row>
    <row r="85" spans="1:16" ht="31.5" customHeight="1">
      <c r="A85" s="98" t="s">
        <v>31</v>
      </c>
      <c r="B85" s="92" t="s">
        <v>31</v>
      </c>
      <c r="C85" s="93" t="s">
        <v>31</v>
      </c>
      <c r="D85" s="93" t="s">
        <v>31</v>
      </c>
      <c r="E85" s="93" t="s">
        <v>31</v>
      </c>
      <c r="F85" s="94" t="s">
        <v>142</v>
      </c>
      <c r="G85" s="95">
        <f>G86</f>
        <v>8558685</v>
      </c>
      <c r="H85" s="95">
        <f t="shared" si="37"/>
        <v>2433703165</v>
      </c>
      <c r="I85" s="95">
        <f t="shared" si="37"/>
        <v>4137606</v>
      </c>
      <c r="J85" s="95">
        <f t="shared" si="37"/>
        <v>559241268</v>
      </c>
      <c r="K85" s="95">
        <f t="shared" si="37"/>
        <v>7742768</v>
      </c>
      <c r="L85" s="95">
        <f t="shared" si="37"/>
        <v>709480972</v>
      </c>
      <c r="M85" s="95">
        <f t="shared" si="37"/>
        <v>7798106</v>
      </c>
      <c r="N85" s="90">
        <f t="shared" si="37"/>
        <v>-7798106</v>
      </c>
      <c r="O85" s="95">
        <f t="shared" si="36"/>
        <v>4476417</v>
      </c>
      <c r="P85" s="126">
        <f t="shared" si="36"/>
        <v>1157182819</v>
      </c>
    </row>
    <row r="86" spans="1:16" ht="31.5" customHeight="1">
      <c r="A86" s="98" t="s">
        <v>31</v>
      </c>
      <c r="B86" s="92" t="s">
        <v>31</v>
      </c>
      <c r="C86" s="93" t="s">
        <v>31</v>
      </c>
      <c r="D86" s="93" t="s">
        <v>57</v>
      </c>
      <c r="E86" s="93" t="s">
        <v>31</v>
      </c>
      <c r="F86" s="94" t="s">
        <v>136</v>
      </c>
      <c r="G86" s="95">
        <f>G87</f>
        <v>8558685</v>
      </c>
      <c r="H86" s="95">
        <f t="shared" si="37"/>
        <v>2433703165</v>
      </c>
      <c r="I86" s="95">
        <f t="shared" si="37"/>
        <v>4137606</v>
      </c>
      <c r="J86" s="95">
        <f t="shared" si="37"/>
        <v>559241268</v>
      </c>
      <c r="K86" s="95">
        <f t="shared" si="37"/>
        <v>7742768</v>
      </c>
      <c r="L86" s="95">
        <f t="shared" si="37"/>
        <v>709480972</v>
      </c>
      <c r="M86" s="95">
        <f t="shared" si="37"/>
        <v>7798106</v>
      </c>
      <c r="N86" s="90">
        <f t="shared" si="37"/>
        <v>-7798106</v>
      </c>
      <c r="O86" s="95">
        <f t="shared" si="36"/>
        <v>4476417</v>
      </c>
      <c r="P86" s="126">
        <f t="shared" si="36"/>
        <v>1157182819</v>
      </c>
    </row>
    <row r="87" spans="1:16" s="117" customFormat="1" ht="31.5" customHeight="1">
      <c r="A87" s="127" t="s">
        <v>31</v>
      </c>
      <c r="B87" s="128" t="s">
        <v>31</v>
      </c>
      <c r="C87" s="129" t="s">
        <v>31</v>
      </c>
      <c r="D87" s="129" t="s">
        <v>31</v>
      </c>
      <c r="E87" s="129" t="s">
        <v>46</v>
      </c>
      <c r="F87" s="130" t="s">
        <v>143</v>
      </c>
      <c r="G87" s="131">
        <v>8558685</v>
      </c>
      <c r="H87" s="131">
        <v>2433703165</v>
      </c>
      <c r="I87" s="131">
        <f>815917+(7798106-4476417)</f>
        <v>4137606</v>
      </c>
      <c r="J87" s="131">
        <f>552653268+(1163770819-1157182819)</f>
        <v>559241268</v>
      </c>
      <c r="K87" s="131">
        <v>7742768</v>
      </c>
      <c r="L87" s="131">
        <v>709480972</v>
      </c>
      <c r="M87" s="131">
        <v>7798106</v>
      </c>
      <c r="N87" s="134">
        <f>-M87</f>
        <v>-7798106</v>
      </c>
      <c r="O87" s="131">
        <f t="shared" si="36"/>
        <v>4476417</v>
      </c>
      <c r="P87" s="133">
        <f t="shared" si="36"/>
        <v>1157182819</v>
      </c>
    </row>
    <row r="88" spans="1:16" ht="31.5" customHeight="1">
      <c r="A88" s="98" t="s">
        <v>31</v>
      </c>
      <c r="B88" s="92" t="s">
        <v>31</v>
      </c>
      <c r="C88" s="93" t="s">
        <v>61</v>
      </c>
      <c r="D88" s="93" t="s">
        <v>31</v>
      </c>
      <c r="E88" s="93" t="s">
        <v>31</v>
      </c>
      <c r="F88" s="94" t="s">
        <v>144</v>
      </c>
      <c r="G88" s="95">
        <f>G89+G92</f>
        <v>3685787955</v>
      </c>
      <c r="H88" s="95">
        <f aca="true" t="shared" si="38" ref="H88:N88">H89+H92</f>
        <v>71930753</v>
      </c>
      <c r="I88" s="95">
        <f t="shared" si="38"/>
        <v>492102299</v>
      </c>
      <c r="J88" s="95">
        <f t="shared" si="38"/>
        <v>7594373</v>
      </c>
      <c r="K88" s="95">
        <f t="shared" si="38"/>
        <v>2856517689</v>
      </c>
      <c r="L88" s="95">
        <f t="shared" si="38"/>
        <v>42821423</v>
      </c>
      <c r="M88" s="95">
        <f t="shared" si="38"/>
        <v>19994557</v>
      </c>
      <c r="N88" s="90">
        <f t="shared" si="38"/>
        <v>-19994557</v>
      </c>
      <c r="O88" s="95">
        <f t="shared" si="36"/>
        <v>357162524</v>
      </c>
      <c r="P88" s="126">
        <f t="shared" si="36"/>
        <v>1520400</v>
      </c>
    </row>
    <row r="89" spans="1:16" ht="31.5" customHeight="1">
      <c r="A89" s="98" t="s">
        <v>31</v>
      </c>
      <c r="B89" s="92" t="s">
        <v>31</v>
      </c>
      <c r="C89" s="93" t="s">
        <v>31</v>
      </c>
      <c r="D89" s="93" t="s">
        <v>31</v>
      </c>
      <c r="E89" s="93" t="s">
        <v>31</v>
      </c>
      <c r="F89" s="94" t="s">
        <v>145</v>
      </c>
      <c r="G89" s="95">
        <f>G90</f>
        <v>14032988</v>
      </c>
      <c r="H89" s="95">
        <f aca="true" t="shared" si="39" ref="H89:N90">H90</f>
        <v>17865160</v>
      </c>
      <c r="I89" s="95">
        <f t="shared" si="39"/>
        <v>0</v>
      </c>
      <c r="J89" s="95">
        <f t="shared" si="39"/>
        <v>0</v>
      </c>
      <c r="K89" s="95">
        <f t="shared" si="39"/>
        <v>14032988</v>
      </c>
      <c r="L89" s="95">
        <f t="shared" si="39"/>
        <v>17031160</v>
      </c>
      <c r="M89" s="95">
        <f t="shared" si="39"/>
        <v>0</v>
      </c>
      <c r="N89" s="96">
        <f t="shared" si="39"/>
        <v>0</v>
      </c>
      <c r="O89" s="95">
        <f t="shared" si="36"/>
        <v>0</v>
      </c>
      <c r="P89" s="126">
        <f t="shared" si="36"/>
        <v>834000</v>
      </c>
    </row>
    <row r="90" spans="1:16" ht="31.5" customHeight="1">
      <c r="A90" s="98" t="s">
        <v>31</v>
      </c>
      <c r="B90" s="92" t="s">
        <v>31</v>
      </c>
      <c r="C90" s="93" t="s">
        <v>31</v>
      </c>
      <c r="D90" s="93" t="s">
        <v>46</v>
      </c>
      <c r="E90" s="93" t="s">
        <v>31</v>
      </c>
      <c r="F90" s="94" t="s">
        <v>99</v>
      </c>
      <c r="G90" s="95">
        <f>G91</f>
        <v>14032988</v>
      </c>
      <c r="H90" s="95">
        <f t="shared" si="39"/>
        <v>17865160</v>
      </c>
      <c r="I90" s="95">
        <f t="shared" si="39"/>
        <v>0</v>
      </c>
      <c r="J90" s="95">
        <f t="shared" si="39"/>
        <v>0</v>
      </c>
      <c r="K90" s="95">
        <f t="shared" si="39"/>
        <v>14032988</v>
      </c>
      <c r="L90" s="95">
        <f t="shared" si="39"/>
        <v>17031160</v>
      </c>
      <c r="M90" s="95">
        <f t="shared" si="39"/>
        <v>0</v>
      </c>
      <c r="N90" s="96">
        <f t="shared" si="39"/>
        <v>0</v>
      </c>
      <c r="O90" s="95">
        <f t="shared" si="36"/>
        <v>0</v>
      </c>
      <c r="P90" s="126">
        <f t="shared" si="36"/>
        <v>834000</v>
      </c>
    </row>
    <row r="91" spans="1:16" ht="31.5" customHeight="1">
      <c r="A91" s="98" t="s">
        <v>31</v>
      </c>
      <c r="B91" s="92" t="s">
        <v>31</v>
      </c>
      <c r="C91" s="93" t="s">
        <v>31</v>
      </c>
      <c r="D91" s="93" t="s">
        <v>31</v>
      </c>
      <c r="E91" s="93" t="s">
        <v>57</v>
      </c>
      <c r="F91" s="94" t="s">
        <v>146</v>
      </c>
      <c r="G91" s="95">
        <v>14032988</v>
      </c>
      <c r="H91" s="95">
        <v>17865160</v>
      </c>
      <c r="I91" s="95">
        <v>0</v>
      </c>
      <c r="J91" s="95">
        <v>0</v>
      </c>
      <c r="K91" s="95">
        <v>14032988</v>
      </c>
      <c r="L91" s="95">
        <v>17031160</v>
      </c>
      <c r="M91" s="95">
        <v>0</v>
      </c>
      <c r="N91" s="96">
        <v>0</v>
      </c>
      <c r="O91" s="95">
        <f t="shared" si="36"/>
        <v>0</v>
      </c>
      <c r="P91" s="126">
        <f t="shared" si="36"/>
        <v>834000</v>
      </c>
    </row>
    <row r="92" spans="1:16" ht="31.5" customHeight="1">
      <c r="A92" s="98" t="s">
        <v>31</v>
      </c>
      <c r="B92" s="92" t="s">
        <v>31</v>
      </c>
      <c r="C92" s="93" t="s">
        <v>31</v>
      </c>
      <c r="D92" s="93" t="s">
        <v>31</v>
      </c>
      <c r="E92" s="93" t="s">
        <v>31</v>
      </c>
      <c r="F92" s="94" t="s">
        <v>147</v>
      </c>
      <c r="G92" s="95">
        <f>G93</f>
        <v>3671754967</v>
      </c>
      <c r="H92" s="95">
        <f aca="true" t="shared" si="40" ref="H92:N92">H93</f>
        <v>54065593</v>
      </c>
      <c r="I92" s="95">
        <f t="shared" si="40"/>
        <v>492102299</v>
      </c>
      <c r="J92" s="95">
        <f t="shared" si="40"/>
        <v>7594373</v>
      </c>
      <c r="K92" s="95">
        <f t="shared" si="40"/>
        <v>2842484701</v>
      </c>
      <c r="L92" s="95">
        <f t="shared" si="40"/>
        <v>25790263</v>
      </c>
      <c r="M92" s="95">
        <f t="shared" si="40"/>
        <v>19994557</v>
      </c>
      <c r="N92" s="90">
        <f t="shared" si="40"/>
        <v>-19994557</v>
      </c>
      <c r="O92" s="95">
        <f t="shared" si="36"/>
        <v>357162524</v>
      </c>
      <c r="P92" s="126">
        <f t="shared" si="36"/>
        <v>686400</v>
      </c>
    </row>
    <row r="93" spans="1:16" ht="31.5" customHeight="1">
      <c r="A93" s="98" t="s">
        <v>31</v>
      </c>
      <c r="B93" s="92" t="s">
        <v>31</v>
      </c>
      <c r="C93" s="93" t="s">
        <v>31</v>
      </c>
      <c r="D93" s="93" t="s">
        <v>57</v>
      </c>
      <c r="E93" s="93" t="s">
        <v>31</v>
      </c>
      <c r="F93" s="94" t="s">
        <v>148</v>
      </c>
      <c r="G93" s="95">
        <f>G94+G95+G96</f>
        <v>3671754967</v>
      </c>
      <c r="H93" s="95">
        <f aca="true" t="shared" si="41" ref="H93:N93">H94+H95+H96</f>
        <v>54065593</v>
      </c>
      <c r="I93" s="95">
        <f t="shared" si="41"/>
        <v>492102299</v>
      </c>
      <c r="J93" s="95">
        <f t="shared" si="41"/>
        <v>7594373</v>
      </c>
      <c r="K93" s="95">
        <f t="shared" si="41"/>
        <v>2842484701</v>
      </c>
      <c r="L93" s="95">
        <f t="shared" si="41"/>
        <v>25790263</v>
      </c>
      <c r="M93" s="95">
        <f t="shared" si="41"/>
        <v>19994557</v>
      </c>
      <c r="N93" s="90">
        <f t="shared" si="41"/>
        <v>-19994557</v>
      </c>
      <c r="O93" s="95">
        <f t="shared" si="36"/>
        <v>357162524</v>
      </c>
      <c r="P93" s="126">
        <f t="shared" si="36"/>
        <v>686400</v>
      </c>
    </row>
    <row r="94" spans="1:16" ht="31.5" customHeight="1">
      <c r="A94" s="98" t="s">
        <v>31</v>
      </c>
      <c r="B94" s="92" t="s">
        <v>31</v>
      </c>
      <c r="C94" s="93" t="s">
        <v>31</v>
      </c>
      <c r="D94" s="93" t="s">
        <v>31</v>
      </c>
      <c r="E94" s="93" t="s">
        <v>46</v>
      </c>
      <c r="F94" s="94" t="s">
        <v>119</v>
      </c>
      <c r="G94" s="95">
        <v>1411208005</v>
      </c>
      <c r="H94" s="95">
        <v>21747834</v>
      </c>
      <c r="I94" s="95">
        <v>484333481</v>
      </c>
      <c r="J94" s="95">
        <v>5562195</v>
      </c>
      <c r="K94" s="95">
        <v>898981945</v>
      </c>
      <c r="L94" s="95">
        <v>12752393</v>
      </c>
      <c r="M94" s="95">
        <v>3433246</v>
      </c>
      <c r="N94" s="90">
        <f>-M94</f>
        <v>-3433246</v>
      </c>
      <c r="O94" s="95">
        <f t="shared" si="36"/>
        <v>31325825</v>
      </c>
      <c r="P94" s="126">
        <f t="shared" si="36"/>
        <v>0</v>
      </c>
    </row>
    <row r="95" spans="1:16" ht="31.5" customHeight="1">
      <c r="A95" s="98" t="s">
        <v>31</v>
      </c>
      <c r="B95" s="92" t="s">
        <v>31</v>
      </c>
      <c r="C95" s="93" t="s">
        <v>31</v>
      </c>
      <c r="D95" s="93" t="s">
        <v>31</v>
      </c>
      <c r="E95" s="93" t="s">
        <v>57</v>
      </c>
      <c r="F95" s="94" t="s">
        <v>149</v>
      </c>
      <c r="G95" s="95">
        <v>1571262191</v>
      </c>
      <c r="H95" s="95">
        <v>25451147</v>
      </c>
      <c r="I95" s="95">
        <v>7738194</v>
      </c>
      <c r="J95" s="95">
        <v>1491578</v>
      </c>
      <c r="K95" s="95">
        <v>1330494051</v>
      </c>
      <c r="L95" s="95">
        <v>7364269</v>
      </c>
      <c r="M95" s="95">
        <v>15908900</v>
      </c>
      <c r="N95" s="90">
        <f>-M95</f>
        <v>-15908900</v>
      </c>
      <c r="O95" s="95">
        <f t="shared" si="36"/>
        <v>248938846</v>
      </c>
      <c r="P95" s="126">
        <f t="shared" si="36"/>
        <v>686400</v>
      </c>
    </row>
    <row r="96" spans="1:16" ht="31.5" customHeight="1">
      <c r="A96" s="98" t="s">
        <v>31</v>
      </c>
      <c r="B96" s="92" t="s">
        <v>31</v>
      </c>
      <c r="C96" s="93" t="s">
        <v>31</v>
      </c>
      <c r="D96" s="93" t="s">
        <v>31</v>
      </c>
      <c r="E96" s="93" t="s">
        <v>59</v>
      </c>
      <c r="F96" s="94" t="s">
        <v>150</v>
      </c>
      <c r="G96" s="95">
        <v>689284771</v>
      </c>
      <c r="H96" s="95">
        <v>6866612</v>
      </c>
      <c r="I96" s="95">
        <v>30624</v>
      </c>
      <c r="J96" s="95">
        <v>540600</v>
      </c>
      <c r="K96" s="95">
        <v>613008705</v>
      </c>
      <c r="L96" s="95">
        <v>5673601</v>
      </c>
      <c r="M96" s="95">
        <v>652411</v>
      </c>
      <c r="N96" s="90">
        <f>-M96</f>
        <v>-652411</v>
      </c>
      <c r="O96" s="95">
        <f t="shared" si="36"/>
        <v>76897853</v>
      </c>
      <c r="P96" s="126">
        <f t="shared" si="36"/>
        <v>0</v>
      </c>
    </row>
    <row r="97" spans="1:16" ht="31.5" customHeight="1">
      <c r="A97" s="98" t="s">
        <v>31</v>
      </c>
      <c r="B97" s="92" t="s">
        <v>31</v>
      </c>
      <c r="C97" s="93" t="s">
        <v>63</v>
      </c>
      <c r="D97" s="93" t="s">
        <v>31</v>
      </c>
      <c r="E97" s="93" t="s">
        <v>31</v>
      </c>
      <c r="F97" s="94" t="s">
        <v>151</v>
      </c>
      <c r="G97" s="95">
        <f>G98</f>
        <v>12364716</v>
      </c>
      <c r="H97" s="95">
        <f aca="true" t="shared" si="42" ref="H97:N99">H98</f>
        <v>659831303</v>
      </c>
      <c r="I97" s="95">
        <f t="shared" si="42"/>
        <v>1479461</v>
      </c>
      <c r="J97" s="95">
        <f t="shared" si="42"/>
        <v>3612824</v>
      </c>
      <c r="K97" s="95">
        <f t="shared" si="42"/>
        <v>10885255</v>
      </c>
      <c r="L97" s="95">
        <f t="shared" si="42"/>
        <v>547523696</v>
      </c>
      <c r="M97" s="95">
        <f t="shared" si="42"/>
        <v>0</v>
      </c>
      <c r="N97" s="96">
        <f t="shared" si="42"/>
        <v>0</v>
      </c>
      <c r="O97" s="95">
        <f t="shared" si="36"/>
        <v>0</v>
      </c>
      <c r="P97" s="126">
        <f t="shared" si="36"/>
        <v>108694783</v>
      </c>
    </row>
    <row r="98" spans="1:16" ht="31.5" customHeight="1">
      <c r="A98" s="98" t="s">
        <v>31</v>
      </c>
      <c r="B98" s="92" t="s">
        <v>31</v>
      </c>
      <c r="C98" s="93" t="s">
        <v>31</v>
      </c>
      <c r="D98" s="93" t="s">
        <v>31</v>
      </c>
      <c r="E98" s="93" t="s">
        <v>31</v>
      </c>
      <c r="F98" s="94" t="s">
        <v>140</v>
      </c>
      <c r="G98" s="95">
        <f>G99</f>
        <v>12364716</v>
      </c>
      <c r="H98" s="95">
        <f t="shared" si="42"/>
        <v>659831303</v>
      </c>
      <c r="I98" s="95">
        <f t="shared" si="42"/>
        <v>1479461</v>
      </c>
      <c r="J98" s="95">
        <f t="shared" si="42"/>
        <v>3612824</v>
      </c>
      <c r="K98" s="95">
        <f t="shared" si="42"/>
        <v>10885255</v>
      </c>
      <c r="L98" s="95">
        <f t="shared" si="42"/>
        <v>547523696</v>
      </c>
      <c r="M98" s="95">
        <f t="shared" si="42"/>
        <v>0</v>
      </c>
      <c r="N98" s="96">
        <f t="shared" si="42"/>
        <v>0</v>
      </c>
      <c r="O98" s="95">
        <f t="shared" si="36"/>
        <v>0</v>
      </c>
      <c r="P98" s="126">
        <f t="shared" si="36"/>
        <v>108694783</v>
      </c>
    </row>
    <row r="99" spans="1:16" ht="31.5" customHeight="1">
      <c r="A99" s="98" t="s">
        <v>31</v>
      </c>
      <c r="B99" s="92" t="s">
        <v>31</v>
      </c>
      <c r="C99" s="93" t="s">
        <v>31</v>
      </c>
      <c r="D99" s="93" t="s">
        <v>57</v>
      </c>
      <c r="E99" s="93" t="s">
        <v>31</v>
      </c>
      <c r="F99" s="94" t="s">
        <v>136</v>
      </c>
      <c r="G99" s="95">
        <f>G100</f>
        <v>12364716</v>
      </c>
      <c r="H99" s="95">
        <f t="shared" si="42"/>
        <v>659831303</v>
      </c>
      <c r="I99" s="95">
        <f t="shared" si="42"/>
        <v>1479461</v>
      </c>
      <c r="J99" s="95">
        <f t="shared" si="42"/>
        <v>3612824</v>
      </c>
      <c r="K99" s="95">
        <f t="shared" si="42"/>
        <v>10885255</v>
      </c>
      <c r="L99" s="95">
        <f t="shared" si="42"/>
        <v>547523696</v>
      </c>
      <c r="M99" s="95">
        <f t="shared" si="42"/>
        <v>0</v>
      </c>
      <c r="N99" s="96">
        <f t="shared" si="42"/>
        <v>0</v>
      </c>
      <c r="O99" s="95">
        <f t="shared" si="36"/>
        <v>0</v>
      </c>
      <c r="P99" s="126">
        <f t="shared" si="36"/>
        <v>108694783</v>
      </c>
    </row>
    <row r="100" spans="1:16" ht="31.5" customHeight="1">
      <c r="A100" s="98" t="s">
        <v>31</v>
      </c>
      <c r="B100" s="92" t="s">
        <v>31</v>
      </c>
      <c r="C100" s="93" t="s">
        <v>31</v>
      </c>
      <c r="D100" s="93" t="s">
        <v>31</v>
      </c>
      <c r="E100" s="93" t="s">
        <v>46</v>
      </c>
      <c r="F100" s="94" t="s">
        <v>143</v>
      </c>
      <c r="G100" s="95">
        <v>12364716</v>
      </c>
      <c r="H100" s="95">
        <v>659831303</v>
      </c>
      <c r="I100" s="95">
        <v>1479461</v>
      </c>
      <c r="J100" s="95">
        <f>4304120+(108003487-108694783)</f>
        <v>3612824</v>
      </c>
      <c r="K100" s="95">
        <v>10885255</v>
      </c>
      <c r="L100" s="95">
        <v>547523696</v>
      </c>
      <c r="M100" s="95">
        <v>0</v>
      </c>
      <c r="N100" s="96">
        <v>0</v>
      </c>
      <c r="O100" s="95">
        <f t="shared" si="36"/>
        <v>0</v>
      </c>
      <c r="P100" s="126">
        <f t="shared" si="36"/>
        <v>108694783</v>
      </c>
    </row>
    <row r="101" spans="1:16" ht="31.5" customHeight="1">
      <c r="A101" s="98" t="s">
        <v>31</v>
      </c>
      <c r="B101" s="92" t="s">
        <v>31</v>
      </c>
      <c r="C101" s="93" t="s">
        <v>106</v>
      </c>
      <c r="D101" s="93" t="s">
        <v>31</v>
      </c>
      <c r="E101" s="93" t="s">
        <v>31</v>
      </c>
      <c r="F101" s="94" t="s">
        <v>152</v>
      </c>
      <c r="G101" s="95">
        <f>G102</f>
        <v>14352023</v>
      </c>
      <c r="H101" s="95">
        <f aca="true" t="shared" si="43" ref="H101:N103">H102</f>
        <v>65000000</v>
      </c>
      <c r="I101" s="95">
        <f t="shared" si="43"/>
        <v>0</v>
      </c>
      <c r="J101" s="95">
        <f t="shared" si="43"/>
        <v>0</v>
      </c>
      <c r="K101" s="95">
        <f t="shared" si="43"/>
        <v>14352023</v>
      </c>
      <c r="L101" s="95">
        <f t="shared" si="43"/>
        <v>0</v>
      </c>
      <c r="M101" s="95">
        <f t="shared" si="43"/>
        <v>0</v>
      </c>
      <c r="N101" s="96">
        <f t="shared" si="43"/>
        <v>0</v>
      </c>
      <c r="O101" s="95">
        <f t="shared" si="36"/>
        <v>0</v>
      </c>
      <c r="P101" s="126">
        <f t="shared" si="36"/>
        <v>65000000</v>
      </c>
    </row>
    <row r="102" spans="1:16" ht="31.5" customHeight="1">
      <c r="A102" s="98" t="s">
        <v>31</v>
      </c>
      <c r="B102" s="92" t="s">
        <v>31</v>
      </c>
      <c r="C102" s="93" t="s">
        <v>31</v>
      </c>
      <c r="D102" s="93" t="s">
        <v>31</v>
      </c>
      <c r="E102" s="93" t="s">
        <v>31</v>
      </c>
      <c r="F102" s="94" t="s">
        <v>142</v>
      </c>
      <c r="G102" s="95">
        <f>G103</f>
        <v>14352023</v>
      </c>
      <c r="H102" s="95">
        <f t="shared" si="43"/>
        <v>65000000</v>
      </c>
      <c r="I102" s="95">
        <f t="shared" si="43"/>
        <v>0</v>
      </c>
      <c r="J102" s="95">
        <f t="shared" si="43"/>
        <v>0</v>
      </c>
      <c r="K102" s="95">
        <f t="shared" si="43"/>
        <v>14352023</v>
      </c>
      <c r="L102" s="95">
        <f t="shared" si="43"/>
        <v>0</v>
      </c>
      <c r="M102" s="95">
        <f t="shared" si="43"/>
        <v>0</v>
      </c>
      <c r="N102" s="96">
        <f t="shared" si="43"/>
        <v>0</v>
      </c>
      <c r="O102" s="95">
        <f t="shared" si="36"/>
        <v>0</v>
      </c>
      <c r="P102" s="126">
        <f t="shared" si="36"/>
        <v>65000000</v>
      </c>
    </row>
    <row r="103" spans="1:16" ht="31.5" customHeight="1">
      <c r="A103" s="98" t="s">
        <v>31</v>
      </c>
      <c r="B103" s="92" t="s">
        <v>31</v>
      </c>
      <c r="C103" s="93" t="s">
        <v>31</v>
      </c>
      <c r="D103" s="93" t="s">
        <v>46</v>
      </c>
      <c r="E103" s="93" t="s">
        <v>31</v>
      </c>
      <c r="F103" s="94" t="s">
        <v>136</v>
      </c>
      <c r="G103" s="95">
        <f>G104</f>
        <v>14352023</v>
      </c>
      <c r="H103" s="95">
        <f t="shared" si="43"/>
        <v>65000000</v>
      </c>
      <c r="I103" s="95">
        <f t="shared" si="43"/>
        <v>0</v>
      </c>
      <c r="J103" s="95">
        <f t="shared" si="43"/>
        <v>0</v>
      </c>
      <c r="K103" s="95">
        <f t="shared" si="43"/>
        <v>14352023</v>
      </c>
      <c r="L103" s="95">
        <f t="shared" si="43"/>
        <v>0</v>
      </c>
      <c r="M103" s="95">
        <f t="shared" si="43"/>
        <v>0</v>
      </c>
      <c r="N103" s="96">
        <f t="shared" si="43"/>
        <v>0</v>
      </c>
      <c r="O103" s="95">
        <f t="shared" si="36"/>
        <v>0</v>
      </c>
      <c r="P103" s="126">
        <f t="shared" si="36"/>
        <v>65000000</v>
      </c>
    </row>
    <row r="104" spans="1:16" ht="31.5" customHeight="1">
      <c r="A104" s="98" t="s">
        <v>31</v>
      </c>
      <c r="B104" s="92" t="s">
        <v>31</v>
      </c>
      <c r="C104" s="93" t="s">
        <v>31</v>
      </c>
      <c r="D104" s="93" t="s">
        <v>31</v>
      </c>
      <c r="E104" s="93" t="s">
        <v>46</v>
      </c>
      <c r="F104" s="94" t="s">
        <v>143</v>
      </c>
      <c r="G104" s="95">
        <v>14352023</v>
      </c>
      <c r="H104" s="95">
        <v>65000000</v>
      </c>
      <c r="I104" s="95">
        <v>0</v>
      </c>
      <c r="J104" s="95">
        <v>0</v>
      </c>
      <c r="K104" s="95">
        <v>14352023</v>
      </c>
      <c r="L104" s="95">
        <v>0</v>
      </c>
      <c r="M104" s="95">
        <v>0</v>
      </c>
      <c r="N104" s="96">
        <v>0</v>
      </c>
      <c r="O104" s="95">
        <f t="shared" si="36"/>
        <v>0</v>
      </c>
      <c r="P104" s="126">
        <f t="shared" si="36"/>
        <v>65000000</v>
      </c>
    </row>
    <row r="105" spans="1:16" ht="31.5" customHeight="1">
      <c r="A105" s="98" t="s">
        <v>31</v>
      </c>
      <c r="B105" s="92" t="s">
        <v>31</v>
      </c>
      <c r="C105" s="93" t="s">
        <v>65</v>
      </c>
      <c r="D105" s="93" t="s">
        <v>31</v>
      </c>
      <c r="E105" s="93" t="s">
        <v>31</v>
      </c>
      <c r="F105" s="94" t="s">
        <v>153</v>
      </c>
      <c r="G105" s="95">
        <f>G106</f>
        <v>76417020</v>
      </c>
      <c r="H105" s="95">
        <f aca="true" t="shared" si="44" ref="H105:N106">H106</f>
        <v>1801989250</v>
      </c>
      <c r="I105" s="95">
        <f t="shared" si="44"/>
        <v>0</v>
      </c>
      <c r="J105" s="95">
        <f t="shared" si="44"/>
        <v>13889985</v>
      </c>
      <c r="K105" s="95">
        <f t="shared" si="44"/>
        <v>76417020</v>
      </c>
      <c r="L105" s="95">
        <f t="shared" si="44"/>
        <v>173447858</v>
      </c>
      <c r="M105" s="95">
        <f t="shared" si="44"/>
        <v>0</v>
      </c>
      <c r="N105" s="96">
        <f t="shared" si="44"/>
        <v>0</v>
      </c>
      <c r="O105" s="95">
        <f t="shared" si="36"/>
        <v>0</v>
      </c>
      <c r="P105" s="126">
        <f t="shared" si="36"/>
        <v>1614651407</v>
      </c>
    </row>
    <row r="106" spans="1:16" ht="31.5" customHeight="1">
      <c r="A106" s="98" t="s">
        <v>31</v>
      </c>
      <c r="B106" s="92" t="s">
        <v>31</v>
      </c>
      <c r="C106" s="93" t="s">
        <v>31</v>
      </c>
      <c r="D106" s="93" t="s">
        <v>31</v>
      </c>
      <c r="E106" s="93" t="s">
        <v>31</v>
      </c>
      <c r="F106" s="94" t="s">
        <v>142</v>
      </c>
      <c r="G106" s="95">
        <f>G107</f>
        <v>76417020</v>
      </c>
      <c r="H106" s="95">
        <f t="shared" si="44"/>
        <v>1801989250</v>
      </c>
      <c r="I106" s="95">
        <f t="shared" si="44"/>
        <v>0</v>
      </c>
      <c r="J106" s="95">
        <f t="shared" si="44"/>
        <v>13889985</v>
      </c>
      <c r="K106" s="95">
        <f t="shared" si="44"/>
        <v>76417020</v>
      </c>
      <c r="L106" s="95">
        <f t="shared" si="44"/>
        <v>173447858</v>
      </c>
      <c r="M106" s="95">
        <f t="shared" si="44"/>
        <v>0</v>
      </c>
      <c r="N106" s="96">
        <f t="shared" si="44"/>
        <v>0</v>
      </c>
      <c r="O106" s="95">
        <f t="shared" si="36"/>
        <v>0</v>
      </c>
      <c r="P106" s="126">
        <f t="shared" si="36"/>
        <v>1614651407</v>
      </c>
    </row>
    <row r="107" spans="1:16" s="117" customFormat="1" ht="31.5" customHeight="1">
      <c r="A107" s="127" t="s">
        <v>31</v>
      </c>
      <c r="B107" s="128" t="s">
        <v>31</v>
      </c>
      <c r="C107" s="129" t="s">
        <v>31</v>
      </c>
      <c r="D107" s="129" t="s">
        <v>46</v>
      </c>
      <c r="E107" s="129" t="s">
        <v>31</v>
      </c>
      <c r="F107" s="130" t="s">
        <v>154</v>
      </c>
      <c r="G107" s="131">
        <f>G108+G109</f>
        <v>76417020</v>
      </c>
      <c r="H107" s="131">
        <f aca="true" t="shared" si="45" ref="H107:N107">H108+H109</f>
        <v>1801989250</v>
      </c>
      <c r="I107" s="131">
        <f t="shared" si="45"/>
        <v>0</v>
      </c>
      <c r="J107" s="131">
        <f t="shared" si="45"/>
        <v>13889985</v>
      </c>
      <c r="K107" s="131">
        <f t="shared" si="45"/>
        <v>76417020</v>
      </c>
      <c r="L107" s="131">
        <f t="shared" si="45"/>
        <v>173447858</v>
      </c>
      <c r="M107" s="131">
        <f t="shared" si="45"/>
        <v>0</v>
      </c>
      <c r="N107" s="132">
        <f t="shared" si="45"/>
        <v>0</v>
      </c>
      <c r="O107" s="131">
        <f t="shared" si="36"/>
        <v>0</v>
      </c>
      <c r="P107" s="133">
        <f t="shared" si="36"/>
        <v>1614651407</v>
      </c>
    </row>
    <row r="108" spans="1:16" ht="31.5" customHeight="1">
      <c r="A108" s="98" t="s">
        <v>31</v>
      </c>
      <c r="B108" s="92" t="s">
        <v>31</v>
      </c>
      <c r="C108" s="93" t="s">
        <v>31</v>
      </c>
      <c r="D108" s="93" t="s">
        <v>31</v>
      </c>
      <c r="E108" s="93" t="s">
        <v>46</v>
      </c>
      <c r="F108" s="94" t="s">
        <v>155</v>
      </c>
      <c r="G108" s="95">
        <v>9605000</v>
      </c>
      <c r="H108" s="95">
        <v>1801989250</v>
      </c>
      <c r="I108" s="95">
        <v>0</v>
      </c>
      <c r="J108" s="95">
        <v>13889985</v>
      </c>
      <c r="K108" s="95">
        <v>9605000</v>
      </c>
      <c r="L108" s="95">
        <v>173447858</v>
      </c>
      <c r="M108" s="95">
        <v>0</v>
      </c>
      <c r="N108" s="96">
        <v>0</v>
      </c>
      <c r="O108" s="95">
        <f t="shared" si="36"/>
        <v>0</v>
      </c>
      <c r="P108" s="126">
        <f t="shared" si="36"/>
        <v>1614651407</v>
      </c>
    </row>
    <row r="109" spans="1:16" ht="31.5" customHeight="1">
      <c r="A109" s="98" t="s">
        <v>31</v>
      </c>
      <c r="B109" s="92" t="s">
        <v>31</v>
      </c>
      <c r="C109" s="93" t="s">
        <v>31</v>
      </c>
      <c r="D109" s="93" t="s">
        <v>31</v>
      </c>
      <c r="E109" s="93" t="s">
        <v>59</v>
      </c>
      <c r="F109" s="94" t="s">
        <v>156</v>
      </c>
      <c r="G109" s="95">
        <v>66812020</v>
      </c>
      <c r="H109" s="95">
        <v>0</v>
      </c>
      <c r="I109" s="95">
        <v>0</v>
      </c>
      <c r="J109" s="95">
        <v>0</v>
      </c>
      <c r="K109" s="95">
        <v>66812020</v>
      </c>
      <c r="L109" s="95">
        <v>0</v>
      </c>
      <c r="M109" s="95">
        <v>0</v>
      </c>
      <c r="N109" s="96">
        <v>0</v>
      </c>
      <c r="O109" s="95">
        <f t="shared" si="36"/>
        <v>0</v>
      </c>
      <c r="P109" s="126">
        <f t="shared" si="36"/>
        <v>0</v>
      </c>
    </row>
    <row r="110" spans="1:16" ht="31.5" customHeight="1">
      <c r="A110" s="98" t="s">
        <v>31</v>
      </c>
      <c r="B110" s="92" t="s">
        <v>66</v>
      </c>
      <c r="C110" s="93" t="s">
        <v>31</v>
      </c>
      <c r="D110" s="93" t="s">
        <v>31</v>
      </c>
      <c r="E110" s="93" t="s">
        <v>31</v>
      </c>
      <c r="F110" s="94" t="s">
        <v>157</v>
      </c>
      <c r="G110" s="95">
        <f>G111+G123</f>
        <v>0</v>
      </c>
      <c r="H110" s="95">
        <f>H111+H123</f>
        <v>6400710362</v>
      </c>
      <c r="I110" s="95">
        <f aca="true" t="shared" si="46" ref="I110:P110">I111+I123</f>
        <v>0</v>
      </c>
      <c r="J110" s="95">
        <f t="shared" si="46"/>
        <v>1003443</v>
      </c>
      <c r="K110" s="95">
        <f t="shared" si="46"/>
        <v>0</v>
      </c>
      <c r="L110" s="95">
        <f t="shared" si="46"/>
        <v>3766799976</v>
      </c>
      <c r="M110" s="95">
        <f t="shared" si="46"/>
        <v>0</v>
      </c>
      <c r="N110" s="96">
        <f t="shared" si="46"/>
        <v>0</v>
      </c>
      <c r="O110" s="95">
        <f t="shared" si="46"/>
        <v>0</v>
      </c>
      <c r="P110" s="126">
        <f t="shared" si="46"/>
        <v>2632906943</v>
      </c>
    </row>
    <row r="111" spans="1:16" ht="31.5" customHeight="1">
      <c r="A111" s="98" t="s">
        <v>31</v>
      </c>
      <c r="B111" s="92" t="s">
        <v>31</v>
      </c>
      <c r="C111" s="93" t="s">
        <v>46</v>
      </c>
      <c r="D111" s="93" t="s">
        <v>31</v>
      </c>
      <c r="E111" s="93" t="s">
        <v>31</v>
      </c>
      <c r="F111" s="94" t="s">
        <v>158</v>
      </c>
      <c r="G111" s="95">
        <f>G112</f>
        <v>0</v>
      </c>
      <c r="H111" s="95">
        <f aca="true" t="shared" si="47" ref="H111:N111">H112</f>
        <v>5777344964</v>
      </c>
      <c r="I111" s="95">
        <f t="shared" si="47"/>
        <v>0</v>
      </c>
      <c r="J111" s="95">
        <f t="shared" si="47"/>
        <v>1003443</v>
      </c>
      <c r="K111" s="95">
        <f t="shared" si="47"/>
        <v>0</v>
      </c>
      <c r="L111" s="95">
        <f t="shared" si="47"/>
        <v>3143434578</v>
      </c>
      <c r="M111" s="95">
        <f t="shared" si="47"/>
        <v>0</v>
      </c>
      <c r="N111" s="96">
        <f t="shared" si="47"/>
        <v>0</v>
      </c>
      <c r="O111" s="95">
        <f>G111-I111-K111+M111</f>
        <v>0</v>
      </c>
      <c r="P111" s="126">
        <f>H111-J111-L111+N111</f>
        <v>2632906943</v>
      </c>
    </row>
    <row r="112" spans="1:16" ht="31.5" customHeight="1">
      <c r="A112" s="98" t="s">
        <v>31</v>
      </c>
      <c r="B112" s="92" t="s">
        <v>31</v>
      </c>
      <c r="C112" s="93" t="s">
        <v>31</v>
      </c>
      <c r="D112" s="93" t="s">
        <v>31</v>
      </c>
      <c r="E112" s="93" t="s">
        <v>31</v>
      </c>
      <c r="F112" s="94" t="s">
        <v>115</v>
      </c>
      <c r="G112" s="95">
        <f>G113+G117</f>
        <v>0</v>
      </c>
      <c r="H112" s="95">
        <f aca="true" t="shared" si="48" ref="H112:N112">H113+H117</f>
        <v>5777344964</v>
      </c>
      <c r="I112" s="95">
        <f t="shared" si="48"/>
        <v>0</v>
      </c>
      <c r="J112" s="95">
        <f t="shared" si="48"/>
        <v>1003443</v>
      </c>
      <c r="K112" s="95">
        <f t="shared" si="48"/>
        <v>0</v>
      </c>
      <c r="L112" s="95">
        <f t="shared" si="48"/>
        <v>3143434578</v>
      </c>
      <c r="M112" s="95">
        <f t="shared" si="48"/>
        <v>0</v>
      </c>
      <c r="N112" s="96">
        <f t="shared" si="48"/>
        <v>0</v>
      </c>
      <c r="O112" s="95">
        <f aca="true" t="shared" si="49" ref="O112:P129">G112-I112-K112+M112</f>
        <v>0</v>
      </c>
      <c r="P112" s="126">
        <f t="shared" si="49"/>
        <v>2632906943</v>
      </c>
    </row>
    <row r="113" spans="1:16" ht="31.5" customHeight="1">
      <c r="A113" s="98" t="s">
        <v>31</v>
      </c>
      <c r="B113" s="92" t="s">
        <v>31</v>
      </c>
      <c r="C113" s="93" t="s">
        <v>31</v>
      </c>
      <c r="D113" s="93" t="s">
        <v>46</v>
      </c>
      <c r="E113" s="93" t="s">
        <v>31</v>
      </c>
      <c r="F113" s="94" t="s">
        <v>159</v>
      </c>
      <c r="G113" s="95">
        <f>G114+G115+G116</f>
        <v>0</v>
      </c>
      <c r="H113" s="95">
        <v>210864000</v>
      </c>
      <c r="I113" s="95">
        <f aca="true" t="shared" si="50" ref="I113:N113">I114+I115+I116</f>
        <v>0</v>
      </c>
      <c r="J113" s="95">
        <f t="shared" si="50"/>
        <v>1003443</v>
      </c>
      <c r="K113" s="95">
        <f t="shared" si="50"/>
        <v>0</v>
      </c>
      <c r="L113" s="95">
        <f t="shared" si="50"/>
        <v>180248773</v>
      </c>
      <c r="M113" s="95">
        <f t="shared" si="50"/>
        <v>0</v>
      </c>
      <c r="N113" s="96">
        <f t="shared" si="50"/>
        <v>0</v>
      </c>
      <c r="O113" s="95">
        <f t="shared" si="49"/>
        <v>0</v>
      </c>
      <c r="P113" s="126">
        <f t="shared" si="49"/>
        <v>29611784</v>
      </c>
    </row>
    <row r="114" spans="1:16" ht="31.5" customHeight="1">
      <c r="A114" s="98" t="s">
        <v>31</v>
      </c>
      <c r="B114" s="92" t="s">
        <v>31</v>
      </c>
      <c r="C114" s="93" t="s">
        <v>31</v>
      </c>
      <c r="D114" s="93" t="s">
        <v>31</v>
      </c>
      <c r="E114" s="93" t="s">
        <v>46</v>
      </c>
      <c r="F114" s="94" t="s">
        <v>160</v>
      </c>
      <c r="G114" s="95">
        <v>0</v>
      </c>
      <c r="H114" s="95">
        <v>101705000</v>
      </c>
      <c r="I114" s="95">
        <v>0</v>
      </c>
      <c r="J114" s="95">
        <v>1003443</v>
      </c>
      <c r="K114" s="95">
        <v>0</v>
      </c>
      <c r="L114" s="95">
        <v>85701557</v>
      </c>
      <c r="M114" s="95">
        <v>0</v>
      </c>
      <c r="N114" s="96">
        <v>0</v>
      </c>
      <c r="O114" s="95">
        <f t="shared" si="49"/>
        <v>0</v>
      </c>
      <c r="P114" s="126">
        <f t="shared" si="49"/>
        <v>15000000</v>
      </c>
    </row>
    <row r="115" spans="1:18" ht="31.5" customHeight="1">
      <c r="A115" s="98" t="s">
        <v>31</v>
      </c>
      <c r="B115" s="92" t="s">
        <v>31</v>
      </c>
      <c r="C115" s="93" t="s">
        <v>31</v>
      </c>
      <c r="D115" s="93" t="s">
        <v>31</v>
      </c>
      <c r="E115" s="93" t="s">
        <v>57</v>
      </c>
      <c r="F115" s="94" t="s">
        <v>161</v>
      </c>
      <c r="G115" s="95">
        <v>0</v>
      </c>
      <c r="H115" s="95">
        <v>92659000</v>
      </c>
      <c r="I115" s="95">
        <v>0</v>
      </c>
      <c r="J115" s="95">
        <v>0</v>
      </c>
      <c r="K115" s="95">
        <v>0</v>
      </c>
      <c r="L115" s="95">
        <v>92659000</v>
      </c>
      <c r="M115" s="95">
        <v>0</v>
      </c>
      <c r="N115" s="96">
        <v>0</v>
      </c>
      <c r="O115" s="95">
        <f t="shared" si="49"/>
        <v>0</v>
      </c>
      <c r="P115" s="126">
        <f t="shared" si="49"/>
        <v>0</v>
      </c>
      <c r="R115" s="64"/>
    </row>
    <row r="116" spans="1:18" ht="31.5" customHeight="1">
      <c r="A116" s="98" t="s">
        <v>31</v>
      </c>
      <c r="B116" s="92" t="s">
        <v>31</v>
      </c>
      <c r="C116" s="93" t="s">
        <v>31</v>
      </c>
      <c r="D116" s="93" t="s">
        <v>31</v>
      </c>
      <c r="E116" s="93" t="s">
        <v>59</v>
      </c>
      <c r="F116" s="94" t="s">
        <v>162</v>
      </c>
      <c r="G116" s="95">
        <v>0</v>
      </c>
      <c r="H116" s="95">
        <v>16500000</v>
      </c>
      <c r="I116" s="95">
        <v>0</v>
      </c>
      <c r="J116" s="95">
        <v>0</v>
      </c>
      <c r="K116" s="95">
        <v>0</v>
      </c>
      <c r="L116" s="95">
        <v>1888216</v>
      </c>
      <c r="M116" s="95">
        <v>0</v>
      </c>
      <c r="N116" s="96">
        <v>0</v>
      </c>
      <c r="O116" s="95">
        <f t="shared" si="49"/>
        <v>0</v>
      </c>
      <c r="P116" s="126">
        <f t="shared" si="49"/>
        <v>14611784</v>
      </c>
      <c r="R116" s="64"/>
    </row>
    <row r="117" spans="1:18" ht="31.5" customHeight="1">
      <c r="A117" s="98" t="s">
        <v>31</v>
      </c>
      <c r="B117" s="92" t="s">
        <v>31</v>
      </c>
      <c r="C117" s="93" t="s">
        <v>31</v>
      </c>
      <c r="D117" s="93" t="s">
        <v>59</v>
      </c>
      <c r="E117" s="93" t="s">
        <v>31</v>
      </c>
      <c r="F117" s="94" t="s">
        <v>163</v>
      </c>
      <c r="G117" s="95">
        <f>G118+G119+G120+G121+G122</f>
        <v>0</v>
      </c>
      <c r="H117" s="95">
        <f aca="true" t="shared" si="51" ref="H117:N117">H118+H119+H120+H121+H122</f>
        <v>5566480964</v>
      </c>
      <c r="I117" s="95">
        <f t="shared" si="51"/>
        <v>0</v>
      </c>
      <c r="J117" s="95">
        <f t="shared" si="51"/>
        <v>0</v>
      </c>
      <c r="K117" s="95">
        <f t="shared" si="51"/>
        <v>0</v>
      </c>
      <c r="L117" s="95">
        <f t="shared" si="51"/>
        <v>2963185805</v>
      </c>
      <c r="M117" s="95">
        <f t="shared" si="51"/>
        <v>0</v>
      </c>
      <c r="N117" s="96">
        <f t="shared" si="51"/>
        <v>0</v>
      </c>
      <c r="O117" s="95">
        <f t="shared" si="49"/>
        <v>0</v>
      </c>
      <c r="P117" s="126">
        <f t="shared" si="49"/>
        <v>2603295159</v>
      </c>
      <c r="Q117" s="135"/>
      <c r="R117" s="64"/>
    </row>
    <row r="118" spans="1:16" ht="31.5" customHeight="1">
      <c r="A118" s="98" t="s">
        <v>31</v>
      </c>
      <c r="B118" s="92" t="s">
        <v>31</v>
      </c>
      <c r="C118" s="93" t="s">
        <v>31</v>
      </c>
      <c r="D118" s="93" t="s">
        <v>31</v>
      </c>
      <c r="E118" s="93" t="s">
        <v>46</v>
      </c>
      <c r="F118" s="94" t="s">
        <v>160</v>
      </c>
      <c r="G118" s="95">
        <v>0</v>
      </c>
      <c r="H118" s="95">
        <v>717598</v>
      </c>
      <c r="I118" s="95">
        <v>0</v>
      </c>
      <c r="J118" s="95">
        <v>0</v>
      </c>
      <c r="K118" s="95">
        <v>0</v>
      </c>
      <c r="L118" s="95">
        <v>717598</v>
      </c>
      <c r="M118" s="95">
        <v>0</v>
      </c>
      <c r="N118" s="96">
        <v>0</v>
      </c>
      <c r="O118" s="95">
        <f t="shared" si="49"/>
        <v>0</v>
      </c>
      <c r="P118" s="126">
        <f t="shared" si="49"/>
        <v>0</v>
      </c>
    </row>
    <row r="119" spans="1:16" ht="31.5" customHeight="1">
      <c r="A119" s="98" t="s">
        <v>31</v>
      </c>
      <c r="B119" s="92" t="s">
        <v>31</v>
      </c>
      <c r="C119" s="93" t="s">
        <v>31</v>
      </c>
      <c r="D119" s="93" t="s">
        <v>31</v>
      </c>
      <c r="E119" s="93" t="s">
        <v>57</v>
      </c>
      <c r="F119" s="94" t="s">
        <v>161</v>
      </c>
      <c r="G119" s="95">
        <v>0</v>
      </c>
      <c r="H119" s="95">
        <v>2246359330</v>
      </c>
      <c r="I119" s="95">
        <v>0</v>
      </c>
      <c r="J119" s="95">
        <v>0</v>
      </c>
      <c r="K119" s="95">
        <v>0</v>
      </c>
      <c r="L119" s="95">
        <v>1662569391</v>
      </c>
      <c r="M119" s="95">
        <v>0</v>
      </c>
      <c r="N119" s="96">
        <v>0</v>
      </c>
      <c r="O119" s="95">
        <f t="shared" si="49"/>
        <v>0</v>
      </c>
      <c r="P119" s="126">
        <f t="shared" si="49"/>
        <v>583789939</v>
      </c>
    </row>
    <row r="120" spans="1:16" ht="31.5" customHeight="1">
      <c r="A120" s="98" t="s">
        <v>31</v>
      </c>
      <c r="B120" s="92" t="s">
        <v>31</v>
      </c>
      <c r="C120" s="93" t="s">
        <v>31</v>
      </c>
      <c r="D120" s="93" t="s">
        <v>31</v>
      </c>
      <c r="E120" s="93" t="s">
        <v>59</v>
      </c>
      <c r="F120" s="94" t="s">
        <v>164</v>
      </c>
      <c r="G120" s="95">
        <v>0</v>
      </c>
      <c r="H120" s="95">
        <v>1067425818</v>
      </c>
      <c r="I120" s="95">
        <v>0</v>
      </c>
      <c r="J120" s="95">
        <v>0</v>
      </c>
      <c r="K120" s="95">
        <v>0</v>
      </c>
      <c r="L120" s="95">
        <v>948128482</v>
      </c>
      <c r="M120" s="95">
        <v>0</v>
      </c>
      <c r="N120" s="96">
        <v>0</v>
      </c>
      <c r="O120" s="95">
        <f t="shared" si="49"/>
        <v>0</v>
      </c>
      <c r="P120" s="126">
        <f t="shared" si="49"/>
        <v>119297336</v>
      </c>
    </row>
    <row r="121" spans="1:16" ht="31.5" customHeight="1">
      <c r="A121" s="98" t="s">
        <v>31</v>
      </c>
      <c r="B121" s="92" t="s">
        <v>31</v>
      </c>
      <c r="C121" s="93" t="s">
        <v>31</v>
      </c>
      <c r="D121" s="93" t="s">
        <v>31</v>
      </c>
      <c r="E121" s="93" t="s">
        <v>61</v>
      </c>
      <c r="F121" s="94" t="s">
        <v>165</v>
      </c>
      <c r="G121" s="95">
        <v>0</v>
      </c>
      <c r="H121" s="95">
        <v>2211802218</v>
      </c>
      <c r="I121" s="95">
        <v>0</v>
      </c>
      <c r="J121" s="95">
        <v>0</v>
      </c>
      <c r="K121" s="95">
        <v>0</v>
      </c>
      <c r="L121" s="95">
        <v>351770334</v>
      </c>
      <c r="M121" s="95">
        <v>0</v>
      </c>
      <c r="N121" s="96">
        <v>0</v>
      </c>
      <c r="O121" s="95">
        <f t="shared" si="49"/>
        <v>0</v>
      </c>
      <c r="P121" s="126">
        <f>H121-J121-L121+N121</f>
        <v>1860031884</v>
      </c>
    </row>
    <row r="122" spans="1:16" ht="31.5" customHeight="1">
      <c r="A122" s="98" t="s">
        <v>31</v>
      </c>
      <c r="B122" s="92" t="s">
        <v>31</v>
      </c>
      <c r="C122" s="93" t="s">
        <v>31</v>
      </c>
      <c r="D122" s="93" t="s">
        <v>31</v>
      </c>
      <c r="E122" s="93" t="s">
        <v>63</v>
      </c>
      <c r="F122" s="94" t="s">
        <v>162</v>
      </c>
      <c r="G122" s="95">
        <v>0</v>
      </c>
      <c r="H122" s="95">
        <v>40176000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  <c r="N122" s="96">
        <v>0</v>
      </c>
      <c r="O122" s="95">
        <f t="shared" si="49"/>
        <v>0</v>
      </c>
      <c r="P122" s="126">
        <f t="shared" si="49"/>
        <v>40176000</v>
      </c>
    </row>
    <row r="123" spans="1:16" ht="31.5" customHeight="1">
      <c r="A123" s="98" t="s">
        <v>31</v>
      </c>
      <c r="B123" s="92" t="s">
        <v>31</v>
      </c>
      <c r="C123" s="93" t="s">
        <v>59</v>
      </c>
      <c r="D123" s="93" t="s">
        <v>31</v>
      </c>
      <c r="E123" s="93" t="s">
        <v>31</v>
      </c>
      <c r="F123" s="94" t="s">
        <v>166</v>
      </c>
      <c r="G123" s="95">
        <f>G124</f>
        <v>0</v>
      </c>
      <c r="H123" s="95">
        <f aca="true" t="shared" si="52" ref="H123:N123">H124</f>
        <v>623365398</v>
      </c>
      <c r="I123" s="95">
        <f t="shared" si="52"/>
        <v>0</v>
      </c>
      <c r="J123" s="95">
        <f t="shared" si="52"/>
        <v>0</v>
      </c>
      <c r="K123" s="95">
        <f t="shared" si="52"/>
        <v>0</v>
      </c>
      <c r="L123" s="95">
        <f t="shared" si="52"/>
        <v>623365398</v>
      </c>
      <c r="M123" s="95">
        <f t="shared" si="52"/>
        <v>0</v>
      </c>
      <c r="N123" s="96">
        <f t="shared" si="52"/>
        <v>0</v>
      </c>
      <c r="O123" s="95">
        <f t="shared" si="49"/>
        <v>0</v>
      </c>
      <c r="P123" s="126">
        <f t="shared" si="49"/>
        <v>0</v>
      </c>
    </row>
    <row r="124" spans="1:16" ht="31.5" customHeight="1">
      <c r="A124" s="98" t="s">
        <v>31</v>
      </c>
      <c r="B124" s="92" t="s">
        <v>31</v>
      </c>
      <c r="C124" s="93" t="s">
        <v>31</v>
      </c>
      <c r="D124" s="93" t="s">
        <v>31</v>
      </c>
      <c r="E124" s="93" t="s">
        <v>31</v>
      </c>
      <c r="F124" s="94" t="s">
        <v>115</v>
      </c>
      <c r="G124" s="95">
        <f>G125+G127</f>
        <v>0</v>
      </c>
      <c r="H124" s="95">
        <f aca="true" t="shared" si="53" ref="H124:N124">H125+H127</f>
        <v>623365398</v>
      </c>
      <c r="I124" s="95">
        <f t="shared" si="53"/>
        <v>0</v>
      </c>
      <c r="J124" s="95">
        <f t="shared" si="53"/>
        <v>0</v>
      </c>
      <c r="K124" s="95">
        <f t="shared" si="53"/>
        <v>0</v>
      </c>
      <c r="L124" s="95">
        <f t="shared" si="53"/>
        <v>623365398</v>
      </c>
      <c r="M124" s="95">
        <f t="shared" si="53"/>
        <v>0</v>
      </c>
      <c r="N124" s="96">
        <f t="shared" si="53"/>
        <v>0</v>
      </c>
      <c r="O124" s="95">
        <f t="shared" si="49"/>
        <v>0</v>
      </c>
      <c r="P124" s="126">
        <f t="shared" si="49"/>
        <v>0</v>
      </c>
    </row>
    <row r="125" spans="1:16" ht="31.5" customHeight="1">
      <c r="A125" s="98" t="s">
        <v>31</v>
      </c>
      <c r="B125" s="92" t="s">
        <v>31</v>
      </c>
      <c r="C125" s="93" t="s">
        <v>31</v>
      </c>
      <c r="D125" s="93" t="s">
        <v>46</v>
      </c>
      <c r="E125" s="93" t="s">
        <v>31</v>
      </c>
      <c r="F125" s="94" t="s">
        <v>154</v>
      </c>
      <c r="G125" s="95">
        <f>G126</f>
        <v>0</v>
      </c>
      <c r="H125" s="95">
        <f aca="true" t="shared" si="54" ref="H125:N125">H126</f>
        <v>3423538</v>
      </c>
      <c r="I125" s="95">
        <f t="shared" si="54"/>
        <v>0</v>
      </c>
      <c r="J125" s="95">
        <f t="shared" si="54"/>
        <v>0</v>
      </c>
      <c r="K125" s="95">
        <f t="shared" si="54"/>
        <v>0</v>
      </c>
      <c r="L125" s="95">
        <f t="shared" si="54"/>
        <v>3423538</v>
      </c>
      <c r="M125" s="95">
        <f t="shared" si="54"/>
        <v>0</v>
      </c>
      <c r="N125" s="96">
        <f t="shared" si="54"/>
        <v>0</v>
      </c>
      <c r="O125" s="95">
        <f t="shared" si="49"/>
        <v>0</v>
      </c>
      <c r="P125" s="126">
        <f t="shared" si="49"/>
        <v>0</v>
      </c>
    </row>
    <row r="126" spans="1:16" ht="31.5" customHeight="1">
      <c r="A126" s="98" t="s">
        <v>31</v>
      </c>
      <c r="B126" s="92" t="s">
        <v>31</v>
      </c>
      <c r="C126" s="93" t="s">
        <v>31</v>
      </c>
      <c r="D126" s="93" t="s">
        <v>31</v>
      </c>
      <c r="E126" s="93" t="s">
        <v>46</v>
      </c>
      <c r="F126" s="94" t="s">
        <v>167</v>
      </c>
      <c r="G126" s="95">
        <v>0</v>
      </c>
      <c r="H126" s="95">
        <v>3423538</v>
      </c>
      <c r="I126" s="95">
        <v>0</v>
      </c>
      <c r="J126" s="95">
        <v>0</v>
      </c>
      <c r="K126" s="95">
        <v>0</v>
      </c>
      <c r="L126" s="95">
        <v>3423538</v>
      </c>
      <c r="M126" s="95">
        <v>0</v>
      </c>
      <c r="N126" s="96">
        <v>0</v>
      </c>
      <c r="O126" s="95">
        <f t="shared" si="49"/>
        <v>0</v>
      </c>
      <c r="P126" s="126">
        <f t="shared" si="49"/>
        <v>0</v>
      </c>
    </row>
    <row r="127" spans="1:16" s="117" customFormat="1" ht="31.5" customHeight="1">
      <c r="A127" s="127" t="s">
        <v>31</v>
      </c>
      <c r="B127" s="128" t="s">
        <v>31</v>
      </c>
      <c r="C127" s="129" t="s">
        <v>31</v>
      </c>
      <c r="D127" s="129" t="s">
        <v>57</v>
      </c>
      <c r="E127" s="129" t="s">
        <v>31</v>
      </c>
      <c r="F127" s="130" t="s">
        <v>136</v>
      </c>
      <c r="G127" s="131">
        <f>G128+G129</f>
        <v>0</v>
      </c>
      <c r="H127" s="131">
        <f aca="true" t="shared" si="55" ref="H127:N127">H128+H129</f>
        <v>619941860</v>
      </c>
      <c r="I127" s="131">
        <f t="shared" si="55"/>
        <v>0</v>
      </c>
      <c r="J127" s="131">
        <f t="shared" si="55"/>
        <v>0</v>
      </c>
      <c r="K127" s="131">
        <f t="shared" si="55"/>
        <v>0</v>
      </c>
      <c r="L127" s="131">
        <f t="shared" si="55"/>
        <v>619941860</v>
      </c>
      <c r="M127" s="131">
        <f t="shared" si="55"/>
        <v>0</v>
      </c>
      <c r="N127" s="132">
        <f t="shared" si="55"/>
        <v>0</v>
      </c>
      <c r="O127" s="131">
        <f t="shared" si="49"/>
        <v>0</v>
      </c>
      <c r="P127" s="133">
        <f t="shared" si="49"/>
        <v>0</v>
      </c>
    </row>
    <row r="128" spans="1:16" ht="31.5" customHeight="1">
      <c r="A128" s="98" t="s">
        <v>31</v>
      </c>
      <c r="B128" s="92" t="s">
        <v>31</v>
      </c>
      <c r="C128" s="93" t="s">
        <v>31</v>
      </c>
      <c r="D128" s="93" t="s">
        <v>31</v>
      </c>
      <c r="E128" s="93" t="s">
        <v>46</v>
      </c>
      <c r="F128" s="94" t="s">
        <v>168</v>
      </c>
      <c r="G128" s="95">
        <v>0</v>
      </c>
      <c r="H128" s="95">
        <v>461944634</v>
      </c>
      <c r="I128" s="95">
        <v>0</v>
      </c>
      <c r="J128" s="95">
        <v>0</v>
      </c>
      <c r="K128" s="95">
        <v>0</v>
      </c>
      <c r="L128" s="95">
        <v>461944634</v>
      </c>
      <c r="M128" s="95">
        <v>0</v>
      </c>
      <c r="N128" s="96">
        <v>0</v>
      </c>
      <c r="O128" s="95">
        <f t="shared" si="49"/>
        <v>0</v>
      </c>
      <c r="P128" s="126">
        <f t="shared" si="49"/>
        <v>0</v>
      </c>
    </row>
    <row r="129" spans="1:16" ht="31.5" customHeight="1">
      <c r="A129" s="98" t="s">
        <v>31</v>
      </c>
      <c r="B129" s="92" t="s">
        <v>31</v>
      </c>
      <c r="C129" s="93" t="s">
        <v>31</v>
      </c>
      <c r="D129" s="93" t="s">
        <v>31</v>
      </c>
      <c r="E129" s="93" t="s">
        <v>57</v>
      </c>
      <c r="F129" s="94" t="s">
        <v>116</v>
      </c>
      <c r="G129" s="95">
        <v>0</v>
      </c>
      <c r="H129" s="95">
        <v>157997226</v>
      </c>
      <c r="I129" s="95">
        <v>0</v>
      </c>
      <c r="J129" s="95">
        <v>0</v>
      </c>
      <c r="K129" s="95">
        <v>0</v>
      </c>
      <c r="L129" s="95">
        <v>157997226</v>
      </c>
      <c r="M129" s="95">
        <v>0</v>
      </c>
      <c r="N129" s="96">
        <v>0</v>
      </c>
      <c r="O129" s="95">
        <f t="shared" si="49"/>
        <v>0</v>
      </c>
      <c r="P129" s="126">
        <f t="shared" si="49"/>
        <v>0</v>
      </c>
    </row>
    <row r="130" spans="1:17" s="104" customFormat="1" ht="31.5" customHeight="1">
      <c r="A130" s="99" t="s">
        <v>31</v>
      </c>
      <c r="B130" s="100" t="s">
        <v>68</v>
      </c>
      <c r="C130" s="101" t="s">
        <v>31</v>
      </c>
      <c r="D130" s="101" t="s">
        <v>31</v>
      </c>
      <c r="E130" s="101" t="s">
        <v>31</v>
      </c>
      <c r="F130" s="102" t="s">
        <v>88</v>
      </c>
      <c r="G130" s="96">
        <f>G131+G137+G143+G147</f>
        <v>232449189</v>
      </c>
      <c r="H130" s="96">
        <f aca="true" t="shared" si="56" ref="H130:P130">H131+H137+H143+H147</f>
        <v>1214034164</v>
      </c>
      <c r="I130" s="96">
        <f t="shared" si="56"/>
        <v>2191279</v>
      </c>
      <c r="J130" s="96">
        <f t="shared" si="56"/>
        <v>28442550</v>
      </c>
      <c r="K130" s="96">
        <f t="shared" si="56"/>
        <v>228213034</v>
      </c>
      <c r="L130" s="96">
        <f t="shared" si="56"/>
        <v>970441938</v>
      </c>
      <c r="M130" s="96">
        <f t="shared" si="56"/>
        <v>53289462</v>
      </c>
      <c r="N130" s="90">
        <f t="shared" si="56"/>
        <v>-53289462</v>
      </c>
      <c r="O130" s="96">
        <f t="shared" si="56"/>
        <v>55334338</v>
      </c>
      <c r="P130" s="97">
        <f t="shared" si="56"/>
        <v>161860214</v>
      </c>
      <c r="Q130" s="103"/>
    </row>
    <row r="131" spans="1:16" ht="31.5" customHeight="1">
      <c r="A131" s="98" t="s">
        <v>31</v>
      </c>
      <c r="B131" s="92" t="s">
        <v>31</v>
      </c>
      <c r="C131" s="93" t="s">
        <v>46</v>
      </c>
      <c r="D131" s="93" t="s">
        <v>31</v>
      </c>
      <c r="E131" s="93" t="s">
        <v>31</v>
      </c>
      <c r="F131" s="94" t="s">
        <v>169</v>
      </c>
      <c r="G131" s="95">
        <f>G132</f>
        <v>104421770</v>
      </c>
      <c r="H131" s="95">
        <f aca="true" t="shared" si="57" ref="H131:N131">H132</f>
        <v>457031319</v>
      </c>
      <c r="I131" s="95">
        <f t="shared" si="57"/>
        <v>0</v>
      </c>
      <c r="J131" s="95">
        <f t="shared" si="57"/>
        <v>9939848</v>
      </c>
      <c r="K131" s="95">
        <f t="shared" si="57"/>
        <v>104421770</v>
      </c>
      <c r="L131" s="95">
        <f t="shared" si="57"/>
        <v>435651910</v>
      </c>
      <c r="M131" s="95">
        <f t="shared" si="57"/>
        <v>8905161</v>
      </c>
      <c r="N131" s="90">
        <f t="shared" si="57"/>
        <v>-8905161</v>
      </c>
      <c r="O131" s="95">
        <f>G131-I131-K131+M131</f>
        <v>8905161</v>
      </c>
      <c r="P131" s="126">
        <f>H131-J131-L131+N131</f>
        <v>2534400</v>
      </c>
    </row>
    <row r="132" spans="1:16" ht="31.5" customHeight="1">
      <c r="A132" s="98" t="s">
        <v>31</v>
      </c>
      <c r="B132" s="92" t="s">
        <v>31</v>
      </c>
      <c r="C132" s="93" t="s">
        <v>31</v>
      </c>
      <c r="D132" s="93" t="s">
        <v>31</v>
      </c>
      <c r="E132" s="93" t="s">
        <v>31</v>
      </c>
      <c r="F132" s="94" t="s">
        <v>147</v>
      </c>
      <c r="G132" s="95">
        <f>G133+G135</f>
        <v>104421770</v>
      </c>
      <c r="H132" s="95">
        <f aca="true" t="shared" si="58" ref="H132:N132">H133+H135</f>
        <v>457031319</v>
      </c>
      <c r="I132" s="95">
        <f t="shared" si="58"/>
        <v>0</v>
      </c>
      <c r="J132" s="95">
        <f t="shared" si="58"/>
        <v>9939848</v>
      </c>
      <c r="K132" s="95">
        <f t="shared" si="58"/>
        <v>104421770</v>
      </c>
      <c r="L132" s="95">
        <f t="shared" si="58"/>
        <v>435651910</v>
      </c>
      <c r="M132" s="95">
        <f t="shared" si="58"/>
        <v>8905161</v>
      </c>
      <c r="N132" s="90">
        <f t="shared" si="58"/>
        <v>-8905161</v>
      </c>
      <c r="O132" s="95">
        <f aca="true" t="shared" si="59" ref="O132:P150">G132-I132-K132+M132</f>
        <v>8905161</v>
      </c>
      <c r="P132" s="126">
        <f t="shared" si="59"/>
        <v>2534400</v>
      </c>
    </row>
    <row r="133" spans="1:16" ht="31.5" customHeight="1">
      <c r="A133" s="98" t="s">
        <v>31</v>
      </c>
      <c r="B133" s="92" t="s">
        <v>31</v>
      </c>
      <c r="C133" s="93" t="s">
        <v>31</v>
      </c>
      <c r="D133" s="93" t="s">
        <v>46</v>
      </c>
      <c r="E133" s="93" t="s">
        <v>31</v>
      </c>
      <c r="F133" s="94" t="s">
        <v>148</v>
      </c>
      <c r="G133" s="95">
        <f>G134</f>
        <v>90395739</v>
      </c>
      <c r="H133" s="95">
        <f aca="true" t="shared" si="60" ref="H133:N133">H134</f>
        <v>445640751</v>
      </c>
      <c r="I133" s="95">
        <f t="shared" si="60"/>
        <v>0</v>
      </c>
      <c r="J133" s="95">
        <f t="shared" si="60"/>
        <v>9867831</v>
      </c>
      <c r="K133" s="95">
        <f t="shared" si="60"/>
        <v>90395739</v>
      </c>
      <c r="L133" s="95">
        <f t="shared" si="60"/>
        <v>424333359</v>
      </c>
      <c r="M133" s="95">
        <f t="shared" si="60"/>
        <v>8905161</v>
      </c>
      <c r="N133" s="90">
        <f t="shared" si="60"/>
        <v>-8905161</v>
      </c>
      <c r="O133" s="95">
        <f t="shared" si="59"/>
        <v>8905161</v>
      </c>
      <c r="P133" s="126">
        <f t="shared" si="59"/>
        <v>2534400</v>
      </c>
    </row>
    <row r="134" spans="1:16" ht="31.5" customHeight="1">
      <c r="A134" s="98" t="s">
        <v>31</v>
      </c>
      <c r="B134" s="92" t="s">
        <v>31</v>
      </c>
      <c r="C134" s="93" t="s">
        <v>31</v>
      </c>
      <c r="D134" s="93" t="s">
        <v>31</v>
      </c>
      <c r="E134" s="93" t="s">
        <v>46</v>
      </c>
      <c r="F134" s="94" t="s">
        <v>149</v>
      </c>
      <c r="G134" s="95">
        <v>90395739</v>
      </c>
      <c r="H134" s="95">
        <v>445640751</v>
      </c>
      <c r="I134" s="95">
        <v>0</v>
      </c>
      <c r="J134" s="95">
        <v>9867831</v>
      </c>
      <c r="K134" s="95">
        <v>90395739</v>
      </c>
      <c r="L134" s="95">
        <v>424333359</v>
      </c>
      <c r="M134" s="95">
        <v>8905161</v>
      </c>
      <c r="N134" s="90">
        <f>-M134</f>
        <v>-8905161</v>
      </c>
      <c r="O134" s="95">
        <f t="shared" si="59"/>
        <v>8905161</v>
      </c>
      <c r="P134" s="126">
        <f t="shared" si="59"/>
        <v>2534400</v>
      </c>
    </row>
    <row r="135" spans="1:16" ht="31.5" customHeight="1">
      <c r="A135" s="98" t="s">
        <v>31</v>
      </c>
      <c r="B135" s="92" t="s">
        <v>31</v>
      </c>
      <c r="C135" s="93" t="s">
        <v>31</v>
      </c>
      <c r="D135" s="93" t="s">
        <v>57</v>
      </c>
      <c r="E135" s="93" t="s">
        <v>31</v>
      </c>
      <c r="F135" s="94" t="s">
        <v>92</v>
      </c>
      <c r="G135" s="95">
        <f>G136</f>
        <v>14026031</v>
      </c>
      <c r="H135" s="95">
        <f aca="true" t="shared" si="61" ref="H135:N135">H136</f>
        <v>11390568</v>
      </c>
      <c r="I135" s="95">
        <f t="shared" si="61"/>
        <v>0</v>
      </c>
      <c r="J135" s="95">
        <f t="shared" si="61"/>
        <v>72017</v>
      </c>
      <c r="K135" s="95">
        <f t="shared" si="61"/>
        <v>14026031</v>
      </c>
      <c r="L135" s="95">
        <f t="shared" si="61"/>
        <v>11318551</v>
      </c>
      <c r="M135" s="95">
        <f t="shared" si="61"/>
        <v>0</v>
      </c>
      <c r="N135" s="96">
        <f t="shared" si="61"/>
        <v>0</v>
      </c>
      <c r="O135" s="95">
        <f t="shared" si="59"/>
        <v>0</v>
      </c>
      <c r="P135" s="126">
        <f t="shared" si="59"/>
        <v>0</v>
      </c>
    </row>
    <row r="136" spans="1:16" ht="31.5" customHeight="1">
      <c r="A136" s="98" t="s">
        <v>31</v>
      </c>
      <c r="B136" s="92" t="s">
        <v>31</v>
      </c>
      <c r="C136" s="93" t="s">
        <v>31</v>
      </c>
      <c r="D136" s="93" t="s">
        <v>31</v>
      </c>
      <c r="E136" s="93" t="s">
        <v>46</v>
      </c>
      <c r="F136" s="94" t="s">
        <v>146</v>
      </c>
      <c r="G136" s="95">
        <v>14026031</v>
      </c>
      <c r="H136" s="95">
        <v>11390568</v>
      </c>
      <c r="I136" s="95">
        <v>0</v>
      </c>
      <c r="J136" s="95">
        <v>72017</v>
      </c>
      <c r="K136" s="95">
        <v>14026031</v>
      </c>
      <c r="L136" s="95">
        <v>11318551</v>
      </c>
      <c r="M136" s="95">
        <v>0</v>
      </c>
      <c r="N136" s="96">
        <v>0</v>
      </c>
      <c r="O136" s="95">
        <f t="shared" si="59"/>
        <v>0</v>
      </c>
      <c r="P136" s="126">
        <f t="shared" si="59"/>
        <v>0</v>
      </c>
    </row>
    <row r="137" spans="1:16" ht="31.5" customHeight="1">
      <c r="A137" s="98" t="s">
        <v>31</v>
      </c>
      <c r="B137" s="92" t="s">
        <v>31</v>
      </c>
      <c r="C137" s="93" t="s">
        <v>57</v>
      </c>
      <c r="D137" s="93" t="s">
        <v>31</v>
      </c>
      <c r="E137" s="93" t="s">
        <v>31</v>
      </c>
      <c r="F137" s="94" t="s">
        <v>170</v>
      </c>
      <c r="G137" s="95">
        <f>G138</f>
        <v>20754297</v>
      </c>
      <c r="H137" s="95">
        <f aca="true" t="shared" si="62" ref="H137:N137">H138</f>
        <v>126584545</v>
      </c>
      <c r="I137" s="95">
        <f t="shared" si="62"/>
        <v>0</v>
      </c>
      <c r="J137" s="95">
        <f t="shared" si="62"/>
        <v>1445440</v>
      </c>
      <c r="K137" s="95">
        <f t="shared" si="62"/>
        <v>20754297</v>
      </c>
      <c r="L137" s="95">
        <f t="shared" si="62"/>
        <v>64037105</v>
      </c>
      <c r="M137" s="95">
        <f t="shared" si="62"/>
        <v>0</v>
      </c>
      <c r="N137" s="96">
        <f t="shared" si="62"/>
        <v>0</v>
      </c>
      <c r="O137" s="95">
        <f t="shared" si="59"/>
        <v>0</v>
      </c>
      <c r="P137" s="126">
        <f t="shared" si="59"/>
        <v>61102000</v>
      </c>
    </row>
    <row r="138" spans="1:16" ht="31.5" customHeight="1">
      <c r="A138" s="98" t="s">
        <v>31</v>
      </c>
      <c r="B138" s="92" t="s">
        <v>31</v>
      </c>
      <c r="C138" s="93" t="s">
        <v>31</v>
      </c>
      <c r="D138" s="93" t="s">
        <v>31</v>
      </c>
      <c r="E138" s="93" t="s">
        <v>31</v>
      </c>
      <c r="F138" s="94" t="s">
        <v>147</v>
      </c>
      <c r="G138" s="95">
        <f>G139+G141</f>
        <v>20754297</v>
      </c>
      <c r="H138" s="95">
        <f aca="true" t="shared" si="63" ref="H138:N138">H139+H141</f>
        <v>126584545</v>
      </c>
      <c r="I138" s="95">
        <f t="shared" si="63"/>
        <v>0</v>
      </c>
      <c r="J138" s="95">
        <f t="shared" si="63"/>
        <v>1445440</v>
      </c>
      <c r="K138" s="95">
        <f t="shared" si="63"/>
        <v>20754297</v>
      </c>
      <c r="L138" s="95">
        <f t="shared" si="63"/>
        <v>64037105</v>
      </c>
      <c r="M138" s="95">
        <f t="shared" si="63"/>
        <v>0</v>
      </c>
      <c r="N138" s="96">
        <f t="shared" si="63"/>
        <v>0</v>
      </c>
      <c r="O138" s="95">
        <f t="shared" si="59"/>
        <v>0</v>
      </c>
      <c r="P138" s="126">
        <f t="shared" si="59"/>
        <v>61102000</v>
      </c>
    </row>
    <row r="139" spans="1:16" ht="31.5" customHeight="1">
      <c r="A139" s="98" t="s">
        <v>31</v>
      </c>
      <c r="B139" s="92" t="s">
        <v>31</v>
      </c>
      <c r="C139" s="93" t="s">
        <v>31</v>
      </c>
      <c r="D139" s="93" t="s">
        <v>46</v>
      </c>
      <c r="E139" s="93" t="s">
        <v>31</v>
      </c>
      <c r="F139" s="94" t="s">
        <v>163</v>
      </c>
      <c r="G139" s="95">
        <f>G140</f>
        <v>0</v>
      </c>
      <c r="H139" s="95">
        <f aca="true" t="shared" si="64" ref="H139:N139">H140</f>
        <v>64480000</v>
      </c>
      <c r="I139" s="95">
        <f t="shared" si="64"/>
        <v>0</v>
      </c>
      <c r="J139" s="95">
        <f t="shared" si="64"/>
        <v>0</v>
      </c>
      <c r="K139" s="95">
        <f t="shared" si="64"/>
        <v>0</v>
      </c>
      <c r="L139" s="95">
        <f t="shared" si="64"/>
        <v>3378000</v>
      </c>
      <c r="M139" s="95">
        <f t="shared" si="64"/>
        <v>0</v>
      </c>
      <c r="N139" s="96">
        <f t="shared" si="64"/>
        <v>0</v>
      </c>
      <c r="O139" s="95">
        <f t="shared" si="59"/>
        <v>0</v>
      </c>
      <c r="P139" s="126">
        <f t="shared" si="59"/>
        <v>61102000</v>
      </c>
    </row>
    <row r="140" spans="1:16" ht="31.5" customHeight="1">
      <c r="A140" s="98" t="s">
        <v>31</v>
      </c>
      <c r="B140" s="92" t="s">
        <v>31</v>
      </c>
      <c r="C140" s="93" t="s">
        <v>31</v>
      </c>
      <c r="D140" s="93" t="s">
        <v>31</v>
      </c>
      <c r="E140" s="93" t="s">
        <v>46</v>
      </c>
      <c r="F140" s="94" t="s">
        <v>171</v>
      </c>
      <c r="G140" s="95">
        <v>0</v>
      </c>
      <c r="H140" s="95">
        <v>64480000</v>
      </c>
      <c r="I140" s="95">
        <v>0</v>
      </c>
      <c r="J140" s="95">
        <v>0</v>
      </c>
      <c r="K140" s="95">
        <v>0</v>
      </c>
      <c r="L140" s="95">
        <v>3378000</v>
      </c>
      <c r="M140" s="95">
        <v>0</v>
      </c>
      <c r="N140" s="96">
        <v>0</v>
      </c>
      <c r="O140" s="95">
        <f t="shared" si="59"/>
        <v>0</v>
      </c>
      <c r="P140" s="126">
        <f t="shared" si="59"/>
        <v>61102000</v>
      </c>
    </row>
    <row r="141" spans="1:16" ht="31.5" customHeight="1">
      <c r="A141" s="98" t="s">
        <v>31</v>
      </c>
      <c r="B141" s="92" t="s">
        <v>31</v>
      </c>
      <c r="C141" s="93" t="s">
        <v>31</v>
      </c>
      <c r="D141" s="93" t="s">
        <v>57</v>
      </c>
      <c r="E141" s="93" t="s">
        <v>31</v>
      </c>
      <c r="F141" s="94" t="s">
        <v>148</v>
      </c>
      <c r="G141" s="95">
        <f>G142</f>
        <v>20754297</v>
      </c>
      <c r="H141" s="95">
        <f aca="true" t="shared" si="65" ref="H141:N141">H142</f>
        <v>62104545</v>
      </c>
      <c r="I141" s="95">
        <f t="shared" si="65"/>
        <v>0</v>
      </c>
      <c r="J141" s="95">
        <f t="shared" si="65"/>
        <v>1445440</v>
      </c>
      <c r="K141" s="95">
        <f t="shared" si="65"/>
        <v>20754297</v>
      </c>
      <c r="L141" s="95">
        <f t="shared" si="65"/>
        <v>60659105</v>
      </c>
      <c r="M141" s="95">
        <f t="shared" si="65"/>
        <v>0</v>
      </c>
      <c r="N141" s="96">
        <f t="shared" si="65"/>
        <v>0</v>
      </c>
      <c r="O141" s="95">
        <f t="shared" si="59"/>
        <v>0</v>
      </c>
      <c r="P141" s="126">
        <f t="shared" si="59"/>
        <v>0</v>
      </c>
    </row>
    <row r="142" spans="1:16" ht="31.5" customHeight="1">
      <c r="A142" s="98" t="s">
        <v>31</v>
      </c>
      <c r="B142" s="92" t="s">
        <v>31</v>
      </c>
      <c r="C142" s="93" t="s">
        <v>31</v>
      </c>
      <c r="D142" s="93" t="s">
        <v>31</v>
      </c>
      <c r="E142" s="93" t="s">
        <v>46</v>
      </c>
      <c r="F142" s="94" t="s">
        <v>119</v>
      </c>
      <c r="G142" s="95">
        <v>20754297</v>
      </c>
      <c r="H142" s="95">
        <v>62104545</v>
      </c>
      <c r="I142" s="95">
        <v>0</v>
      </c>
      <c r="J142" s="95">
        <v>1445440</v>
      </c>
      <c r="K142" s="95">
        <v>20754297</v>
      </c>
      <c r="L142" s="95">
        <v>60659105</v>
      </c>
      <c r="M142" s="95">
        <v>0</v>
      </c>
      <c r="N142" s="96">
        <v>0</v>
      </c>
      <c r="O142" s="95">
        <f t="shared" si="59"/>
        <v>0</v>
      </c>
      <c r="P142" s="126">
        <f t="shared" si="59"/>
        <v>0</v>
      </c>
    </row>
    <row r="143" spans="1:16" ht="31.5" customHeight="1">
      <c r="A143" s="98" t="s">
        <v>31</v>
      </c>
      <c r="B143" s="92" t="s">
        <v>31</v>
      </c>
      <c r="C143" s="93" t="s">
        <v>59</v>
      </c>
      <c r="D143" s="93" t="s">
        <v>31</v>
      </c>
      <c r="E143" s="93" t="s">
        <v>31</v>
      </c>
      <c r="F143" s="94" t="s">
        <v>172</v>
      </c>
      <c r="G143" s="95">
        <f>G144</f>
        <v>93346847</v>
      </c>
      <c r="H143" s="95">
        <f aca="true" t="shared" si="66" ref="H143:N145">H144</f>
        <v>84510822</v>
      </c>
      <c r="I143" s="95">
        <f t="shared" si="66"/>
        <v>2162889</v>
      </c>
      <c r="J143" s="95">
        <f t="shared" si="66"/>
        <v>13743443</v>
      </c>
      <c r="K143" s="95">
        <f t="shared" si="66"/>
        <v>91183958</v>
      </c>
      <c r="L143" s="95">
        <f t="shared" si="66"/>
        <v>70767379</v>
      </c>
      <c r="M143" s="95">
        <f t="shared" si="66"/>
        <v>0</v>
      </c>
      <c r="N143" s="96">
        <f t="shared" si="66"/>
        <v>0</v>
      </c>
      <c r="O143" s="95">
        <f t="shared" si="59"/>
        <v>0</v>
      </c>
      <c r="P143" s="126">
        <f t="shared" si="59"/>
        <v>0</v>
      </c>
    </row>
    <row r="144" spans="1:16" ht="31.5" customHeight="1">
      <c r="A144" s="98" t="s">
        <v>31</v>
      </c>
      <c r="B144" s="92" t="s">
        <v>31</v>
      </c>
      <c r="C144" s="93" t="s">
        <v>31</v>
      </c>
      <c r="D144" s="93" t="s">
        <v>31</v>
      </c>
      <c r="E144" s="93" t="s">
        <v>31</v>
      </c>
      <c r="F144" s="94" t="s">
        <v>173</v>
      </c>
      <c r="G144" s="95">
        <f>G145</f>
        <v>93346847</v>
      </c>
      <c r="H144" s="95">
        <f t="shared" si="66"/>
        <v>84510822</v>
      </c>
      <c r="I144" s="95">
        <f t="shared" si="66"/>
        <v>2162889</v>
      </c>
      <c r="J144" s="95">
        <f t="shared" si="66"/>
        <v>13743443</v>
      </c>
      <c r="K144" s="95">
        <f t="shared" si="66"/>
        <v>91183958</v>
      </c>
      <c r="L144" s="95">
        <f t="shared" si="66"/>
        <v>70767379</v>
      </c>
      <c r="M144" s="95">
        <f t="shared" si="66"/>
        <v>0</v>
      </c>
      <c r="N144" s="96">
        <f t="shared" si="66"/>
        <v>0</v>
      </c>
      <c r="O144" s="95">
        <f t="shared" si="59"/>
        <v>0</v>
      </c>
      <c r="P144" s="126">
        <f t="shared" si="59"/>
        <v>0</v>
      </c>
    </row>
    <row r="145" spans="1:16" ht="31.5" customHeight="1">
      <c r="A145" s="98" t="s">
        <v>31</v>
      </c>
      <c r="B145" s="92" t="s">
        <v>31</v>
      </c>
      <c r="C145" s="93" t="s">
        <v>31</v>
      </c>
      <c r="D145" s="93" t="s">
        <v>46</v>
      </c>
      <c r="E145" s="93" t="s">
        <v>31</v>
      </c>
      <c r="F145" s="94" t="s">
        <v>148</v>
      </c>
      <c r="G145" s="95">
        <f>G146</f>
        <v>93346847</v>
      </c>
      <c r="H145" s="95">
        <f t="shared" si="66"/>
        <v>84510822</v>
      </c>
      <c r="I145" s="95">
        <f t="shared" si="66"/>
        <v>2162889</v>
      </c>
      <c r="J145" s="95">
        <f t="shared" si="66"/>
        <v>13743443</v>
      </c>
      <c r="K145" s="95">
        <f t="shared" si="66"/>
        <v>91183958</v>
      </c>
      <c r="L145" s="95">
        <f t="shared" si="66"/>
        <v>70767379</v>
      </c>
      <c r="M145" s="95">
        <f t="shared" si="66"/>
        <v>0</v>
      </c>
      <c r="N145" s="96">
        <f t="shared" si="66"/>
        <v>0</v>
      </c>
      <c r="O145" s="95">
        <f t="shared" si="59"/>
        <v>0</v>
      </c>
      <c r="P145" s="126">
        <f t="shared" si="59"/>
        <v>0</v>
      </c>
    </row>
    <row r="146" spans="1:16" ht="31.5" customHeight="1">
      <c r="A146" s="98" t="s">
        <v>31</v>
      </c>
      <c r="B146" s="92" t="s">
        <v>31</v>
      </c>
      <c r="C146" s="93" t="s">
        <v>31</v>
      </c>
      <c r="D146" s="93" t="s">
        <v>31</v>
      </c>
      <c r="E146" s="93" t="s">
        <v>46</v>
      </c>
      <c r="F146" s="94" t="s">
        <v>119</v>
      </c>
      <c r="G146" s="95">
        <v>93346847</v>
      </c>
      <c r="H146" s="95">
        <v>84510822</v>
      </c>
      <c r="I146" s="95">
        <v>2162889</v>
      </c>
      <c r="J146" s="95">
        <v>13743443</v>
      </c>
      <c r="K146" s="95">
        <v>91183958</v>
      </c>
      <c r="L146" s="95">
        <v>70767379</v>
      </c>
      <c r="M146" s="95">
        <v>0</v>
      </c>
      <c r="N146" s="96">
        <v>0</v>
      </c>
      <c r="O146" s="95">
        <f t="shared" si="59"/>
        <v>0</v>
      </c>
      <c r="P146" s="126">
        <f t="shared" si="59"/>
        <v>0</v>
      </c>
    </row>
    <row r="147" spans="1:16" s="117" customFormat="1" ht="31.5" customHeight="1">
      <c r="A147" s="127" t="s">
        <v>31</v>
      </c>
      <c r="B147" s="128" t="s">
        <v>31</v>
      </c>
      <c r="C147" s="129" t="s">
        <v>61</v>
      </c>
      <c r="D147" s="129" t="s">
        <v>31</v>
      </c>
      <c r="E147" s="129" t="s">
        <v>31</v>
      </c>
      <c r="F147" s="130" t="s">
        <v>174</v>
      </c>
      <c r="G147" s="131">
        <f>G148</f>
        <v>13926275</v>
      </c>
      <c r="H147" s="131">
        <f aca="true" t="shared" si="67" ref="H147:N149">H148</f>
        <v>545907478</v>
      </c>
      <c r="I147" s="131">
        <f t="shared" si="67"/>
        <v>28390</v>
      </c>
      <c r="J147" s="131">
        <f t="shared" si="67"/>
        <v>3313819</v>
      </c>
      <c r="K147" s="131">
        <f t="shared" si="67"/>
        <v>11853009</v>
      </c>
      <c r="L147" s="131">
        <f t="shared" si="67"/>
        <v>399985544</v>
      </c>
      <c r="M147" s="131">
        <f t="shared" si="67"/>
        <v>44384301</v>
      </c>
      <c r="N147" s="134">
        <f t="shared" si="67"/>
        <v>-44384301</v>
      </c>
      <c r="O147" s="131">
        <f t="shared" si="59"/>
        <v>46429177</v>
      </c>
      <c r="P147" s="133">
        <f t="shared" si="59"/>
        <v>98223814</v>
      </c>
    </row>
    <row r="148" spans="1:16" ht="31.5" customHeight="1">
      <c r="A148" s="98" t="s">
        <v>31</v>
      </c>
      <c r="B148" s="92" t="s">
        <v>31</v>
      </c>
      <c r="C148" s="93" t="s">
        <v>31</v>
      </c>
      <c r="D148" s="93" t="s">
        <v>31</v>
      </c>
      <c r="E148" s="93" t="s">
        <v>31</v>
      </c>
      <c r="F148" s="94" t="s">
        <v>147</v>
      </c>
      <c r="G148" s="95">
        <f>G149</f>
        <v>13926275</v>
      </c>
      <c r="H148" s="95">
        <f t="shared" si="67"/>
        <v>545907478</v>
      </c>
      <c r="I148" s="95">
        <f t="shared" si="67"/>
        <v>28390</v>
      </c>
      <c r="J148" s="95">
        <f t="shared" si="67"/>
        <v>3313819</v>
      </c>
      <c r="K148" s="95">
        <f t="shared" si="67"/>
        <v>11853009</v>
      </c>
      <c r="L148" s="95">
        <f t="shared" si="67"/>
        <v>399985544</v>
      </c>
      <c r="M148" s="95">
        <f t="shared" si="67"/>
        <v>44384301</v>
      </c>
      <c r="N148" s="90">
        <f t="shared" si="67"/>
        <v>-44384301</v>
      </c>
      <c r="O148" s="95">
        <f t="shared" si="59"/>
        <v>46429177</v>
      </c>
      <c r="P148" s="126">
        <f t="shared" si="59"/>
        <v>98223814</v>
      </c>
    </row>
    <row r="149" spans="1:16" ht="31.5" customHeight="1">
      <c r="A149" s="98" t="s">
        <v>31</v>
      </c>
      <c r="B149" s="92" t="s">
        <v>31</v>
      </c>
      <c r="C149" s="93" t="s">
        <v>31</v>
      </c>
      <c r="D149" s="93" t="s">
        <v>46</v>
      </c>
      <c r="E149" s="93" t="s">
        <v>31</v>
      </c>
      <c r="F149" s="94" t="s">
        <v>148</v>
      </c>
      <c r="G149" s="95">
        <f>G150</f>
        <v>13926275</v>
      </c>
      <c r="H149" s="95">
        <f t="shared" si="67"/>
        <v>545907478</v>
      </c>
      <c r="I149" s="95">
        <f t="shared" si="67"/>
        <v>28390</v>
      </c>
      <c r="J149" s="95">
        <f t="shared" si="67"/>
        <v>3313819</v>
      </c>
      <c r="K149" s="95">
        <f t="shared" si="67"/>
        <v>11853009</v>
      </c>
      <c r="L149" s="95">
        <f t="shared" si="67"/>
        <v>399985544</v>
      </c>
      <c r="M149" s="95">
        <f t="shared" si="67"/>
        <v>44384301</v>
      </c>
      <c r="N149" s="90">
        <f t="shared" si="67"/>
        <v>-44384301</v>
      </c>
      <c r="O149" s="95">
        <f t="shared" si="59"/>
        <v>46429177</v>
      </c>
      <c r="P149" s="126">
        <f t="shared" si="59"/>
        <v>98223814</v>
      </c>
    </row>
    <row r="150" spans="1:16" ht="31.5" customHeight="1">
      <c r="A150" s="98" t="s">
        <v>31</v>
      </c>
      <c r="B150" s="92" t="s">
        <v>31</v>
      </c>
      <c r="C150" s="93" t="s">
        <v>31</v>
      </c>
      <c r="D150" s="93" t="s">
        <v>31</v>
      </c>
      <c r="E150" s="93" t="s">
        <v>46</v>
      </c>
      <c r="F150" s="94" t="s">
        <v>150</v>
      </c>
      <c r="G150" s="95">
        <v>13926275</v>
      </c>
      <c r="H150" s="95">
        <v>545907478</v>
      </c>
      <c r="I150" s="95">
        <v>28390</v>
      </c>
      <c r="J150" s="95">
        <v>3313819</v>
      </c>
      <c r="K150" s="95">
        <v>11853009</v>
      </c>
      <c r="L150" s="95">
        <v>399985544</v>
      </c>
      <c r="M150" s="95">
        <v>44384301</v>
      </c>
      <c r="N150" s="90">
        <f>-M150</f>
        <v>-44384301</v>
      </c>
      <c r="O150" s="95">
        <f t="shared" si="59"/>
        <v>46429177</v>
      </c>
      <c r="P150" s="126">
        <f t="shared" si="59"/>
        <v>98223814</v>
      </c>
    </row>
    <row r="151" spans="1:16" ht="31.5" customHeight="1">
      <c r="A151" s="98" t="s">
        <v>31</v>
      </c>
      <c r="B151" s="92" t="s">
        <v>70</v>
      </c>
      <c r="C151" s="93" t="s">
        <v>31</v>
      </c>
      <c r="D151" s="93" t="s">
        <v>31</v>
      </c>
      <c r="E151" s="93" t="s">
        <v>31</v>
      </c>
      <c r="F151" s="94" t="s">
        <v>84</v>
      </c>
      <c r="G151" s="95">
        <f>G152+G158+G161+G165</f>
        <v>0</v>
      </c>
      <c r="H151" s="95">
        <f aca="true" t="shared" si="68" ref="H151:P151">H152+H158+H161+H165</f>
        <v>2264819424</v>
      </c>
      <c r="I151" s="95">
        <f t="shared" si="68"/>
        <v>0</v>
      </c>
      <c r="J151" s="95">
        <f t="shared" si="68"/>
        <v>27987116</v>
      </c>
      <c r="K151" s="95">
        <f t="shared" si="68"/>
        <v>0</v>
      </c>
      <c r="L151" s="95">
        <f t="shared" si="68"/>
        <v>575563744</v>
      </c>
      <c r="M151" s="95">
        <f t="shared" si="68"/>
        <v>0</v>
      </c>
      <c r="N151" s="96">
        <f t="shared" si="68"/>
        <v>0</v>
      </c>
      <c r="O151" s="95">
        <f t="shared" si="68"/>
        <v>0</v>
      </c>
      <c r="P151" s="126">
        <f t="shared" si="68"/>
        <v>1661268564</v>
      </c>
    </row>
    <row r="152" spans="1:16" ht="31.5" customHeight="1">
      <c r="A152" s="98" t="s">
        <v>31</v>
      </c>
      <c r="B152" s="92" t="s">
        <v>31</v>
      </c>
      <c r="C152" s="93" t="s">
        <v>46</v>
      </c>
      <c r="D152" s="93" t="s">
        <v>31</v>
      </c>
      <c r="E152" s="93" t="s">
        <v>31</v>
      </c>
      <c r="F152" s="94" t="s">
        <v>175</v>
      </c>
      <c r="G152" s="95">
        <f>G153</f>
        <v>0</v>
      </c>
      <c r="H152" s="95">
        <f aca="true" t="shared" si="69" ref="H152:N152">H153</f>
        <v>685010154</v>
      </c>
      <c r="I152" s="95">
        <f t="shared" si="69"/>
        <v>0</v>
      </c>
      <c r="J152" s="95">
        <f t="shared" si="69"/>
        <v>14241719</v>
      </c>
      <c r="K152" s="95">
        <f t="shared" si="69"/>
        <v>0</v>
      </c>
      <c r="L152" s="95">
        <f t="shared" si="69"/>
        <v>211335355</v>
      </c>
      <c r="M152" s="95">
        <f t="shared" si="69"/>
        <v>0</v>
      </c>
      <c r="N152" s="96">
        <f t="shared" si="69"/>
        <v>0</v>
      </c>
      <c r="O152" s="95">
        <f>G152-I152-K152+M152</f>
        <v>0</v>
      </c>
      <c r="P152" s="126">
        <f>H152-J152-L152+N152</f>
        <v>459433080</v>
      </c>
    </row>
    <row r="153" spans="1:16" ht="31.5" customHeight="1">
      <c r="A153" s="98" t="s">
        <v>31</v>
      </c>
      <c r="B153" s="92" t="s">
        <v>31</v>
      </c>
      <c r="C153" s="93" t="s">
        <v>31</v>
      </c>
      <c r="D153" s="93" t="s">
        <v>31</v>
      </c>
      <c r="E153" s="93" t="s">
        <v>31</v>
      </c>
      <c r="F153" s="94" t="s">
        <v>176</v>
      </c>
      <c r="G153" s="95">
        <f>G154+G156</f>
        <v>0</v>
      </c>
      <c r="H153" s="95">
        <f aca="true" t="shared" si="70" ref="H153:N153">H154+H156</f>
        <v>685010154</v>
      </c>
      <c r="I153" s="95">
        <f t="shared" si="70"/>
        <v>0</v>
      </c>
      <c r="J153" s="95">
        <f t="shared" si="70"/>
        <v>14241719</v>
      </c>
      <c r="K153" s="95">
        <f t="shared" si="70"/>
        <v>0</v>
      </c>
      <c r="L153" s="95">
        <f t="shared" si="70"/>
        <v>211335355</v>
      </c>
      <c r="M153" s="95">
        <f t="shared" si="70"/>
        <v>0</v>
      </c>
      <c r="N153" s="96">
        <f t="shared" si="70"/>
        <v>0</v>
      </c>
      <c r="O153" s="95">
        <f aca="true" t="shared" si="71" ref="O153:P169">G153-I153-K153+M153</f>
        <v>0</v>
      </c>
      <c r="P153" s="126">
        <f t="shared" si="71"/>
        <v>459433080</v>
      </c>
    </row>
    <row r="154" spans="1:16" ht="31.5" customHeight="1">
      <c r="A154" s="98" t="s">
        <v>31</v>
      </c>
      <c r="B154" s="92" t="s">
        <v>31</v>
      </c>
      <c r="C154" s="93" t="s">
        <v>31</v>
      </c>
      <c r="D154" s="93" t="s">
        <v>46</v>
      </c>
      <c r="E154" s="93" t="s">
        <v>31</v>
      </c>
      <c r="F154" s="94" t="s">
        <v>136</v>
      </c>
      <c r="G154" s="95">
        <f>G155</f>
        <v>0</v>
      </c>
      <c r="H154" s="95">
        <f aca="true" t="shared" si="72" ref="H154:N154">H155</f>
        <v>680081649</v>
      </c>
      <c r="I154" s="95">
        <f t="shared" si="72"/>
        <v>0</v>
      </c>
      <c r="J154" s="95">
        <f t="shared" si="72"/>
        <v>14206203</v>
      </c>
      <c r="K154" s="95">
        <f t="shared" si="72"/>
        <v>0</v>
      </c>
      <c r="L154" s="95">
        <f t="shared" si="72"/>
        <v>206442366</v>
      </c>
      <c r="M154" s="95">
        <f t="shared" si="72"/>
        <v>0</v>
      </c>
      <c r="N154" s="96">
        <f t="shared" si="72"/>
        <v>0</v>
      </c>
      <c r="O154" s="95">
        <f t="shared" si="71"/>
        <v>0</v>
      </c>
      <c r="P154" s="126">
        <f t="shared" si="71"/>
        <v>459433080</v>
      </c>
    </row>
    <row r="155" spans="1:16" ht="31.5" customHeight="1">
      <c r="A155" s="98" t="s">
        <v>31</v>
      </c>
      <c r="B155" s="92" t="s">
        <v>31</v>
      </c>
      <c r="C155" s="93" t="s">
        <v>31</v>
      </c>
      <c r="D155" s="93" t="s">
        <v>31</v>
      </c>
      <c r="E155" s="93" t="s">
        <v>46</v>
      </c>
      <c r="F155" s="94" t="s">
        <v>126</v>
      </c>
      <c r="G155" s="95">
        <v>0</v>
      </c>
      <c r="H155" s="95">
        <v>680081649</v>
      </c>
      <c r="I155" s="95">
        <v>0</v>
      </c>
      <c r="J155" s="95">
        <v>14206203</v>
      </c>
      <c r="K155" s="95">
        <v>0</v>
      </c>
      <c r="L155" s="95">
        <v>206442366</v>
      </c>
      <c r="M155" s="95">
        <v>0</v>
      </c>
      <c r="N155" s="96">
        <v>0</v>
      </c>
      <c r="O155" s="95">
        <f t="shared" si="71"/>
        <v>0</v>
      </c>
      <c r="P155" s="126">
        <f t="shared" si="71"/>
        <v>459433080</v>
      </c>
    </row>
    <row r="156" spans="1:16" ht="31.5" customHeight="1">
      <c r="A156" s="98" t="s">
        <v>31</v>
      </c>
      <c r="B156" s="92" t="s">
        <v>31</v>
      </c>
      <c r="C156" s="93" t="s">
        <v>31</v>
      </c>
      <c r="D156" s="93" t="s">
        <v>57</v>
      </c>
      <c r="E156" s="93" t="s">
        <v>31</v>
      </c>
      <c r="F156" s="94" t="s">
        <v>99</v>
      </c>
      <c r="G156" s="95">
        <f>G157</f>
        <v>0</v>
      </c>
      <c r="H156" s="95">
        <f aca="true" t="shared" si="73" ref="H156:N156">H157</f>
        <v>4928505</v>
      </c>
      <c r="I156" s="95">
        <f t="shared" si="73"/>
        <v>0</v>
      </c>
      <c r="J156" s="95">
        <f t="shared" si="73"/>
        <v>35516</v>
      </c>
      <c r="K156" s="95">
        <f t="shared" si="73"/>
        <v>0</v>
      </c>
      <c r="L156" s="95">
        <f t="shared" si="73"/>
        <v>4892989</v>
      </c>
      <c r="M156" s="95">
        <f t="shared" si="73"/>
        <v>0</v>
      </c>
      <c r="N156" s="96">
        <f t="shared" si="73"/>
        <v>0</v>
      </c>
      <c r="O156" s="95">
        <f t="shared" si="71"/>
        <v>0</v>
      </c>
      <c r="P156" s="126">
        <f t="shared" si="71"/>
        <v>0</v>
      </c>
    </row>
    <row r="157" spans="1:16" ht="31.5" customHeight="1">
      <c r="A157" s="98" t="s">
        <v>31</v>
      </c>
      <c r="B157" s="92" t="s">
        <v>31</v>
      </c>
      <c r="C157" s="93" t="s">
        <v>31</v>
      </c>
      <c r="D157" s="93" t="s">
        <v>31</v>
      </c>
      <c r="E157" s="93" t="s">
        <v>57</v>
      </c>
      <c r="F157" s="94" t="s">
        <v>177</v>
      </c>
      <c r="G157" s="95">
        <v>0</v>
      </c>
      <c r="H157" s="95">
        <v>4928505</v>
      </c>
      <c r="I157" s="95">
        <v>0</v>
      </c>
      <c r="J157" s="95">
        <v>35516</v>
      </c>
      <c r="K157" s="95">
        <v>0</v>
      </c>
      <c r="L157" s="95">
        <v>4892989</v>
      </c>
      <c r="M157" s="95">
        <v>0</v>
      </c>
      <c r="N157" s="96">
        <v>0</v>
      </c>
      <c r="O157" s="95">
        <f t="shared" si="71"/>
        <v>0</v>
      </c>
      <c r="P157" s="126">
        <f t="shared" si="71"/>
        <v>0</v>
      </c>
    </row>
    <row r="158" spans="1:16" ht="31.5" customHeight="1">
      <c r="A158" s="98" t="s">
        <v>31</v>
      </c>
      <c r="B158" s="92" t="s">
        <v>31</v>
      </c>
      <c r="C158" s="93" t="s">
        <v>57</v>
      </c>
      <c r="D158" s="93" t="s">
        <v>31</v>
      </c>
      <c r="E158" s="93" t="s">
        <v>31</v>
      </c>
      <c r="F158" s="94" t="s">
        <v>178</v>
      </c>
      <c r="G158" s="95">
        <f>G159</f>
        <v>0</v>
      </c>
      <c r="H158" s="95">
        <f aca="true" t="shared" si="74" ref="H158:N159">H159</f>
        <v>15785000</v>
      </c>
      <c r="I158" s="95">
        <f t="shared" si="74"/>
        <v>0</v>
      </c>
      <c r="J158" s="95">
        <f t="shared" si="74"/>
        <v>0</v>
      </c>
      <c r="K158" s="95">
        <f t="shared" si="74"/>
        <v>0</v>
      </c>
      <c r="L158" s="95">
        <f t="shared" si="74"/>
        <v>9020000</v>
      </c>
      <c r="M158" s="95">
        <f t="shared" si="74"/>
        <v>0</v>
      </c>
      <c r="N158" s="96">
        <f t="shared" si="74"/>
        <v>0</v>
      </c>
      <c r="O158" s="95">
        <f t="shared" si="71"/>
        <v>0</v>
      </c>
      <c r="P158" s="126">
        <f t="shared" si="71"/>
        <v>6765000</v>
      </c>
    </row>
    <row r="159" spans="1:16" ht="31.5" customHeight="1">
      <c r="A159" s="98" t="s">
        <v>31</v>
      </c>
      <c r="B159" s="92" t="s">
        <v>31</v>
      </c>
      <c r="C159" s="93" t="s">
        <v>31</v>
      </c>
      <c r="D159" s="93" t="s">
        <v>31</v>
      </c>
      <c r="E159" s="93" t="s">
        <v>31</v>
      </c>
      <c r="F159" s="94" t="s">
        <v>176</v>
      </c>
      <c r="G159" s="95">
        <f>G160</f>
        <v>0</v>
      </c>
      <c r="H159" s="95">
        <f t="shared" si="74"/>
        <v>15785000</v>
      </c>
      <c r="I159" s="95">
        <f t="shared" si="74"/>
        <v>0</v>
      </c>
      <c r="J159" s="95">
        <f t="shared" si="74"/>
        <v>0</v>
      </c>
      <c r="K159" s="95">
        <f t="shared" si="74"/>
        <v>0</v>
      </c>
      <c r="L159" s="95">
        <f t="shared" si="74"/>
        <v>9020000</v>
      </c>
      <c r="M159" s="95">
        <f t="shared" si="74"/>
        <v>0</v>
      </c>
      <c r="N159" s="96">
        <f t="shared" si="74"/>
        <v>0</v>
      </c>
      <c r="O159" s="95">
        <f t="shared" si="71"/>
        <v>0</v>
      </c>
      <c r="P159" s="126">
        <f t="shared" si="71"/>
        <v>6765000</v>
      </c>
    </row>
    <row r="160" spans="1:16" ht="31.5" customHeight="1">
      <c r="A160" s="98" t="s">
        <v>31</v>
      </c>
      <c r="B160" s="92" t="s">
        <v>31</v>
      </c>
      <c r="C160" s="93" t="s">
        <v>31</v>
      </c>
      <c r="D160" s="93" t="s">
        <v>46</v>
      </c>
      <c r="E160" s="93" t="s">
        <v>31</v>
      </c>
      <c r="F160" s="94" t="s">
        <v>179</v>
      </c>
      <c r="G160" s="95">
        <v>0</v>
      </c>
      <c r="H160" s="95">
        <v>15785000</v>
      </c>
      <c r="I160" s="95">
        <v>0</v>
      </c>
      <c r="J160" s="95">
        <v>0</v>
      </c>
      <c r="K160" s="95">
        <v>0</v>
      </c>
      <c r="L160" s="95">
        <v>9020000</v>
      </c>
      <c r="M160" s="95">
        <v>0</v>
      </c>
      <c r="N160" s="96">
        <v>0</v>
      </c>
      <c r="O160" s="95">
        <f t="shared" si="71"/>
        <v>0</v>
      </c>
      <c r="P160" s="126">
        <f t="shared" si="71"/>
        <v>6765000</v>
      </c>
    </row>
    <row r="161" spans="1:16" ht="31.5" customHeight="1">
      <c r="A161" s="98" t="s">
        <v>31</v>
      </c>
      <c r="B161" s="92" t="s">
        <v>31</v>
      </c>
      <c r="C161" s="93" t="s">
        <v>59</v>
      </c>
      <c r="D161" s="93" t="s">
        <v>31</v>
      </c>
      <c r="E161" s="93" t="s">
        <v>31</v>
      </c>
      <c r="F161" s="94" t="s">
        <v>180</v>
      </c>
      <c r="G161" s="95">
        <f>G162</f>
        <v>0</v>
      </c>
      <c r="H161" s="95">
        <f aca="true" t="shared" si="75" ref="H161:N163">H162</f>
        <v>504364672</v>
      </c>
      <c r="I161" s="95">
        <f t="shared" si="75"/>
        <v>0</v>
      </c>
      <c r="J161" s="95">
        <f t="shared" si="75"/>
        <v>1991256</v>
      </c>
      <c r="K161" s="95">
        <f t="shared" si="75"/>
        <v>0</v>
      </c>
      <c r="L161" s="95">
        <f t="shared" si="75"/>
        <v>94552647</v>
      </c>
      <c r="M161" s="95">
        <f t="shared" si="75"/>
        <v>0</v>
      </c>
      <c r="N161" s="96">
        <f t="shared" si="75"/>
        <v>0</v>
      </c>
      <c r="O161" s="95">
        <f t="shared" si="71"/>
        <v>0</v>
      </c>
      <c r="P161" s="126">
        <f t="shared" si="71"/>
        <v>407820769</v>
      </c>
    </row>
    <row r="162" spans="1:16" ht="31.5" customHeight="1">
      <c r="A162" s="98" t="s">
        <v>31</v>
      </c>
      <c r="B162" s="92" t="s">
        <v>31</v>
      </c>
      <c r="C162" s="93" t="s">
        <v>31</v>
      </c>
      <c r="D162" s="93" t="s">
        <v>31</v>
      </c>
      <c r="E162" s="93" t="s">
        <v>31</v>
      </c>
      <c r="F162" s="94" t="s">
        <v>176</v>
      </c>
      <c r="G162" s="95">
        <f>G163</f>
        <v>0</v>
      </c>
      <c r="H162" s="95">
        <f t="shared" si="75"/>
        <v>504364672</v>
      </c>
      <c r="I162" s="95">
        <f t="shared" si="75"/>
        <v>0</v>
      </c>
      <c r="J162" s="95">
        <f t="shared" si="75"/>
        <v>1991256</v>
      </c>
      <c r="K162" s="95">
        <f t="shared" si="75"/>
        <v>0</v>
      </c>
      <c r="L162" s="95">
        <f t="shared" si="75"/>
        <v>94552647</v>
      </c>
      <c r="M162" s="95">
        <f t="shared" si="75"/>
        <v>0</v>
      </c>
      <c r="N162" s="96">
        <f t="shared" si="75"/>
        <v>0</v>
      </c>
      <c r="O162" s="95">
        <f t="shared" si="71"/>
        <v>0</v>
      </c>
      <c r="P162" s="126">
        <f t="shared" si="71"/>
        <v>407820769</v>
      </c>
    </row>
    <row r="163" spans="1:16" ht="31.5" customHeight="1">
      <c r="A163" s="98" t="s">
        <v>31</v>
      </c>
      <c r="B163" s="92" t="s">
        <v>31</v>
      </c>
      <c r="C163" s="93" t="s">
        <v>31</v>
      </c>
      <c r="D163" s="93" t="s">
        <v>46</v>
      </c>
      <c r="E163" s="93" t="s">
        <v>31</v>
      </c>
      <c r="F163" s="94" t="s">
        <v>136</v>
      </c>
      <c r="G163" s="95">
        <f>G164</f>
        <v>0</v>
      </c>
      <c r="H163" s="95">
        <f t="shared" si="75"/>
        <v>504364672</v>
      </c>
      <c r="I163" s="95">
        <f t="shared" si="75"/>
        <v>0</v>
      </c>
      <c r="J163" s="95">
        <f t="shared" si="75"/>
        <v>1991256</v>
      </c>
      <c r="K163" s="95">
        <f t="shared" si="75"/>
        <v>0</v>
      </c>
      <c r="L163" s="95">
        <f t="shared" si="75"/>
        <v>94552647</v>
      </c>
      <c r="M163" s="95">
        <f t="shared" si="75"/>
        <v>0</v>
      </c>
      <c r="N163" s="96">
        <f t="shared" si="75"/>
        <v>0</v>
      </c>
      <c r="O163" s="95">
        <f t="shared" si="71"/>
        <v>0</v>
      </c>
      <c r="P163" s="126">
        <f t="shared" si="71"/>
        <v>407820769</v>
      </c>
    </row>
    <row r="164" spans="1:16" ht="31.5" customHeight="1">
      <c r="A164" s="98" t="s">
        <v>31</v>
      </c>
      <c r="B164" s="92" t="s">
        <v>31</v>
      </c>
      <c r="C164" s="93" t="s">
        <v>31</v>
      </c>
      <c r="D164" s="93" t="s">
        <v>31</v>
      </c>
      <c r="E164" s="93" t="s">
        <v>46</v>
      </c>
      <c r="F164" s="94" t="s">
        <v>126</v>
      </c>
      <c r="G164" s="95">
        <v>0</v>
      </c>
      <c r="H164" s="95">
        <v>504364672</v>
      </c>
      <c r="I164" s="95">
        <v>0</v>
      </c>
      <c r="J164" s="95">
        <v>1991256</v>
      </c>
      <c r="K164" s="95">
        <v>0</v>
      </c>
      <c r="L164" s="95">
        <v>94552647</v>
      </c>
      <c r="M164" s="95">
        <v>0</v>
      </c>
      <c r="N164" s="96">
        <v>0</v>
      </c>
      <c r="O164" s="95">
        <f t="shared" si="71"/>
        <v>0</v>
      </c>
      <c r="P164" s="126">
        <f t="shared" si="71"/>
        <v>407820769</v>
      </c>
    </row>
    <row r="165" spans="1:16" ht="31.5" customHeight="1">
      <c r="A165" s="98" t="s">
        <v>31</v>
      </c>
      <c r="B165" s="92" t="s">
        <v>31</v>
      </c>
      <c r="C165" s="93" t="s">
        <v>61</v>
      </c>
      <c r="D165" s="93" t="s">
        <v>31</v>
      </c>
      <c r="E165" s="93" t="s">
        <v>31</v>
      </c>
      <c r="F165" s="94" t="s">
        <v>181</v>
      </c>
      <c r="G165" s="95">
        <f>G166</f>
        <v>0</v>
      </c>
      <c r="H165" s="95">
        <f aca="true" t="shared" si="76" ref="H165:N165">H166</f>
        <v>1059659598</v>
      </c>
      <c r="I165" s="95">
        <f t="shared" si="76"/>
        <v>0</v>
      </c>
      <c r="J165" s="95">
        <f t="shared" si="76"/>
        <v>11754141</v>
      </c>
      <c r="K165" s="95">
        <f t="shared" si="76"/>
        <v>0</v>
      </c>
      <c r="L165" s="95">
        <f t="shared" si="76"/>
        <v>260655742</v>
      </c>
      <c r="M165" s="95">
        <f t="shared" si="76"/>
        <v>0</v>
      </c>
      <c r="N165" s="96">
        <f t="shared" si="76"/>
        <v>0</v>
      </c>
      <c r="O165" s="95">
        <f t="shared" si="71"/>
        <v>0</v>
      </c>
      <c r="P165" s="126">
        <f t="shared" si="71"/>
        <v>787249715</v>
      </c>
    </row>
    <row r="166" spans="1:16" ht="31.5" customHeight="1">
      <c r="A166" s="98" t="s">
        <v>31</v>
      </c>
      <c r="B166" s="92" t="s">
        <v>31</v>
      </c>
      <c r="C166" s="93" t="s">
        <v>31</v>
      </c>
      <c r="D166" s="93" t="s">
        <v>31</v>
      </c>
      <c r="E166" s="93" t="s">
        <v>31</v>
      </c>
      <c r="F166" s="94" t="s">
        <v>182</v>
      </c>
      <c r="G166" s="95">
        <f>G167+G169</f>
        <v>0</v>
      </c>
      <c r="H166" s="95">
        <f aca="true" t="shared" si="77" ref="H166:N166">H167+H169</f>
        <v>1059659598</v>
      </c>
      <c r="I166" s="95">
        <f t="shared" si="77"/>
        <v>0</v>
      </c>
      <c r="J166" s="95">
        <f t="shared" si="77"/>
        <v>11754141</v>
      </c>
      <c r="K166" s="95">
        <f t="shared" si="77"/>
        <v>0</v>
      </c>
      <c r="L166" s="95">
        <f t="shared" si="77"/>
        <v>260655742</v>
      </c>
      <c r="M166" s="95">
        <f t="shared" si="77"/>
        <v>0</v>
      </c>
      <c r="N166" s="96">
        <f t="shared" si="77"/>
        <v>0</v>
      </c>
      <c r="O166" s="95">
        <f t="shared" si="71"/>
        <v>0</v>
      </c>
      <c r="P166" s="126">
        <f t="shared" si="71"/>
        <v>787249715</v>
      </c>
    </row>
    <row r="167" spans="1:16" s="117" customFormat="1" ht="31.5" customHeight="1">
      <c r="A167" s="127" t="s">
        <v>31</v>
      </c>
      <c r="B167" s="128" t="s">
        <v>31</v>
      </c>
      <c r="C167" s="129" t="s">
        <v>31</v>
      </c>
      <c r="D167" s="129" t="s">
        <v>46</v>
      </c>
      <c r="E167" s="129" t="s">
        <v>31</v>
      </c>
      <c r="F167" s="130" t="s">
        <v>136</v>
      </c>
      <c r="G167" s="131">
        <f>G168</f>
        <v>0</v>
      </c>
      <c r="H167" s="131">
        <f aca="true" t="shared" si="78" ref="H167:N167">H168</f>
        <v>654515732</v>
      </c>
      <c r="I167" s="131">
        <f t="shared" si="78"/>
        <v>0</v>
      </c>
      <c r="J167" s="131">
        <f t="shared" si="78"/>
        <v>2724830</v>
      </c>
      <c r="K167" s="131">
        <f t="shared" si="78"/>
        <v>0</v>
      </c>
      <c r="L167" s="131">
        <f t="shared" si="78"/>
        <v>156964809</v>
      </c>
      <c r="M167" s="131">
        <f t="shared" si="78"/>
        <v>0</v>
      </c>
      <c r="N167" s="132">
        <f t="shared" si="78"/>
        <v>0</v>
      </c>
      <c r="O167" s="131">
        <f t="shared" si="71"/>
        <v>0</v>
      </c>
      <c r="P167" s="133">
        <f t="shared" si="71"/>
        <v>494826093</v>
      </c>
    </row>
    <row r="168" spans="1:16" ht="31.5" customHeight="1">
      <c r="A168" s="98" t="s">
        <v>31</v>
      </c>
      <c r="B168" s="92" t="s">
        <v>31</v>
      </c>
      <c r="C168" s="93" t="s">
        <v>31</v>
      </c>
      <c r="D168" s="93" t="s">
        <v>31</v>
      </c>
      <c r="E168" s="93" t="s">
        <v>46</v>
      </c>
      <c r="F168" s="94" t="s">
        <v>126</v>
      </c>
      <c r="G168" s="95">
        <v>0</v>
      </c>
      <c r="H168" s="95">
        <v>654515732</v>
      </c>
      <c r="I168" s="95">
        <v>0</v>
      </c>
      <c r="J168" s="95">
        <v>2724830</v>
      </c>
      <c r="K168" s="95">
        <v>0</v>
      </c>
      <c r="L168" s="95">
        <v>156964809</v>
      </c>
      <c r="M168" s="95">
        <v>0</v>
      </c>
      <c r="N168" s="96">
        <v>0</v>
      </c>
      <c r="O168" s="95">
        <f t="shared" si="71"/>
        <v>0</v>
      </c>
      <c r="P168" s="126">
        <f t="shared" si="71"/>
        <v>494826093</v>
      </c>
    </row>
    <row r="169" spans="1:16" ht="31.5" customHeight="1">
      <c r="A169" s="98" t="s">
        <v>31</v>
      </c>
      <c r="B169" s="92" t="s">
        <v>31</v>
      </c>
      <c r="C169" s="93" t="s">
        <v>31</v>
      </c>
      <c r="D169" s="93" t="s">
        <v>57</v>
      </c>
      <c r="E169" s="93" t="s">
        <v>31</v>
      </c>
      <c r="F169" s="94" t="s">
        <v>183</v>
      </c>
      <c r="G169" s="95">
        <v>0</v>
      </c>
      <c r="H169" s="95">
        <v>405143866</v>
      </c>
      <c r="I169" s="95">
        <v>0</v>
      </c>
      <c r="J169" s="95">
        <v>9029311</v>
      </c>
      <c r="K169" s="95">
        <v>0</v>
      </c>
      <c r="L169" s="95">
        <v>103690933</v>
      </c>
      <c r="M169" s="95">
        <v>0</v>
      </c>
      <c r="N169" s="96">
        <v>0</v>
      </c>
      <c r="O169" s="95">
        <f t="shared" si="71"/>
        <v>0</v>
      </c>
      <c r="P169" s="126">
        <f t="shared" si="71"/>
        <v>292423622</v>
      </c>
    </row>
    <row r="170" spans="1:16" ht="31.5" customHeight="1">
      <c r="A170" s="98" t="s">
        <v>31</v>
      </c>
      <c r="B170" s="92" t="s">
        <v>72</v>
      </c>
      <c r="C170" s="93" t="s">
        <v>31</v>
      </c>
      <c r="D170" s="93" t="s">
        <v>31</v>
      </c>
      <c r="E170" s="93" t="s">
        <v>31</v>
      </c>
      <c r="F170" s="94" t="s">
        <v>85</v>
      </c>
      <c r="G170" s="95">
        <f>G171</f>
        <v>1596287979</v>
      </c>
      <c r="H170" s="95">
        <f aca="true" t="shared" si="79" ref="H170:P171">H171</f>
        <v>52199041</v>
      </c>
      <c r="I170" s="95">
        <f t="shared" si="79"/>
        <v>13074770</v>
      </c>
      <c r="J170" s="95">
        <f t="shared" si="79"/>
        <v>1956321</v>
      </c>
      <c r="K170" s="95">
        <f t="shared" si="79"/>
        <v>777009670</v>
      </c>
      <c r="L170" s="95">
        <f t="shared" si="79"/>
        <v>49809472</v>
      </c>
      <c r="M170" s="95">
        <f t="shared" si="79"/>
        <v>433248</v>
      </c>
      <c r="N170" s="90">
        <f t="shared" si="79"/>
        <v>-433248</v>
      </c>
      <c r="O170" s="95">
        <f t="shared" si="79"/>
        <v>806636787</v>
      </c>
      <c r="P170" s="126">
        <f t="shared" si="79"/>
        <v>0</v>
      </c>
    </row>
    <row r="171" spans="1:16" ht="31.5" customHeight="1">
      <c r="A171" s="98" t="s">
        <v>31</v>
      </c>
      <c r="B171" s="92" t="s">
        <v>31</v>
      </c>
      <c r="C171" s="93" t="s">
        <v>46</v>
      </c>
      <c r="D171" s="93" t="s">
        <v>31</v>
      </c>
      <c r="E171" s="93" t="s">
        <v>31</v>
      </c>
      <c r="F171" s="94" t="s">
        <v>184</v>
      </c>
      <c r="G171" s="95">
        <f>G172</f>
        <v>1596287979</v>
      </c>
      <c r="H171" s="95">
        <f t="shared" si="79"/>
        <v>52199041</v>
      </c>
      <c r="I171" s="95">
        <f t="shared" si="79"/>
        <v>13074770</v>
      </c>
      <c r="J171" s="95">
        <f t="shared" si="79"/>
        <v>1956321</v>
      </c>
      <c r="K171" s="95">
        <f t="shared" si="79"/>
        <v>777009670</v>
      </c>
      <c r="L171" s="95">
        <f t="shared" si="79"/>
        <v>49809472</v>
      </c>
      <c r="M171" s="95">
        <f t="shared" si="79"/>
        <v>433248</v>
      </c>
      <c r="N171" s="90">
        <f t="shared" si="79"/>
        <v>-433248</v>
      </c>
      <c r="O171" s="95">
        <f>G171-I171-K171+M171</f>
        <v>806636787</v>
      </c>
      <c r="P171" s="126">
        <f>H171-J171-L171+N171</f>
        <v>0</v>
      </c>
    </row>
    <row r="172" spans="1:16" ht="31.5" customHeight="1">
      <c r="A172" s="98" t="s">
        <v>31</v>
      </c>
      <c r="B172" s="92" t="s">
        <v>31</v>
      </c>
      <c r="C172" s="93" t="s">
        <v>31</v>
      </c>
      <c r="D172" s="93" t="s">
        <v>31</v>
      </c>
      <c r="E172" s="93" t="s">
        <v>31</v>
      </c>
      <c r="F172" s="94" t="s">
        <v>117</v>
      </c>
      <c r="G172" s="95">
        <f>G173+G176</f>
        <v>1596287979</v>
      </c>
      <c r="H172" s="95">
        <f>H173+H176</f>
        <v>52199041</v>
      </c>
      <c r="I172" s="95">
        <f aca="true" t="shared" si="80" ref="I172:N172">I173+I176</f>
        <v>13074770</v>
      </c>
      <c r="J172" s="95">
        <f t="shared" si="80"/>
        <v>1956321</v>
      </c>
      <c r="K172" s="95">
        <f t="shared" si="80"/>
        <v>777009670</v>
      </c>
      <c r="L172" s="95">
        <f t="shared" si="80"/>
        <v>49809472</v>
      </c>
      <c r="M172" s="95">
        <f t="shared" si="80"/>
        <v>433248</v>
      </c>
      <c r="N172" s="90">
        <f t="shared" si="80"/>
        <v>-433248</v>
      </c>
      <c r="O172" s="95">
        <f aca="true" t="shared" si="81" ref="O172:P177">G172-I172-K172+M172</f>
        <v>806636787</v>
      </c>
      <c r="P172" s="126">
        <f t="shared" si="81"/>
        <v>0</v>
      </c>
    </row>
    <row r="173" spans="1:16" ht="31.5" customHeight="1">
      <c r="A173" s="98" t="s">
        <v>31</v>
      </c>
      <c r="B173" s="92" t="s">
        <v>31</v>
      </c>
      <c r="C173" s="93" t="s">
        <v>31</v>
      </c>
      <c r="D173" s="93" t="s">
        <v>46</v>
      </c>
      <c r="E173" s="93" t="s">
        <v>31</v>
      </c>
      <c r="F173" s="94" t="s">
        <v>148</v>
      </c>
      <c r="G173" s="95">
        <f>G174+G175</f>
        <v>1596287979</v>
      </c>
      <c r="H173" s="95">
        <f aca="true" t="shared" si="82" ref="H173:N173">H174+H175</f>
        <v>20460760</v>
      </c>
      <c r="I173" s="95">
        <f t="shared" si="82"/>
        <v>13074770</v>
      </c>
      <c r="J173" s="95">
        <f t="shared" si="82"/>
        <v>328807</v>
      </c>
      <c r="K173" s="95">
        <f t="shared" si="82"/>
        <v>777009670</v>
      </c>
      <c r="L173" s="95">
        <f t="shared" si="82"/>
        <v>19698705</v>
      </c>
      <c r="M173" s="95">
        <f t="shared" si="82"/>
        <v>433248</v>
      </c>
      <c r="N173" s="90">
        <f t="shared" si="82"/>
        <v>-433248</v>
      </c>
      <c r="O173" s="95">
        <f t="shared" si="81"/>
        <v>806636787</v>
      </c>
      <c r="P173" s="126">
        <f t="shared" si="81"/>
        <v>0</v>
      </c>
    </row>
    <row r="174" spans="1:16" ht="31.5" customHeight="1">
      <c r="A174" s="98" t="s">
        <v>31</v>
      </c>
      <c r="B174" s="92" t="s">
        <v>31</v>
      </c>
      <c r="C174" s="93" t="s">
        <v>31</v>
      </c>
      <c r="D174" s="93" t="s">
        <v>31</v>
      </c>
      <c r="E174" s="93" t="s">
        <v>46</v>
      </c>
      <c r="F174" s="94" t="s">
        <v>119</v>
      </c>
      <c r="G174" s="95">
        <v>93565671</v>
      </c>
      <c r="H174" s="95">
        <v>0</v>
      </c>
      <c r="I174" s="95">
        <v>2074284</v>
      </c>
      <c r="J174" s="95">
        <v>0</v>
      </c>
      <c r="K174" s="95">
        <v>46316319</v>
      </c>
      <c r="L174" s="95">
        <v>0</v>
      </c>
      <c r="M174" s="95">
        <v>0</v>
      </c>
      <c r="N174" s="96">
        <f>-M174</f>
        <v>0</v>
      </c>
      <c r="O174" s="95">
        <f t="shared" si="81"/>
        <v>45175068</v>
      </c>
      <c r="P174" s="126">
        <f t="shared" si="81"/>
        <v>0</v>
      </c>
    </row>
    <row r="175" spans="1:16" ht="31.5" customHeight="1">
      <c r="A175" s="98" t="s">
        <v>31</v>
      </c>
      <c r="B175" s="92" t="s">
        <v>31</v>
      </c>
      <c r="C175" s="93" t="s">
        <v>31</v>
      </c>
      <c r="D175" s="93" t="s">
        <v>31</v>
      </c>
      <c r="E175" s="93" t="s">
        <v>57</v>
      </c>
      <c r="F175" s="94" t="s">
        <v>150</v>
      </c>
      <c r="G175" s="95">
        <v>1502722308</v>
      </c>
      <c r="H175" s="95">
        <v>20460760</v>
      </c>
      <c r="I175" s="95">
        <v>11000486</v>
      </c>
      <c r="J175" s="95">
        <v>328807</v>
      </c>
      <c r="K175" s="95">
        <v>730693351</v>
      </c>
      <c r="L175" s="95">
        <v>19698705</v>
      </c>
      <c r="M175" s="95">
        <v>433248</v>
      </c>
      <c r="N175" s="90">
        <f>-M175</f>
        <v>-433248</v>
      </c>
      <c r="O175" s="95">
        <f t="shared" si="81"/>
        <v>761461719</v>
      </c>
      <c r="P175" s="126">
        <f t="shared" si="81"/>
        <v>0</v>
      </c>
    </row>
    <row r="176" spans="1:16" ht="31.5" customHeight="1">
      <c r="A176" s="98" t="s">
        <v>31</v>
      </c>
      <c r="B176" s="92" t="s">
        <v>31</v>
      </c>
      <c r="C176" s="93" t="s">
        <v>31</v>
      </c>
      <c r="D176" s="93" t="s">
        <v>57</v>
      </c>
      <c r="E176" s="93" t="s">
        <v>31</v>
      </c>
      <c r="F176" s="94" t="s">
        <v>99</v>
      </c>
      <c r="G176" s="95">
        <f>G177</f>
        <v>0</v>
      </c>
      <c r="H176" s="95">
        <f aca="true" t="shared" si="83" ref="H176:N176">H177</f>
        <v>31738281</v>
      </c>
      <c r="I176" s="95">
        <f t="shared" si="83"/>
        <v>0</v>
      </c>
      <c r="J176" s="95">
        <f t="shared" si="83"/>
        <v>1627514</v>
      </c>
      <c r="K176" s="95">
        <f t="shared" si="83"/>
        <v>0</v>
      </c>
      <c r="L176" s="95">
        <f t="shared" si="83"/>
        <v>30110767</v>
      </c>
      <c r="M176" s="95">
        <f t="shared" si="83"/>
        <v>0</v>
      </c>
      <c r="N176" s="96">
        <f t="shared" si="83"/>
        <v>0</v>
      </c>
      <c r="O176" s="95">
        <f t="shared" si="81"/>
        <v>0</v>
      </c>
      <c r="P176" s="126">
        <f t="shared" si="81"/>
        <v>0</v>
      </c>
    </row>
    <row r="177" spans="1:16" ht="31.5" customHeight="1">
      <c r="A177" s="98" t="s">
        <v>31</v>
      </c>
      <c r="B177" s="92" t="s">
        <v>31</v>
      </c>
      <c r="C177" s="93" t="s">
        <v>31</v>
      </c>
      <c r="D177" s="93" t="s">
        <v>31</v>
      </c>
      <c r="E177" s="93" t="s">
        <v>46</v>
      </c>
      <c r="F177" s="94" t="s">
        <v>146</v>
      </c>
      <c r="G177" s="95">
        <v>0</v>
      </c>
      <c r="H177" s="95">
        <v>31738281</v>
      </c>
      <c r="I177" s="95">
        <v>0</v>
      </c>
      <c r="J177" s="95">
        <v>1627514</v>
      </c>
      <c r="K177" s="95">
        <v>0</v>
      </c>
      <c r="L177" s="95">
        <v>30110767</v>
      </c>
      <c r="M177" s="95">
        <v>0</v>
      </c>
      <c r="N177" s="96">
        <v>0</v>
      </c>
      <c r="O177" s="95">
        <f t="shared" si="81"/>
        <v>0</v>
      </c>
      <c r="P177" s="126">
        <f t="shared" si="81"/>
        <v>0</v>
      </c>
    </row>
    <row r="178" spans="1:16" ht="31.5" customHeight="1">
      <c r="A178" s="98" t="s">
        <v>31</v>
      </c>
      <c r="B178" s="92" t="s">
        <v>74</v>
      </c>
      <c r="C178" s="93" t="s">
        <v>31</v>
      </c>
      <c r="D178" s="93" t="s">
        <v>31</v>
      </c>
      <c r="E178" s="93" t="s">
        <v>31</v>
      </c>
      <c r="F178" s="94" t="s">
        <v>89</v>
      </c>
      <c r="G178" s="95">
        <f>G179+G185+G189+G193</f>
        <v>29440386</v>
      </c>
      <c r="H178" s="95">
        <f aca="true" t="shared" si="84" ref="H178:P178">H179+H185+H189+H193</f>
        <v>651714979</v>
      </c>
      <c r="I178" s="95">
        <f t="shared" si="84"/>
        <v>668620</v>
      </c>
      <c r="J178" s="119">
        <f t="shared" si="84"/>
        <v>45829821</v>
      </c>
      <c r="K178" s="95">
        <f t="shared" si="84"/>
        <v>28771766</v>
      </c>
      <c r="L178" s="95">
        <f t="shared" si="84"/>
        <v>422170763</v>
      </c>
      <c r="M178" s="95">
        <f t="shared" si="84"/>
        <v>8625000</v>
      </c>
      <c r="N178" s="90">
        <f t="shared" si="84"/>
        <v>-8625000</v>
      </c>
      <c r="O178" s="95">
        <f t="shared" si="84"/>
        <v>8625000</v>
      </c>
      <c r="P178" s="126">
        <f t="shared" si="84"/>
        <v>175089395</v>
      </c>
    </row>
    <row r="179" spans="1:16" ht="31.5" customHeight="1">
      <c r="A179" s="98" t="s">
        <v>31</v>
      </c>
      <c r="B179" s="92" t="s">
        <v>31</v>
      </c>
      <c r="C179" s="93" t="s">
        <v>46</v>
      </c>
      <c r="D179" s="93" t="s">
        <v>31</v>
      </c>
      <c r="E179" s="93" t="s">
        <v>31</v>
      </c>
      <c r="F179" s="94" t="s">
        <v>185</v>
      </c>
      <c r="G179" s="95">
        <f>G180</f>
        <v>29440386</v>
      </c>
      <c r="H179" s="95">
        <f aca="true" t="shared" si="85" ref="H179:N179">H180</f>
        <v>462233380</v>
      </c>
      <c r="I179" s="95">
        <f t="shared" si="85"/>
        <v>668620</v>
      </c>
      <c r="J179" s="95">
        <f t="shared" si="85"/>
        <v>25409821</v>
      </c>
      <c r="K179" s="95">
        <f t="shared" si="85"/>
        <v>28771766</v>
      </c>
      <c r="L179" s="95">
        <f t="shared" si="85"/>
        <v>300526164</v>
      </c>
      <c r="M179" s="95">
        <f t="shared" si="85"/>
        <v>8625000</v>
      </c>
      <c r="N179" s="90">
        <f t="shared" si="85"/>
        <v>-8625000</v>
      </c>
      <c r="O179" s="95">
        <f>G179-I179-K179+M179</f>
        <v>8625000</v>
      </c>
      <c r="P179" s="126">
        <f>H179-J179-L179+N179</f>
        <v>127672395</v>
      </c>
    </row>
    <row r="180" spans="1:16" ht="31.5" customHeight="1">
      <c r="A180" s="98" t="s">
        <v>31</v>
      </c>
      <c r="B180" s="92" t="s">
        <v>31</v>
      </c>
      <c r="C180" s="93" t="s">
        <v>31</v>
      </c>
      <c r="D180" s="93" t="s">
        <v>31</v>
      </c>
      <c r="E180" s="93" t="s">
        <v>31</v>
      </c>
      <c r="F180" s="94" t="s">
        <v>95</v>
      </c>
      <c r="G180" s="95">
        <f>G181+G183</f>
        <v>29440386</v>
      </c>
      <c r="H180" s="95">
        <f aca="true" t="shared" si="86" ref="H180:N180">H181+H183</f>
        <v>462233380</v>
      </c>
      <c r="I180" s="95">
        <f t="shared" si="86"/>
        <v>668620</v>
      </c>
      <c r="J180" s="95">
        <f t="shared" si="86"/>
        <v>25409821</v>
      </c>
      <c r="K180" s="95">
        <f t="shared" si="86"/>
        <v>28771766</v>
      </c>
      <c r="L180" s="95">
        <f t="shared" si="86"/>
        <v>300526164</v>
      </c>
      <c r="M180" s="95">
        <f t="shared" si="86"/>
        <v>8625000</v>
      </c>
      <c r="N180" s="90">
        <f t="shared" si="86"/>
        <v>-8625000</v>
      </c>
      <c r="O180" s="95">
        <f aca="true" t="shared" si="87" ref="O180:P196">G180-I180-K180+M180</f>
        <v>8625000</v>
      </c>
      <c r="P180" s="126">
        <f t="shared" si="87"/>
        <v>127672395</v>
      </c>
    </row>
    <row r="181" spans="1:16" ht="31.5" customHeight="1">
      <c r="A181" s="98" t="s">
        <v>31</v>
      </c>
      <c r="B181" s="92" t="s">
        <v>31</v>
      </c>
      <c r="C181" s="93" t="s">
        <v>31</v>
      </c>
      <c r="D181" s="93" t="s">
        <v>46</v>
      </c>
      <c r="E181" s="93" t="s">
        <v>31</v>
      </c>
      <c r="F181" s="94" t="s">
        <v>99</v>
      </c>
      <c r="G181" s="95">
        <f>G182</f>
        <v>15493000</v>
      </c>
      <c r="H181" s="95">
        <f aca="true" t="shared" si="88" ref="H181:N181">H182</f>
        <v>249996949</v>
      </c>
      <c r="I181" s="95">
        <f t="shared" si="88"/>
        <v>0</v>
      </c>
      <c r="J181" s="95">
        <f t="shared" si="88"/>
        <v>7728437</v>
      </c>
      <c r="K181" s="95">
        <f t="shared" si="88"/>
        <v>15493000</v>
      </c>
      <c r="L181" s="95">
        <f t="shared" si="88"/>
        <v>187919567</v>
      </c>
      <c r="M181" s="95">
        <f t="shared" si="88"/>
        <v>8625000</v>
      </c>
      <c r="N181" s="90">
        <f t="shared" si="88"/>
        <v>-8625000</v>
      </c>
      <c r="O181" s="95">
        <f t="shared" si="87"/>
        <v>8625000</v>
      </c>
      <c r="P181" s="126">
        <f t="shared" si="87"/>
        <v>45723945</v>
      </c>
    </row>
    <row r="182" spans="1:16" ht="31.5" customHeight="1">
      <c r="A182" s="98" t="s">
        <v>31</v>
      </c>
      <c r="B182" s="92" t="s">
        <v>31</v>
      </c>
      <c r="C182" s="93" t="s">
        <v>31</v>
      </c>
      <c r="D182" s="93" t="s">
        <v>31</v>
      </c>
      <c r="E182" s="93" t="s">
        <v>57</v>
      </c>
      <c r="F182" s="94" t="s">
        <v>186</v>
      </c>
      <c r="G182" s="95">
        <v>15493000</v>
      </c>
      <c r="H182" s="95">
        <v>249996949</v>
      </c>
      <c r="I182" s="95">
        <v>0</v>
      </c>
      <c r="J182" s="95">
        <v>7728437</v>
      </c>
      <c r="K182" s="95">
        <v>15493000</v>
      </c>
      <c r="L182" s="95">
        <v>187919567</v>
      </c>
      <c r="M182" s="95">
        <v>8625000</v>
      </c>
      <c r="N182" s="90">
        <f>-M182</f>
        <v>-8625000</v>
      </c>
      <c r="O182" s="95">
        <f t="shared" si="87"/>
        <v>8625000</v>
      </c>
      <c r="P182" s="126">
        <f t="shared" si="87"/>
        <v>45723945</v>
      </c>
    </row>
    <row r="183" spans="1:16" ht="31.5" customHeight="1">
      <c r="A183" s="98" t="s">
        <v>31</v>
      </c>
      <c r="B183" s="92" t="s">
        <v>31</v>
      </c>
      <c r="C183" s="93" t="s">
        <v>31</v>
      </c>
      <c r="D183" s="93" t="s">
        <v>57</v>
      </c>
      <c r="E183" s="93" t="s">
        <v>31</v>
      </c>
      <c r="F183" s="94" t="s">
        <v>136</v>
      </c>
      <c r="G183" s="95">
        <f>G184</f>
        <v>13947386</v>
      </c>
      <c r="H183" s="95">
        <f aca="true" t="shared" si="89" ref="H183:N183">H184</f>
        <v>212236431</v>
      </c>
      <c r="I183" s="95">
        <f t="shared" si="89"/>
        <v>668620</v>
      </c>
      <c r="J183" s="95">
        <f t="shared" si="89"/>
        <v>17681384</v>
      </c>
      <c r="K183" s="95">
        <f t="shared" si="89"/>
        <v>13278766</v>
      </c>
      <c r="L183" s="95">
        <f t="shared" si="89"/>
        <v>112606597</v>
      </c>
      <c r="M183" s="95">
        <f t="shared" si="89"/>
        <v>0</v>
      </c>
      <c r="N183" s="96">
        <f t="shared" si="89"/>
        <v>0</v>
      </c>
      <c r="O183" s="95">
        <f t="shared" si="87"/>
        <v>0</v>
      </c>
      <c r="P183" s="126">
        <f t="shared" si="87"/>
        <v>81948450</v>
      </c>
    </row>
    <row r="184" spans="1:16" ht="31.5" customHeight="1">
      <c r="A184" s="98" t="s">
        <v>31</v>
      </c>
      <c r="B184" s="92" t="s">
        <v>31</v>
      </c>
      <c r="C184" s="93" t="s">
        <v>31</v>
      </c>
      <c r="D184" s="93" t="s">
        <v>31</v>
      </c>
      <c r="E184" s="93" t="s">
        <v>46</v>
      </c>
      <c r="F184" s="94" t="s">
        <v>187</v>
      </c>
      <c r="G184" s="95">
        <v>13947386</v>
      </c>
      <c r="H184" s="95">
        <v>212236431</v>
      </c>
      <c r="I184" s="95">
        <v>668620</v>
      </c>
      <c r="J184" s="95">
        <v>17681384</v>
      </c>
      <c r="K184" s="95">
        <v>13278766</v>
      </c>
      <c r="L184" s="95">
        <v>112606597</v>
      </c>
      <c r="M184" s="95">
        <v>0</v>
      </c>
      <c r="N184" s="96">
        <v>0</v>
      </c>
      <c r="O184" s="95">
        <f t="shared" si="87"/>
        <v>0</v>
      </c>
      <c r="P184" s="126">
        <f t="shared" si="87"/>
        <v>81948450</v>
      </c>
    </row>
    <row r="185" spans="1:16" ht="31.5" customHeight="1">
      <c r="A185" s="98" t="s">
        <v>31</v>
      </c>
      <c r="B185" s="92" t="s">
        <v>31</v>
      </c>
      <c r="C185" s="93" t="s">
        <v>57</v>
      </c>
      <c r="D185" s="93" t="s">
        <v>31</v>
      </c>
      <c r="E185" s="93" t="s">
        <v>31</v>
      </c>
      <c r="F185" s="94" t="s">
        <v>188</v>
      </c>
      <c r="G185" s="95">
        <f>G186</f>
        <v>0</v>
      </c>
      <c r="H185" s="95">
        <f aca="true" t="shared" si="90" ref="H185:N187">H186</f>
        <v>1837500</v>
      </c>
      <c r="I185" s="95">
        <f t="shared" si="90"/>
        <v>0</v>
      </c>
      <c r="J185" s="95">
        <f t="shared" si="90"/>
        <v>420000</v>
      </c>
      <c r="K185" s="95">
        <f t="shared" si="90"/>
        <v>0</v>
      </c>
      <c r="L185" s="95">
        <f t="shared" si="90"/>
        <v>1417500</v>
      </c>
      <c r="M185" s="95">
        <f t="shared" si="90"/>
        <v>0</v>
      </c>
      <c r="N185" s="96">
        <f t="shared" si="90"/>
        <v>0</v>
      </c>
      <c r="O185" s="95">
        <f t="shared" si="87"/>
        <v>0</v>
      </c>
      <c r="P185" s="126">
        <f t="shared" si="87"/>
        <v>0</v>
      </c>
    </row>
    <row r="186" spans="1:16" ht="31.5" customHeight="1">
      <c r="A186" s="98" t="s">
        <v>31</v>
      </c>
      <c r="B186" s="92" t="s">
        <v>31</v>
      </c>
      <c r="C186" s="93" t="s">
        <v>31</v>
      </c>
      <c r="D186" s="93" t="s">
        <v>31</v>
      </c>
      <c r="E186" s="93" t="s">
        <v>31</v>
      </c>
      <c r="F186" s="94" t="s">
        <v>95</v>
      </c>
      <c r="G186" s="95">
        <f>G187</f>
        <v>0</v>
      </c>
      <c r="H186" s="95">
        <f t="shared" si="90"/>
        <v>1837500</v>
      </c>
      <c r="I186" s="95">
        <f t="shared" si="90"/>
        <v>0</v>
      </c>
      <c r="J186" s="95">
        <f t="shared" si="90"/>
        <v>420000</v>
      </c>
      <c r="K186" s="95">
        <f t="shared" si="90"/>
        <v>0</v>
      </c>
      <c r="L186" s="95">
        <f t="shared" si="90"/>
        <v>1417500</v>
      </c>
      <c r="M186" s="95">
        <f t="shared" si="90"/>
        <v>0</v>
      </c>
      <c r="N186" s="96">
        <f t="shared" si="90"/>
        <v>0</v>
      </c>
      <c r="O186" s="95">
        <f t="shared" si="87"/>
        <v>0</v>
      </c>
      <c r="P186" s="126">
        <f t="shared" si="87"/>
        <v>0</v>
      </c>
    </row>
    <row r="187" spans="1:16" s="117" customFormat="1" ht="31.5" customHeight="1">
      <c r="A187" s="127" t="s">
        <v>31</v>
      </c>
      <c r="B187" s="128" t="s">
        <v>31</v>
      </c>
      <c r="C187" s="129" t="s">
        <v>31</v>
      </c>
      <c r="D187" s="129" t="s">
        <v>46</v>
      </c>
      <c r="E187" s="129" t="s">
        <v>31</v>
      </c>
      <c r="F187" s="130" t="s">
        <v>136</v>
      </c>
      <c r="G187" s="131">
        <f>G188</f>
        <v>0</v>
      </c>
      <c r="H187" s="131">
        <f t="shared" si="90"/>
        <v>1837500</v>
      </c>
      <c r="I187" s="131">
        <f t="shared" si="90"/>
        <v>0</v>
      </c>
      <c r="J187" s="131">
        <f t="shared" si="90"/>
        <v>420000</v>
      </c>
      <c r="K187" s="131">
        <f t="shared" si="90"/>
        <v>0</v>
      </c>
      <c r="L187" s="131">
        <f t="shared" si="90"/>
        <v>1417500</v>
      </c>
      <c r="M187" s="131">
        <f t="shared" si="90"/>
        <v>0</v>
      </c>
      <c r="N187" s="132">
        <f t="shared" si="90"/>
        <v>0</v>
      </c>
      <c r="O187" s="131">
        <f t="shared" si="87"/>
        <v>0</v>
      </c>
      <c r="P187" s="133">
        <f t="shared" si="87"/>
        <v>0</v>
      </c>
    </row>
    <row r="188" spans="1:16" ht="31.5" customHeight="1">
      <c r="A188" s="98" t="s">
        <v>31</v>
      </c>
      <c r="B188" s="92" t="s">
        <v>31</v>
      </c>
      <c r="C188" s="93" t="s">
        <v>31</v>
      </c>
      <c r="D188" s="93" t="s">
        <v>31</v>
      </c>
      <c r="E188" s="93" t="s">
        <v>46</v>
      </c>
      <c r="F188" s="94" t="s">
        <v>187</v>
      </c>
      <c r="G188" s="95">
        <v>0</v>
      </c>
      <c r="H188" s="95">
        <v>1837500</v>
      </c>
      <c r="I188" s="95">
        <v>0</v>
      </c>
      <c r="J188" s="95">
        <v>420000</v>
      </c>
      <c r="K188" s="95">
        <v>0</v>
      </c>
      <c r="L188" s="95">
        <v>1417500</v>
      </c>
      <c r="M188" s="95">
        <v>0</v>
      </c>
      <c r="N188" s="96">
        <v>0</v>
      </c>
      <c r="O188" s="95">
        <f t="shared" si="87"/>
        <v>0</v>
      </c>
      <c r="P188" s="126">
        <f t="shared" si="87"/>
        <v>0</v>
      </c>
    </row>
    <row r="189" spans="1:16" ht="31.5" customHeight="1">
      <c r="A189" s="98" t="s">
        <v>31</v>
      </c>
      <c r="B189" s="92" t="s">
        <v>31</v>
      </c>
      <c r="C189" s="93" t="s">
        <v>59</v>
      </c>
      <c r="D189" s="93" t="s">
        <v>31</v>
      </c>
      <c r="E189" s="93" t="s">
        <v>31</v>
      </c>
      <c r="F189" s="94" t="s">
        <v>189</v>
      </c>
      <c r="G189" s="95">
        <f>G190</f>
        <v>0</v>
      </c>
      <c r="H189" s="95">
        <f aca="true" t="shared" si="91" ref="H189:N191">H190</f>
        <v>179366110</v>
      </c>
      <c r="I189" s="95">
        <f t="shared" si="91"/>
        <v>0</v>
      </c>
      <c r="J189" s="95">
        <f t="shared" si="91"/>
        <v>20000000</v>
      </c>
      <c r="K189" s="95">
        <f t="shared" si="91"/>
        <v>0</v>
      </c>
      <c r="L189" s="95">
        <f t="shared" si="91"/>
        <v>111949110</v>
      </c>
      <c r="M189" s="95">
        <f t="shared" si="91"/>
        <v>0</v>
      </c>
      <c r="N189" s="96">
        <f t="shared" si="91"/>
        <v>0</v>
      </c>
      <c r="O189" s="95">
        <f t="shared" si="87"/>
        <v>0</v>
      </c>
      <c r="P189" s="126">
        <f t="shared" si="87"/>
        <v>47417000</v>
      </c>
    </row>
    <row r="190" spans="1:16" ht="31.5" customHeight="1">
      <c r="A190" s="98" t="s">
        <v>31</v>
      </c>
      <c r="B190" s="92" t="s">
        <v>31</v>
      </c>
      <c r="C190" s="93" t="s">
        <v>31</v>
      </c>
      <c r="D190" s="93" t="s">
        <v>31</v>
      </c>
      <c r="E190" s="93" t="s">
        <v>31</v>
      </c>
      <c r="F190" s="94" t="s">
        <v>104</v>
      </c>
      <c r="G190" s="95">
        <f>G191</f>
        <v>0</v>
      </c>
      <c r="H190" s="95">
        <f t="shared" si="91"/>
        <v>179366110</v>
      </c>
      <c r="I190" s="95">
        <f t="shared" si="91"/>
        <v>0</v>
      </c>
      <c r="J190" s="95">
        <f t="shared" si="91"/>
        <v>20000000</v>
      </c>
      <c r="K190" s="95">
        <f t="shared" si="91"/>
        <v>0</v>
      </c>
      <c r="L190" s="95">
        <f t="shared" si="91"/>
        <v>111949110</v>
      </c>
      <c r="M190" s="95">
        <f t="shared" si="91"/>
        <v>0</v>
      </c>
      <c r="N190" s="96">
        <f t="shared" si="91"/>
        <v>0</v>
      </c>
      <c r="O190" s="95">
        <f t="shared" si="87"/>
        <v>0</v>
      </c>
      <c r="P190" s="126">
        <f t="shared" si="87"/>
        <v>47417000</v>
      </c>
    </row>
    <row r="191" spans="1:16" ht="31.5" customHeight="1">
      <c r="A191" s="98" t="s">
        <v>31</v>
      </c>
      <c r="B191" s="92" t="s">
        <v>31</v>
      </c>
      <c r="C191" s="93" t="s">
        <v>31</v>
      </c>
      <c r="D191" s="93" t="s">
        <v>46</v>
      </c>
      <c r="E191" s="93" t="s">
        <v>31</v>
      </c>
      <c r="F191" s="94" t="s">
        <v>99</v>
      </c>
      <c r="G191" s="95">
        <f>G192</f>
        <v>0</v>
      </c>
      <c r="H191" s="95">
        <f t="shared" si="91"/>
        <v>179366110</v>
      </c>
      <c r="I191" s="95">
        <f t="shared" si="91"/>
        <v>0</v>
      </c>
      <c r="J191" s="95">
        <f t="shared" si="91"/>
        <v>20000000</v>
      </c>
      <c r="K191" s="95">
        <f t="shared" si="91"/>
        <v>0</v>
      </c>
      <c r="L191" s="95">
        <f t="shared" si="91"/>
        <v>111949110</v>
      </c>
      <c r="M191" s="95">
        <f t="shared" si="91"/>
        <v>0</v>
      </c>
      <c r="N191" s="96">
        <f t="shared" si="91"/>
        <v>0</v>
      </c>
      <c r="O191" s="95">
        <f t="shared" si="87"/>
        <v>0</v>
      </c>
      <c r="P191" s="126">
        <f t="shared" si="87"/>
        <v>47417000</v>
      </c>
    </row>
    <row r="192" spans="1:16" ht="31.5" customHeight="1">
      <c r="A192" s="98" t="s">
        <v>31</v>
      </c>
      <c r="B192" s="92" t="s">
        <v>31</v>
      </c>
      <c r="C192" s="93" t="s">
        <v>31</v>
      </c>
      <c r="D192" s="93" t="s">
        <v>31</v>
      </c>
      <c r="E192" s="93" t="s">
        <v>46</v>
      </c>
      <c r="F192" s="94" t="s">
        <v>190</v>
      </c>
      <c r="G192" s="95">
        <v>0</v>
      </c>
      <c r="H192" s="95">
        <v>179366110</v>
      </c>
      <c r="I192" s="95">
        <v>0</v>
      </c>
      <c r="J192" s="95">
        <v>20000000</v>
      </c>
      <c r="K192" s="95">
        <v>0</v>
      </c>
      <c r="L192" s="95">
        <v>111949110</v>
      </c>
      <c r="M192" s="95">
        <v>0</v>
      </c>
      <c r="N192" s="96">
        <v>0</v>
      </c>
      <c r="O192" s="95">
        <f t="shared" si="87"/>
        <v>0</v>
      </c>
      <c r="P192" s="126">
        <f t="shared" si="87"/>
        <v>47417000</v>
      </c>
    </row>
    <row r="193" spans="1:16" ht="31.5" customHeight="1">
      <c r="A193" s="98" t="s">
        <v>31</v>
      </c>
      <c r="B193" s="92" t="s">
        <v>31</v>
      </c>
      <c r="C193" s="93" t="s">
        <v>63</v>
      </c>
      <c r="D193" s="93" t="s">
        <v>31</v>
      </c>
      <c r="E193" s="93" t="s">
        <v>31</v>
      </c>
      <c r="F193" s="94" t="s">
        <v>191</v>
      </c>
      <c r="G193" s="95">
        <f>G194</f>
        <v>0</v>
      </c>
      <c r="H193" s="95">
        <f aca="true" t="shared" si="92" ref="H193:N195">H194</f>
        <v>8277989</v>
      </c>
      <c r="I193" s="95">
        <f t="shared" si="92"/>
        <v>0</v>
      </c>
      <c r="J193" s="95">
        <f t="shared" si="92"/>
        <v>0</v>
      </c>
      <c r="K193" s="95">
        <f t="shared" si="92"/>
        <v>0</v>
      </c>
      <c r="L193" s="95">
        <f t="shared" si="92"/>
        <v>8277989</v>
      </c>
      <c r="M193" s="95">
        <f t="shared" si="92"/>
        <v>0</v>
      </c>
      <c r="N193" s="96">
        <f t="shared" si="92"/>
        <v>0</v>
      </c>
      <c r="O193" s="95">
        <f t="shared" si="87"/>
        <v>0</v>
      </c>
      <c r="P193" s="126">
        <f t="shared" si="87"/>
        <v>0</v>
      </c>
    </row>
    <row r="194" spans="1:16" ht="31.5" customHeight="1">
      <c r="A194" s="98" t="s">
        <v>31</v>
      </c>
      <c r="B194" s="92" t="s">
        <v>31</v>
      </c>
      <c r="C194" s="93" t="s">
        <v>31</v>
      </c>
      <c r="D194" s="93" t="s">
        <v>31</v>
      </c>
      <c r="E194" s="93" t="s">
        <v>31</v>
      </c>
      <c r="F194" s="94" t="s">
        <v>95</v>
      </c>
      <c r="G194" s="95">
        <f>G195</f>
        <v>0</v>
      </c>
      <c r="H194" s="95">
        <f t="shared" si="92"/>
        <v>8277989</v>
      </c>
      <c r="I194" s="95">
        <f t="shared" si="92"/>
        <v>0</v>
      </c>
      <c r="J194" s="95">
        <f t="shared" si="92"/>
        <v>0</v>
      </c>
      <c r="K194" s="95">
        <f t="shared" si="92"/>
        <v>0</v>
      </c>
      <c r="L194" s="95">
        <f t="shared" si="92"/>
        <v>8277989</v>
      </c>
      <c r="M194" s="95">
        <f t="shared" si="92"/>
        <v>0</v>
      </c>
      <c r="N194" s="96">
        <f t="shared" si="92"/>
        <v>0</v>
      </c>
      <c r="O194" s="95">
        <f t="shared" si="87"/>
        <v>0</v>
      </c>
      <c r="P194" s="126">
        <f t="shared" si="87"/>
        <v>0</v>
      </c>
    </row>
    <row r="195" spans="1:16" ht="31.5" customHeight="1">
      <c r="A195" s="98" t="s">
        <v>31</v>
      </c>
      <c r="B195" s="92" t="s">
        <v>31</v>
      </c>
      <c r="C195" s="93" t="s">
        <v>31</v>
      </c>
      <c r="D195" s="93" t="s">
        <v>46</v>
      </c>
      <c r="E195" s="93" t="s">
        <v>31</v>
      </c>
      <c r="F195" s="94" t="s">
        <v>101</v>
      </c>
      <c r="G195" s="95">
        <f>G196</f>
        <v>0</v>
      </c>
      <c r="H195" s="95">
        <f t="shared" si="92"/>
        <v>8277989</v>
      </c>
      <c r="I195" s="95">
        <f t="shared" si="92"/>
        <v>0</v>
      </c>
      <c r="J195" s="95">
        <f t="shared" si="92"/>
        <v>0</v>
      </c>
      <c r="K195" s="95">
        <f t="shared" si="92"/>
        <v>0</v>
      </c>
      <c r="L195" s="95">
        <f t="shared" si="92"/>
        <v>8277989</v>
      </c>
      <c r="M195" s="95">
        <f t="shared" si="92"/>
        <v>0</v>
      </c>
      <c r="N195" s="96">
        <f t="shared" si="92"/>
        <v>0</v>
      </c>
      <c r="O195" s="95">
        <f t="shared" si="87"/>
        <v>0</v>
      </c>
      <c r="P195" s="126">
        <f t="shared" si="87"/>
        <v>0</v>
      </c>
    </row>
    <row r="196" spans="1:16" ht="31.5" customHeight="1">
      <c r="A196" s="98" t="s">
        <v>31</v>
      </c>
      <c r="B196" s="92" t="s">
        <v>31</v>
      </c>
      <c r="C196" s="93" t="s">
        <v>31</v>
      </c>
      <c r="D196" s="93" t="s">
        <v>31</v>
      </c>
      <c r="E196" s="93" t="s">
        <v>46</v>
      </c>
      <c r="F196" s="94" t="s">
        <v>187</v>
      </c>
      <c r="G196" s="95">
        <v>0</v>
      </c>
      <c r="H196" s="95">
        <v>8277989</v>
      </c>
      <c r="I196" s="95">
        <v>0</v>
      </c>
      <c r="J196" s="95">
        <v>0</v>
      </c>
      <c r="K196" s="95">
        <v>0</v>
      </c>
      <c r="L196" s="95">
        <v>8277989</v>
      </c>
      <c r="M196" s="95">
        <v>0</v>
      </c>
      <c r="N196" s="96">
        <v>0</v>
      </c>
      <c r="O196" s="95">
        <f t="shared" si="87"/>
        <v>0</v>
      </c>
      <c r="P196" s="126">
        <f t="shared" si="87"/>
        <v>0</v>
      </c>
    </row>
    <row r="197" spans="1:16" ht="31.5" customHeight="1">
      <c r="A197" s="98" t="s">
        <v>31</v>
      </c>
      <c r="B197" s="92" t="s">
        <v>76</v>
      </c>
      <c r="C197" s="93" t="s">
        <v>31</v>
      </c>
      <c r="D197" s="93" t="s">
        <v>31</v>
      </c>
      <c r="E197" s="93" t="s">
        <v>31</v>
      </c>
      <c r="F197" s="94" t="s">
        <v>35</v>
      </c>
      <c r="G197" s="95">
        <f>G198+G203+G207</f>
        <v>0</v>
      </c>
      <c r="H197" s="95">
        <f aca="true" t="shared" si="93" ref="H197:P197">H198+H203+H207</f>
        <v>120959500</v>
      </c>
      <c r="I197" s="95">
        <f t="shared" si="93"/>
        <v>0</v>
      </c>
      <c r="J197" s="95">
        <f t="shared" si="93"/>
        <v>0</v>
      </c>
      <c r="K197" s="95">
        <f t="shared" si="93"/>
        <v>0</v>
      </c>
      <c r="L197" s="95">
        <f t="shared" si="93"/>
        <v>113339500</v>
      </c>
      <c r="M197" s="95">
        <f t="shared" si="93"/>
        <v>7620000</v>
      </c>
      <c r="N197" s="90">
        <f t="shared" si="93"/>
        <v>-7620000</v>
      </c>
      <c r="O197" s="95">
        <f t="shared" si="93"/>
        <v>7620000</v>
      </c>
      <c r="P197" s="126">
        <f t="shared" si="93"/>
        <v>0</v>
      </c>
    </row>
    <row r="198" spans="1:16" ht="31.5" customHeight="1">
      <c r="A198" s="98" t="s">
        <v>31</v>
      </c>
      <c r="B198" s="92" t="s">
        <v>31</v>
      </c>
      <c r="C198" s="93" t="s">
        <v>46</v>
      </c>
      <c r="D198" s="93" t="s">
        <v>31</v>
      </c>
      <c r="E198" s="93" t="s">
        <v>31</v>
      </c>
      <c r="F198" s="94" t="s">
        <v>192</v>
      </c>
      <c r="G198" s="95">
        <f>G199</f>
        <v>0</v>
      </c>
      <c r="H198" s="95">
        <f aca="true" t="shared" si="94" ref="H198:N199">H199</f>
        <v>66784500</v>
      </c>
      <c r="I198" s="95">
        <f t="shared" si="94"/>
        <v>0</v>
      </c>
      <c r="J198" s="95">
        <f t="shared" si="94"/>
        <v>0</v>
      </c>
      <c r="K198" s="95">
        <f t="shared" si="94"/>
        <v>0</v>
      </c>
      <c r="L198" s="95">
        <f t="shared" si="94"/>
        <v>66784500</v>
      </c>
      <c r="M198" s="95">
        <f t="shared" si="94"/>
        <v>0</v>
      </c>
      <c r="N198" s="96">
        <f t="shared" si="94"/>
        <v>0</v>
      </c>
      <c r="O198" s="95">
        <f>G198-I198-K198+M198</f>
        <v>0</v>
      </c>
      <c r="P198" s="126">
        <f>H198-J198-L198+N198</f>
        <v>0</v>
      </c>
    </row>
    <row r="199" spans="1:16" ht="31.5" customHeight="1">
      <c r="A199" s="98" t="s">
        <v>31</v>
      </c>
      <c r="B199" s="92" t="s">
        <v>31</v>
      </c>
      <c r="C199" s="93" t="s">
        <v>31</v>
      </c>
      <c r="D199" s="93" t="s">
        <v>31</v>
      </c>
      <c r="E199" s="93" t="s">
        <v>31</v>
      </c>
      <c r="F199" s="94" t="s">
        <v>193</v>
      </c>
      <c r="G199" s="95">
        <f>G200</f>
        <v>0</v>
      </c>
      <c r="H199" s="95">
        <f t="shared" si="94"/>
        <v>66784500</v>
      </c>
      <c r="I199" s="95">
        <f t="shared" si="94"/>
        <v>0</v>
      </c>
      <c r="J199" s="95">
        <f t="shared" si="94"/>
        <v>0</v>
      </c>
      <c r="K199" s="95">
        <f t="shared" si="94"/>
        <v>0</v>
      </c>
      <c r="L199" s="95">
        <f t="shared" si="94"/>
        <v>66784500</v>
      </c>
      <c r="M199" s="95">
        <f t="shared" si="94"/>
        <v>0</v>
      </c>
      <c r="N199" s="96">
        <f t="shared" si="94"/>
        <v>0</v>
      </c>
      <c r="O199" s="95">
        <f aca="true" t="shared" si="95" ref="O199:P210">G199-I199-K199+M199</f>
        <v>0</v>
      </c>
      <c r="P199" s="126">
        <f t="shared" si="95"/>
        <v>0</v>
      </c>
    </row>
    <row r="200" spans="1:16" ht="31.5" customHeight="1">
      <c r="A200" s="98" t="s">
        <v>31</v>
      </c>
      <c r="B200" s="92" t="s">
        <v>31</v>
      </c>
      <c r="C200" s="93" t="s">
        <v>31</v>
      </c>
      <c r="D200" s="93" t="s">
        <v>46</v>
      </c>
      <c r="E200" s="93" t="s">
        <v>31</v>
      </c>
      <c r="F200" s="94" t="s">
        <v>99</v>
      </c>
      <c r="G200" s="95">
        <f>G201+G202</f>
        <v>0</v>
      </c>
      <c r="H200" s="95">
        <f aca="true" t="shared" si="96" ref="H200:N200">H201+H202</f>
        <v>66784500</v>
      </c>
      <c r="I200" s="95">
        <f t="shared" si="96"/>
        <v>0</v>
      </c>
      <c r="J200" s="95">
        <f t="shared" si="96"/>
        <v>0</v>
      </c>
      <c r="K200" s="95">
        <f t="shared" si="96"/>
        <v>0</v>
      </c>
      <c r="L200" s="95">
        <f t="shared" si="96"/>
        <v>66784500</v>
      </c>
      <c r="M200" s="95">
        <f t="shared" si="96"/>
        <v>0</v>
      </c>
      <c r="N200" s="96">
        <f t="shared" si="96"/>
        <v>0</v>
      </c>
      <c r="O200" s="95">
        <f t="shared" si="95"/>
        <v>0</v>
      </c>
      <c r="P200" s="126">
        <f t="shared" si="95"/>
        <v>0</v>
      </c>
    </row>
    <row r="201" spans="1:16" ht="31.5" customHeight="1">
      <c r="A201" s="98" t="s">
        <v>31</v>
      </c>
      <c r="B201" s="92" t="s">
        <v>31</v>
      </c>
      <c r="C201" s="93" t="s">
        <v>31</v>
      </c>
      <c r="D201" s="93" t="s">
        <v>31</v>
      </c>
      <c r="E201" s="93" t="s">
        <v>46</v>
      </c>
      <c r="F201" s="94" t="s">
        <v>146</v>
      </c>
      <c r="G201" s="95">
        <v>0</v>
      </c>
      <c r="H201" s="95">
        <v>23648500</v>
      </c>
      <c r="I201" s="95">
        <v>0</v>
      </c>
      <c r="J201" s="95">
        <v>0</v>
      </c>
      <c r="K201" s="95">
        <v>0</v>
      </c>
      <c r="L201" s="95">
        <v>23648500</v>
      </c>
      <c r="M201" s="95">
        <v>0</v>
      </c>
      <c r="N201" s="96">
        <v>0</v>
      </c>
      <c r="O201" s="95">
        <f t="shared" si="95"/>
        <v>0</v>
      </c>
      <c r="P201" s="126">
        <f t="shared" si="95"/>
        <v>0</v>
      </c>
    </row>
    <row r="202" spans="1:16" ht="31.5" customHeight="1">
      <c r="A202" s="98" t="s">
        <v>31</v>
      </c>
      <c r="B202" s="92" t="s">
        <v>31</v>
      </c>
      <c r="C202" s="93" t="s">
        <v>31</v>
      </c>
      <c r="D202" s="93" t="s">
        <v>31</v>
      </c>
      <c r="E202" s="93" t="s">
        <v>57</v>
      </c>
      <c r="F202" s="94" t="s">
        <v>194</v>
      </c>
      <c r="G202" s="95">
        <v>0</v>
      </c>
      <c r="H202" s="95">
        <v>43136000</v>
      </c>
      <c r="I202" s="95">
        <v>0</v>
      </c>
      <c r="J202" s="95">
        <v>0</v>
      </c>
      <c r="K202" s="95">
        <v>0</v>
      </c>
      <c r="L202" s="95">
        <v>43136000</v>
      </c>
      <c r="M202" s="95">
        <v>0</v>
      </c>
      <c r="N202" s="96">
        <v>0</v>
      </c>
      <c r="O202" s="95">
        <f t="shared" si="95"/>
        <v>0</v>
      </c>
      <c r="P202" s="126">
        <f t="shared" si="95"/>
        <v>0</v>
      </c>
    </row>
    <row r="203" spans="1:16" ht="31.5" customHeight="1">
      <c r="A203" s="98" t="s">
        <v>31</v>
      </c>
      <c r="B203" s="92" t="s">
        <v>31</v>
      </c>
      <c r="C203" s="93" t="s">
        <v>57</v>
      </c>
      <c r="D203" s="93" t="s">
        <v>31</v>
      </c>
      <c r="E203" s="93" t="s">
        <v>31</v>
      </c>
      <c r="F203" s="94" t="s">
        <v>195</v>
      </c>
      <c r="G203" s="95">
        <f>G204</f>
        <v>0</v>
      </c>
      <c r="H203" s="95">
        <f aca="true" t="shared" si="97" ref="H203:N205">H204</f>
        <v>19585000</v>
      </c>
      <c r="I203" s="95">
        <f t="shared" si="97"/>
        <v>0</v>
      </c>
      <c r="J203" s="95">
        <f t="shared" si="97"/>
        <v>0</v>
      </c>
      <c r="K203" s="95">
        <f t="shared" si="97"/>
        <v>0</v>
      </c>
      <c r="L203" s="95">
        <f t="shared" si="97"/>
        <v>19585000</v>
      </c>
      <c r="M203" s="95">
        <f t="shared" si="97"/>
        <v>0</v>
      </c>
      <c r="N203" s="96">
        <f t="shared" si="97"/>
        <v>0</v>
      </c>
      <c r="O203" s="95">
        <f t="shared" si="95"/>
        <v>0</v>
      </c>
      <c r="P203" s="126">
        <f t="shared" si="95"/>
        <v>0</v>
      </c>
    </row>
    <row r="204" spans="1:16" ht="31.5" customHeight="1">
      <c r="A204" s="98" t="s">
        <v>31</v>
      </c>
      <c r="B204" s="92" t="s">
        <v>31</v>
      </c>
      <c r="C204" s="93" t="s">
        <v>31</v>
      </c>
      <c r="D204" s="93" t="s">
        <v>31</v>
      </c>
      <c r="E204" s="93" t="s">
        <v>31</v>
      </c>
      <c r="F204" s="94" t="s">
        <v>196</v>
      </c>
      <c r="G204" s="95">
        <f>G205</f>
        <v>0</v>
      </c>
      <c r="H204" s="95">
        <f t="shared" si="97"/>
        <v>19585000</v>
      </c>
      <c r="I204" s="95">
        <f t="shared" si="97"/>
        <v>0</v>
      </c>
      <c r="J204" s="95">
        <f t="shared" si="97"/>
        <v>0</v>
      </c>
      <c r="K204" s="95">
        <f t="shared" si="97"/>
        <v>0</v>
      </c>
      <c r="L204" s="95">
        <f t="shared" si="97"/>
        <v>19585000</v>
      </c>
      <c r="M204" s="95">
        <f t="shared" si="97"/>
        <v>0</v>
      </c>
      <c r="N204" s="96">
        <f t="shared" si="97"/>
        <v>0</v>
      </c>
      <c r="O204" s="95">
        <f t="shared" si="95"/>
        <v>0</v>
      </c>
      <c r="P204" s="126">
        <f t="shared" si="95"/>
        <v>0</v>
      </c>
    </row>
    <row r="205" spans="1:16" ht="31.5" customHeight="1">
      <c r="A205" s="98" t="s">
        <v>31</v>
      </c>
      <c r="B205" s="92" t="s">
        <v>31</v>
      </c>
      <c r="C205" s="93" t="s">
        <v>31</v>
      </c>
      <c r="D205" s="93" t="s">
        <v>46</v>
      </c>
      <c r="E205" s="93" t="s">
        <v>31</v>
      </c>
      <c r="F205" s="94" t="s">
        <v>99</v>
      </c>
      <c r="G205" s="95">
        <f>G206</f>
        <v>0</v>
      </c>
      <c r="H205" s="95">
        <f t="shared" si="97"/>
        <v>19585000</v>
      </c>
      <c r="I205" s="95">
        <f t="shared" si="97"/>
        <v>0</v>
      </c>
      <c r="J205" s="95">
        <f t="shared" si="97"/>
        <v>0</v>
      </c>
      <c r="K205" s="95">
        <f t="shared" si="97"/>
        <v>0</v>
      </c>
      <c r="L205" s="95">
        <f t="shared" si="97"/>
        <v>19585000</v>
      </c>
      <c r="M205" s="95">
        <f t="shared" si="97"/>
        <v>0</v>
      </c>
      <c r="N205" s="96">
        <f t="shared" si="97"/>
        <v>0</v>
      </c>
      <c r="O205" s="95">
        <f t="shared" si="95"/>
        <v>0</v>
      </c>
      <c r="P205" s="126">
        <f t="shared" si="95"/>
        <v>0</v>
      </c>
    </row>
    <row r="206" spans="1:16" ht="31.5" customHeight="1">
      <c r="A206" s="98" t="s">
        <v>31</v>
      </c>
      <c r="B206" s="92" t="s">
        <v>31</v>
      </c>
      <c r="C206" s="93" t="s">
        <v>31</v>
      </c>
      <c r="D206" s="93" t="s">
        <v>31</v>
      </c>
      <c r="E206" s="93" t="s">
        <v>46</v>
      </c>
      <c r="F206" s="94" t="s">
        <v>194</v>
      </c>
      <c r="G206" s="95">
        <v>0</v>
      </c>
      <c r="H206" s="95">
        <v>19585000</v>
      </c>
      <c r="I206" s="95">
        <v>0</v>
      </c>
      <c r="J206" s="95">
        <v>0</v>
      </c>
      <c r="K206" s="95">
        <v>0</v>
      </c>
      <c r="L206" s="95">
        <v>19585000</v>
      </c>
      <c r="M206" s="95">
        <v>0</v>
      </c>
      <c r="N206" s="96">
        <v>0</v>
      </c>
      <c r="O206" s="95">
        <f t="shared" si="95"/>
        <v>0</v>
      </c>
      <c r="P206" s="126">
        <f t="shared" si="95"/>
        <v>0</v>
      </c>
    </row>
    <row r="207" spans="1:16" s="117" customFormat="1" ht="31.5" customHeight="1">
      <c r="A207" s="127" t="s">
        <v>31</v>
      </c>
      <c r="B207" s="128" t="s">
        <v>31</v>
      </c>
      <c r="C207" s="129" t="s">
        <v>59</v>
      </c>
      <c r="D207" s="129" t="s">
        <v>31</v>
      </c>
      <c r="E207" s="129" t="s">
        <v>31</v>
      </c>
      <c r="F207" s="130" t="s">
        <v>197</v>
      </c>
      <c r="G207" s="131">
        <f>G208</f>
        <v>0</v>
      </c>
      <c r="H207" s="131">
        <f aca="true" t="shared" si="98" ref="H207:N209">H208</f>
        <v>34590000</v>
      </c>
      <c r="I207" s="131">
        <f t="shared" si="98"/>
        <v>0</v>
      </c>
      <c r="J207" s="131">
        <f t="shared" si="98"/>
        <v>0</v>
      </c>
      <c r="K207" s="131">
        <f t="shared" si="98"/>
        <v>0</v>
      </c>
      <c r="L207" s="131">
        <f t="shared" si="98"/>
        <v>26970000</v>
      </c>
      <c r="M207" s="131">
        <f t="shared" si="98"/>
        <v>7620000</v>
      </c>
      <c r="N207" s="134">
        <f t="shared" si="98"/>
        <v>-7620000</v>
      </c>
      <c r="O207" s="131">
        <f t="shared" si="95"/>
        <v>7620000</v>
      </c>
      <c r="P207" s="133">
        <f t="shared" si="95"/>
        <v>0</v>
      </c>
    </row>
    <row r="208" spans="1:16" ht="31.5" customHeight="1">
      <c r="A208" s="98" t="s">
        <v>31</v>
      </c>
      <c r="B208" s="92" t="s">
        <v>31</v>
      </c>
      <c r="C208" s="93" t="s">
        <v>31</v>
      </c>
      <c r="D208" s="93" t="s">
        <v>31</v>
      </c>
      <c r="E208" s="93" t="s">
        <v>31</v>
      </c>
      <c r="F208" s="94" t="s">
        <v>145</v>
      </c>
      <c r="G208" s="95">
        <f>G209</f>
        <v>0</v>
      </c>
      <c r="H208" s="95">
        <f t="shared" si="98"/>
        <v>34590000</v>
      </c>
      <c r="I208" s="95">
        <f t="shared" si="98"/>
        <v>0</v>
      </c>
      <c r="J208" s="95">
        <f t="shared" si="98"/>
        <v>0</v>
      </c>
      <c r="K208" s="95">
        <f t="shared" si="98"/>
        <v>0</v>
      </c>
      <c r="L208" s="95">
        <f t="shared" si="98"/>
        <v>26970000</v>
      </c>
      <c r="M208" s="95">
        <f t="shared" si="98"/>
        <v>7620000</v>
      </c>
      <c r="N208" s="90">
        <f t="shared" si="98"/>
        <v>-7620000</v>
      </c>
      <c r="O208" s="95">
        <f t="shared" si="95"/>
        <v>7620000</v>
      </c>
      <c r="P208" s="126">
        <f t="shared" si="95"/>
        <v>0</v>
      </c>
    </row>
    <row r="209" spans="1:16" ht="31.5" customHeight="1">
      <c r="A209" s="98" t="s">
        <v>31</v>
      </c>
      <c r="B209" s="92" t="s">
        <v>31</v>
      </c>
      <c r="C209" s="93" t="s">
        <v>31</v>
      </c>
      <c r="D209" s="93" t="s">
        <v>46</v>
      </c>
      <c r="E209" s="93" t="s">
        <v>31</v>
      </c>
      <c r="F209" s="94" t="s">
        <v>198</v>
      </c>
      <c r="G209" s="95">
        <f>G210</f>
        <v>0</v>
      </c>
      <c r="H209" s="95">
        <f t="shared" si="98"/>
        <v>34590000</v>
      </c>
      <c r="I209" s="95">
        <f t="shared" si="98"/>
        <v>0</v>
      </c>
      <c r="J209" s="95">
        <f t="shared" si="98"/>
        <v>0</v>
      </c>
      <c r="K209" s="95">
        <f t="shared" si="98"/>
        <v>0</v>
      </c>
      <c r="L209" s="95">
        <f t="shared" si="98"/>
        <v>26970000</v>
      </c>
      <c r="M209" s="95">
        <f t="shared" si="98"/>
        <v>7620000</v>
      </c>
      <c r="N209" s="90">
        <f t="shared" si="98"/>
        <v>-7620000</v>
      </c>
      <c r="O209" s="95">
        <f t="shared" si="95"/>
        <v>7620000</v>
      </c>
      <c r="P209" s="126">
        <f t="shared" si="95"/>
        <v>0</v>
      </c>
    </row>
    <row r="210" spans="1:16" ht="31.5" customHeight="1">
      <c r="A210" s="98" t="s">
        <v>31</v>
      </c>
      <c r="B210" s="92" t="s">
        <v>31</v>
      </c>
      <c r="C210" s="93" t="s">
        <v>31</v>
      </c>
      <c r="D210" s="93" t="s">
        <v>31</v>
      </c>
      <c r="E210" s="93" t="s">
        <v>46</v>
      </c>
      <c r="F210" s="94" t="s">
        <v>194</v>
      </c>
      <c r="G210" s="95">
        <v>0</v>
      </c>
      <c r="H210" s="95">
        <v>34590000</v>
      </c>
      <c r="I210" s="95">
        <v>0</v>
      </c>
      <c r="J210" s="95">
        <v>0</v>
      </c>
      <c r="K210" s="95">
        <v>0</v>
      </c>
      <c r="L210" s="95">
        <v>26970000</v>
      </c>
      <c r="M210" s="95">
        <v>7620000</v>
      </c>
      <c r="N210" s="90">
        <f>-M210</f>
        <v>-7620000</v>
      </c>
      <c r="O210" s="95">
        <f t="shared" si="95"/>
        <v>7620000</v>
      </c>
      <c r="P210" s="126">
        <f t="shared" si="95"/>
        <v>0</v>
      </c>
    </row>
    <row r="211" spans="2:16" ht="31.5" customHeight="1">
      <c r="B211" s="120"/>
      <c r="C211" s="121"/>
      <c r="D211" s="121"/>
      <c r="E211" s="121"/>
      <c r="F211" s="122"/>
      <c r="G211" s="123"/>
      <c r="H211" s="123"/>
      <c r="I211" s="123"/>
      <c r="J211" s="123"/>
      <c r="K211" s="123"/>
      <c r="L211" s="123"/>
      <c r="M211" s="123"/>
      <c r="N211" s="124"/>
      <c r="O211" s="123"/>
      <c r="P211" s="125"/>
    </row>
    <row r="212" spans="2:16" ht="31.5" customHeight="1">
      <c r="B212" s="120"/>
      <c r="C212" s="121"/>
      <c r="D212" s="121"/>
      <c r="E212" s="121"/>
      <c r="F212" s="122"/>
      <c r="G212" s="123"/>
      <c r="H212" s="123"/>
      <c r="I212" s="123"/>
      <c r="J212" s="123"/>
      <c r="K212" s="123"/>
      <c r="L212" s="123"/>
      <c r="M212" s="123"/>
      <c r="N212" s="124"/>
      <c r="O212" s="123"/>
      <c r="P212" s="125"/>
    </row>
    <row r="213" spans="2:16" ht="31.5" customHeight="1">
      <c r="B213" s="120"/>
      <c r="C213" s="121"/>
      <c r="D213" s="121"/>
      <c r="E213" s="121"/>
      <c r="F213" s="122"/>
      <c r="G213" s="123"/>
      <c r="H213" s="123"/>
      <c r="I213" s="123"/>
      <c r="J213" s="123"/>
      <c r="K213" s="123"/>
      <c r="L213" s="123"/>
      <c r="M213" s="123"/>
      <c r="N213" s="124"/>
      <c r="O213" s="123"/>
      <c r="P213" s="125"/>
    </row>
    <row r="214" spans="2:16" ht="31.5" customHeight="1">
      <c r="B214" s="120"/>
      <c r="C214" s="121"/>
      <c r="D214" s="121"/>
      <c r="E214" s="121"/>
      <c r="F214" s="122"/>
      <c r="G214" s="123"/>
      <c r="H214" s="123"/>
      <c r="I214" s="123"/>
      <c r="J214" s="123"/>
      <c r="K214" s="123"/>
      <c r="L214" s="123"/>
      <c r="M214" s="123"/>
      <c r="N214" s="124"/>
      <c r="O214" s="123"/>
      <c r="P214" s="125"/>
    </row>
    <row r="215" spans="2:16" ht="31.5" customHeight="1">
      <c r="B215" s="120"/>
      <c r="C215" s="121"/>
      <c r="D215" s="121"/>
      <c r="E215" s="121"/>
      <c r="F215" s="122"/>
      <c r="G215" s="123"/>
      <c r="H215" s="123"/>
      <c r="I215" s="123"/>
      <c r="J215" s="123"/>
      <c r="K215" s="123"/>
      <c r="L215" s="123"/>
      <c r="M215" s="123"/>
      <c r="N215" s="124"/>
      <c r="O215" s="123"/>
      <c r="P215" s="125"/>
    </row>
    <row r="216" spans="2:16" ht="31.5" customHeight="1">
      <c r="B216" s="120"/>
      <c r="C216" s="121"/>
      <c r="D216" s="121"/>
      <c r="E216" s="121"/>
      <c r="F216" s="122"/>
      <c r="G216" s="123"/>
      <c r="H216" s="123"/>
      <c r="I216" s="123"/>
      <c r="J216" s="123"/>
      <c r="K216" s="123"/>
      <c r="L216" s="123"/>
      <c r="M216" s="123"/>
      <c r="N216" s="124"/>
      <c r="O216" s="123"/>
      <c r="P216" s="125"/>
    </row>
    <row r="217" spans="2:16" ht="31.5" customHeight="1">
      <c r="B217" s="120"/>
      <c r="C217" s="121"/>
      <c r="D217" s="121"/>
      <c r="E217" s="121"/>
      <c r="F217" s="122"/>
      <c r="G217" s="123"/>
      <c r="H217" s="123"/>
      <c r="I217" s="123"/>
      <c r="J217" s="123"/>
      <c r="K217" s="123"/>
      <c r="L217" s="123"/>
      <c r="M217" s="123"/>
      <c r="N217" s="124"/>
      <c r="O217" s="123"/>
      <c r="P217" s="125"/>
    </row>
    <row r="218" spans="2:16" ht="31.5" customHeight="1">
      <c r="B218" s="120"/>
      <c r="C218" s="121"/>
      <c r="D218" s="121"/>
      <c r="E218" s="121"/>
      <c r="F218" s="122"/>
      <c r="G218" s="123"/>
      <c r="H218" s="123"/>
      <c r="I218" s="123"/>
      <c r="J218" s="123"/>
      <c r="K218" s="123"/>
      <c r="L218" s="123"/>
      <c r="M218" s="123"/>
      <c r="N218" s="124"/>
      <c r="O218" s="123"/>
      <c r="P218" s="125"/>
    </row>
    <row r="227" spans="1:16" s="117" customFormat="1" ht="31.5" customHeight="1">
      <c r="A227" s="111"/>
      <c r="B227" s="111"/>
      <c r="C227" s="112"/>
      <c r="D227" s="112"/>
      <c r="E227" s="112"/>
      <c r="F227" s="113"/>
      <c r="G227" s="114"/>
      <c r="H227" s="114"/>
      <c r="I227" s="114"/>
      <c r="J227" s="114"/>
      <c r="K227" s="114"/>
      <c r="L227" s="114"/>
      <c r="M227" s="114"/>
      <c r="N227" s="115"/>
      <c r="O227" s="114"/>
      <c r="P227" s="116"/>
    </row>
  </sheetData>
  <sheetProtection/>
  <mergeCells count="32">
    <mergeCell ref="G1:J1"/>
    <mergeCell ref="K1:M1"/>
    <mergeCell ref="G2:J2"/>
    <mergeCell ref="K2:M2"/>
    <mergeCell ref="G3:J3"/>
    <mergeCell ref="K3:L3"/>
    <mergeCell ref="A4:E4"/>
    <mergeCell ref="I4:J4"/>
    <mergeCell ref="K4:L4"/>
    <mergeCell ref="O4:P4"/>
    <mergeCell ref="A5:A7"/>
    <mergeCell ref="B5:F5"/>
    <mergeCell ref="G5:H5"/>
    <mergeCell ref="I5:J5"/>
    <mergeCell ref="K5:L5"/>
    <mergeCell ref="M5:N5"/>
    <mergeCell ref="O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rintOptions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portrait" pageOrder="overThenDown" paperSize="9" scale="98" r:id="rId1"/>
  <headerFooter>
    <oddFooter>&amp;L&amp;C&amp;"標楷體,標準"&amp;10&amp;P&amp;R</oddFooter>
  </headerFooter>
  <colBreaks count="1" manualBreakCount="1">
    <brk id="10" max="2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陳小玨</cp:lastModifiedBy>
  <cp:lastPrinted>2020-04-10T08:17:09Z</cp:lastPrinted>
  <dcterms:created xsi:type="dcterms:W3CDTF">2014-03-03T01:57:24Z</dcterms:created>
  <dcterms:modified xsi:type="dcterms:W3CDTF">2020-05-05T06:45:47Z</dcterms:modified>
  <cp:category/>
  <cp:version/>
  <cp:contentType/>
  <cp:contentStatus/>
</cp:coreProperties>
</file>