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九二一特別一" sheetId="1" r:id="rId1"/>
  </sheets>
  <definedNames>
    <definedName name="_xlnm.Print_Area" localSheetId="0">'九二一特別一'!$A$1:$T$73</definedName>
    <definedName name="_xlnm.Print_Titles" localSheetId="0">'九二一特別一'!$1:$7</definedName>
  </definedNames>
  <calcPr fullCalcOnLoad="1"/>
</workbook>
</file>

<file path=xl/sharedStrings.xml><?xml version="1.0" encoding="utf-8"?>
<sst xmlns="http://schemas.openxmlformats.org/spreadsheetml/2006/main" count="103" uniqueCount="88">
  <si>
    <t>中 央 政 府</t>
  </si>
  <si>
    <t>總 決 算</t>
  </si>
  <si>
    <t>以前年度歲出保</t>
  </si>
  <si>
    <t xml:space="preserve">留轉入數決算表 </t>
  </si>
  <si>
    <t>中  華  民  國</t>
  </si>
  <si>
    <t>單位：新臺幣元</t>
  </si>
  <si>
    <t>年</t>
  </si>
  <si>
    <t>本年度實現數</t>
  </si>
  <si>
    <t>本年度調整數</t>
  </si>
  <si>
    <t>本年度未結清數</t>
  </si>
  <si>
    <t>度</t>
  </si>
  <si>
    <t>款</t>
  </si>
  <si>
    <t>項</t>
  </si>
  <si>
    <t>目</t>
  </si>
  <si>
    <t>節</t>
  </si>
  <si>
    <t>名　　　　　稱</t>
  </si>
  <si>
    <t>應</t>
  </si>
  <si>
    <t>付</t>
  </si>
  <si>
    <t>數</t>
  </si>
  <si>
    <t>保</t>
  </si>
  <si>
    <t>留</t>
  </si>
  <si>
    <t>保留數</t>
  </si>
  <si>
    <t>保　留　數</t>
  </si>
  <si>
    <t>別</t>
  </si>
  <si>
    <t>轉入數</t>
  </si>
  <si>
    <t>本年度增減數</t>
  </si>
  <si>
    <t>農業委員會</t>
  </si>
  <si>
    <t>中央政府九二一震災</t>
  </si>
  <si>
    <t xml:space="preserve">災後重建特別決算 </t>
  </si>
  <si>
    <r>
      <t xml:space="preserve">    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</si>
  <si>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</si>
  <si>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以　　　　　前　　　　　年　　　　　度　　　　　轉　　　　　入　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</si>
  <si>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</si>
  <si>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</si>
  <si>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</si>
  <si>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</si>
  <si>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細明體"/>
        <family val="3"/>
      </rPr>
      <t>計</t>
    </r>
  </si>
  <si>
    <t>行政院主管</t>
  </si>
  <si>
    <t>行政院(投資及補助)</t>
  </si>
  <si>
    <t>社區發展支出</t>
  </si>
  <si>
    <t>九二一震災社區重建更新基金</t>
  </si>
  <si>
    <t>公共工程委員會</t>
  </si>
  <si>
    <t>危險建築物拆除</t>
  </si>
  <si>
    <t>內政部主管</t>
  </si>
  <si>
    <t>內政部</t>
  </si>
  <si>
    <t>社會救助支出</t>
  </si>
  <si>
    <t>社會救助業務</t>
  </si>
  <si>
    <t>營建署及所屬</t>
  </si>
  <si>
    <t>住宅及社區重建</t>
  </si>
  <si>
    <t>財政部主管</t>
  </si>
  <si>
    <t>國庫署</t>
  </si>
  <si>
    <t>財務支出</t>
  </si>
  <si>
    <t>國債經理</t>
  </si>
  <si>
    <t>國債管理</t>
  </si>
  <si>
    <t>教育部主管</t>
  </si>
  <si>
    <t>教育部</t>
  </si>
  <si>
    <t>教育支出</t>
  </si>
  <si>
    <t>公共建設—災後校園建物安全補強與復建及充實教學設備計畫</t>
  </si>
  <si>
    <t>文化支出</t>
  </si>
  <si>
    <t>公共建設—災後社教機構之復建及籌建計畫</t>
  </si>
  <si>
    <t>經濟部主管</t>
  </si>
  <si>
    <t>水資源局及所屬</t>
  </si>
  <si>
    <t>農業支出</t>
  </si>
  <si>
    <t>水利設施重建</t>
  </si>
  <si>
    <t>交通部主管</t>
  </si>
  <si>
    <t>交通部公路局</t>
  </si>
  <si>
    <t>交通支出</t>
  </si>
  <si>
    <r>
      <t xml:space="preserve">           </t>
    </r>
    <r>
      <rPr>
        <sz val="12"/>
        <rFont val="細明體"/>
        <family val="3"/>
      </rPr>
      <t>災損道路復建計畫</t>
    </r>
  </si>
  <si>
    <t>農業委員會主管</t>
  </si>
  <si>
    <t>農業發展</t>
  </si>
  <si>
    <t>省市地方政府</t>
  </si>
  <si>
    <t>補助台灣省各縣市
政府</t>
  </si>
  <si>
    <t>民政支出</t>
  </si>
  <si>
    <t>台灣省各縣市民政補助</t>
  </si>
  <si>
    <t>台灣省各縣市教育補助</t>
  </si>
  <si>
    <t>台灣省各縣市農業補助</t>
  </si>
  <si>
    <t>交通支出</t>
  </si>
  <si>
    <t>台灣省各縣市交通補助</t>
  </si>
  <si>
    <t>其他經濟服務支出</t>
  </si>
  <si>
    <t>台灣省各縣市其他經濟服務補助</t>
  </si>
  <si>
    <t>台灣省各縣市社會救助補助</t>
  </si>
  <si>
    <t>福利服務支出</t>
  </si>
  <si>
    <t>台灣省各縣市福利服務補助</t>
  </si>
  <si>
    <t>國民就業支出</t>
  </si>
  <si>
    <t>台灣省各縣市國民就業補助</t>
  </si>
  <si>
    <t>環境保護支出</t>
  </si>
  <si>
    <t>台灣省各縣市環境保護補助</t>
  </si>
  <si>
    <t>台灣省各縣市社區發展補助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</si>
</sst>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9"/>
      <name val="Arial"/>
      <family val="2"/>
    </font>
    <font>
      <b/>
      <sz val="14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left" wrapText="1" indent="3"/>
    </xf>
    <xf numFmtId="186" fontId="13" fillId="0" borderId="16" xfId="0" applyNumberFormat="1" applyFont="1" applyBorder="1" applyAlignment="1">
      <alignment horizontal="right" vertical="center"/>
    </xf>
    <xf numFmtId="186" fontId="13" fillId="0" borderId="6" xfId="0" applyNumberFormat="1" applyFont="1" applyBorder="1" applyAlignment="1">
      <alignment horizontal="right" vertical="center"/>
    </xf>
    <xf numFmtId="186" fontId="13" fillId="0" borderId="1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12" fillId="0" borderId="6" xfId="0" applyFont="1" applyBorder="1" applyAlignment="1">
      <alignment horizontal="left" wrapText="1" indent="1"/>
    </xf>
    <xf numFmtId="0" fontId="9" fillId="0" borderId="6" xfId="0" applyFont="1" applyBorder="1" applyAlignment="1">
      <alignment horizontal="left" indent="2"/>
    </xf>
    <xf numFmtId="186" fontId="17" fillId="0" borderId="16" xfId="0" applyNumberFormat="1" applyFont="1" applyBorder="1" applyAlignment="1">
      <alignment horizontal="right" vertical="center"/>
    </xf>
    <xf numFmtId="186" fontId="17" fillId="0" borderId="6" xfId="0" applyNumberFormat="1" applyFont="1" applyBorder="1" applyAlignment="1">
      <alignment horizontal="right" vertical="center"/>
    </xf>
    <xf numFmtId="186" fontId="17" fillId="0" borderId="17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 indent="3"/>
    </xf>
    <xf numFmtId="0" fontId="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left" wrapText="1" indent="3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9" fillId="0" borderId="13" xfId="0" applyFont="1" applyBorder="1" applyAlignment="1">
      <alignment horizontal="left" wrapText="1" indent="3"/>
    </xf>
    <xf numFmtId="186" fontId="17" fillId="0" borderId="14" xfId="0" applyNumberFormat="1" applyFont="1" applyBorder="1" applyAlignment="1">
      <alignment horizontal="right" vertical="center"/>
    </xf>
    <xf numFmtId="186" fontId="17" fillId="0" borderId="13" xfId="0" applyNumberFormat="1" applyFont="1" applyBorder="1" applyAlignment="1">
      <alignment horizontal="right" vertical="center"/>
    </xf>
    <xf numFmtId="186" fontId="17" fillId="0" borderId="15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indent="2"/>
    </xf>
    <xf numFmtId="186" fontId="17" fillId="0" borderId="20" xfId="0" applyNumberFormat="1" applyFont="1" applyBorder="1" applyAlignment="1">
      <alignment horizontal="right" vertical="center"/>
    </xf>
    <xf numFmtId="186" fontId="17" fillId="0" borderId="1" xfId="0" applyNumberFormat="1" applyFont="1" applyBorder="1" applyAlignment="1">
      <alignment horizontal="right" vertical="center"/>
    </xf>
    <xf numFmtId="186" fontId="17" fillId="0" borderId="21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75" zoomScaleNormal="75" zoomScaleSheetLayoutView="75" workbookViewId="0" topLeftCell="A1">
      <pane xSplit="6" ySplit="7" topLeftCell="G2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39" sqref="C39"/>
    </sheetView>
  </sheetViews>
  <sheetFormatPr defaultColWidth="9.00390625" defaultRowHeight="16.5"/>
  <cols>
    <col min="1" max="1" width="2.25390625" style="0" customWidth="1"/>
    <col min="2" max="2" width="2.50390625" style="0" customWidth="1"/>
    <col min="3" max="3" width="2.125" style="0" customWidth="1"/>
    <col min="4" max="4" width="2.75390625" style="0" customWidth="1"/>
    <col min="5" max="5" width="2.125" style="0" customWidth="1"/>
    <col min="6" max="6" width="24.625" style="89" customWidth="1"/>
    <col min="7" max="7" width="14.375" style="89" customWidth="1"/>
    <col min="8" max="8" width="12.00390625" style="89" customWidth="1"/>
    <col min="9" max="9" width="14.375" style="0" customWidth="1"/>
    <col min="10" max="10" width="15.75390625" style="0" customWidth="1"/>
    <col min="11" max="11" width="13.00390625" style="0" customWidth="1"/>
    <col min="12" max="12" width="15.625" style="0" customWidth="1"/>
    <col min="13" max="13" width="13.875" style="0" customWidth="1"/>
    <col min="14" max="14" width="15.75390625" style="0" customWidth="1"/>
    <col min="15" max="15" width="14.625" style="0" customWidth="1"/>
    <col min="16" max="16" width="15.25390625" style="0" customWidth="1"/>
    <col min="17" max="17" width="15.00390625" style="0" customWidth="1"/>
    <col min="18" max="18" width="14.625" style="0" customWidth="1"/>
    <col min="19" max="19" width="14.75390625" style="0" customWidth="1"/>
    <col min="20" max="20" width="15.875" style="0" customWidth="1"/>
  </cols>
  <sheetData>
    <row r="1" spans="1:13" s="3" customFormat="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4" t="s">
        <v>27</v>
      </c>
      <c r="M2" s="5" t="s">
        <v>28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4" t="s">
        <v>2</v>
      </c>
      <c r="M3" s="5" t="s">
        <v>3</v>
      </c>
    </row>
    <row r="4" spans="5:20" s="8" customFormat="1" ht="16.5" customHeight="1" thickBot="1">
      <c r="E4" s="9"/>
      <c r="I4" s="10"/>
      <c r="J4" s="10"/>
      <c r="L4" s="11" t="s">
        <v>4</v>
      </c>
      <c r="M4" s="12" t="s">
        <v>29</v>
      </c>
      <c r="T4" s="11" t="s">
        <v>5</v>
      </c>
    </row>
    <row r="5" spans="1:20" s="21" customFormat="1" ht="20.25" customHeight="1">
      <c r="A5" s="13" t="s">
        <v>6</v>
      </c>
      <c r="B5" s="14" t="s">
        <v>30</v>
      </c>
      <c r="C5" s="14"/>
      <c r="D5" s="14"/>
      <c r="E5" s="14"/>
      <c r="F5" s="14"/>
      <c r="G5" s="15" t="s">
        <v>31</v>
      </c>
      <c r="H5" s="16"/>
      <c r="I5" s="16"/>
      <c r="J5" s="16"/>
      <c r="K5" s="16"/>
      <c r="L5" s="17"/>
      <c r="M5" s="18" t="s">
        <v>32</v>
      </c>
      <c r="N5" s="19"/>
      <c r="O5" s="20" t="s">
        <v>7</v>
      </c>
      <c r="P5" s="19"/>
      <c r="Q5" s="20" t="s">
        <v>8</v>
      </c>
      <c r="R5" s="19"/>
      <c r="S5" s="20" t="s">
        <v>9</v>
      </c>
      <c r="T5" s="18"/>
    </row>
    <row r="6" spans="1:20" s="21" customFormat="1" ht="19.5" customHeight="1">
      <c r="A6" s="22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4" t="s">
        <v>15</v>
      </c>
      <c r="G6" s="25" t="s">
        <v>16</v>
      </c>
      <c r="H6" s="26" t="s">
        <v>17</v>
      </c>
      <c r="I6" s="27" t="s">
        <v>18</v>
      </c>
      <c r="J6" s="28" t="s">
        <v>19</v>
      </c>
      <c r="K6" s="29" t="s">
        <v>20</v>
      </c>
      <c r="L6" s="30" t="s">
        <v>18</v>
      </c>
      <c r="M6" s="31" t="s">
        <v>33</v>
      </c>
      <c r="N6" s="24" t="s">
        <v>21</v>
      </c>
      <c r="O6" s="24" t="s">
        <v>34</v>
      </c>
      <c r="P6" s="24" t="s">
        <v>22</v>
      </c>
      <c r="Q6" s="24" t="s">
        <v>33</v>
      </c>
      <c r="R6" s="24" t="s">
        <v>21</v>
      </c>
      <c r="S6" s="24" t="s">
        <v>34</v>
      </c>
      <c r="T6" s="32" t="s">
        <v>22</v>
      </c>
    </row>
    <row r="7" spans="1:20" s="21" customFormat="1" ht="21" customHeight="1" thickBot="1">
      <c r="A7" s="33" t="s">
        <v>23</v>
      </c>
      <c r="B7" s="34"/>
      <c r="C7" s="34"/>
      <c r="D7" s="34"/>
      <c r="E7" s="34"/>
      <c r="F7" s="35"/>
      <c r="G7" s="36" t="s">
        <v>24</v>
      </c>
      <c r="H7" s="37" t="s">
        <v>25</v>
      </c>
      <c r="I7" s="36" t="s">
        <v>35</v>
      </c>
      <c r="J7" s="36" t="s">
        <v>24</v>
      </c>
      <c r="K7" s="38" t="s">
        <v>25</v>
      </c>
      <c r="L7" s="36" t="s">
        <v>35</v>
      </c>
      <c r="M7" s="39"/>
      <c r="N7" s="35"/>
      <c r="O7" s="35"/>
      <c r="P7" s="35"/>
      <c r="Q7" s="35"/>
      <c r="R7" s="35"/>
      <c r="S7" s="35"/>
      <c r="T7" s="40"/>
    </row>
    <row r="8" spans="2:20" s="21" customFormat="1" ht="20.25" customHeight="1">
      <c r="B8" s="41"/>
      <c r="C8" s="42"/>
      <c r="D8" s="42"/>
      <c r="E8" s="42"/>
      <c r="F8" s="43" t="s">
        <v>36</v>
      </c>
      <c r="G8" s="44">
        <f aca="true" t="shared" si="0" ref="G8:T8">G9+G16+G23+G28+G34+G38+G42+G46</f>
        <v>269230612</v>
      </c>
      <c r="H8" s="44">
        <f t="shared" si="0"/>
        <v>0</v>
      </c>
      <c r="I8" s="44">
        <f t="shared" si="0"/>
        <v>269230612</v>
      </c>
      <c r="J8" s="44">
        <f t="shared" si="0"/>
        <v>29046535960</v>
      </c>
      <c r="K8" s="44">
        <f t="shared" si="0"/>
        <v>0</v>
      </c>
      <c r="L8" s="44">
        <f t="shared" si="0"/>
        <v>29046535960</v>
      </c>
      <c r="M8" s="45">
        <f t="shared" si="0"/>
        <v>16881538</v>
      </c>
      <c r="N8" s="44">
        <f t="shared" si="0"/>
        <v>11622278190</v>
      </c>
      <c r="O8" s="44">
        <f t="shared" si="0"/>
        <v>172190263</v>
      </c>
      <c r="P8" s="44">
        <f t="shared" si="0"/>
        <v>7765527433</v>
      </c>
      <c r="Q8" s="44">
        <f t="shared" si="0"/>
        <v>65602650</v>
      </c>
      <c r="R8" s="44">
        <f t="shared" si="0"/>
        <v>-65602650</v>
      </c>
      <c r="S8" s="44">
        <f t="shared" si="0"/>
        <v>145761461</v>
      </c>
      <c r="T8" s="46">
        <f t="shared" si="0"/>
        <v>9593127687</v>
      </c>
    </row>
    <row r="9" spans="1:20" s="49" customFormat="1" ht="19.5">
      <c r="A9" s="47">
        <v>90</v>
      </c>
      <c r="B9" s="42">
        <v>1</v>
      </c>
      <c r="C9" s="42"/>
      <c r="D9" s="42"/>
      <c r="E9" s="42"/>
      <c r="F9" s="48" t="s">
        <v>37</v>
      </c>
      <c r="G9" s="44">
        <f aca="true" t="shared" si="1" ref="G9:T9">G10+G13</f>
        <v>0</v>
      </c>
      <c r="H9" s="44">
        <f t="shared" si="1"/>
        <v>0</v>
      </c>
      <c r="I9" s="44">
        <f t="shared" si="1"/>
        <v>0</v>
      </c>
      <c r="J9" s="44">
        <f t="shared" si="1"/>
        <v>24775592752</v>
      </c>
      <c r="K9" s="44">
        <f t="shared" si="1"/>
        <v>0</v>
      </c>
      <c r="L9" s="44">
        <f t="shared" si="1"/>
        <v>24775592752</v>
      </c>
      <c r="M9" s="45">
        <f t="shared" si="1"/>
        <v>0</v>
      </c>
      <c r="N9" s="44">
        <f t="shared" si="1"/>
        <v>11102295286</v>
      </c>
      <c r="O9" s="44">
        <f t="shared" si="1"/>
        <v>0</v>
      </c>
      <c r="P9" s="44">
        <f t="shared" si="1"/>
        <v>5742561826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6">
        <f t="shared" si="1"/>
        <v>7930735640</v>
      </c>
    </row>
    <row r="10" spans="1:20" s="49" customFormat="1" ht="16.5">
      <c r="A10" s="50"/>
      <c r="B10" s="42"/>
      <c r="C10" s="51">
        <v>1</v>
      </c>
      <c r="D10" s="42"/>
      <c r="E10" s="42"/>
      <c r="F10" s="52" t="s">
        <v>38</v>
      </c>
      <c r="G10" s="44">
        <v>0</v>
      </c>
      <c r="H10" s="44">
        <f>H11</f>
        <v>0</v>
      </c>
      <c r="I10" s="44">
        <f>I11</f>
        <v>0</v>
      </c>
      <c r="J10" s="44">
        <f aca="true" t="shared" si="2" ref="J10:L11">J11</f>
        <v>24719849839</v>
      </c>
      <c r="K10" s="44">
        <f t="shared" si="2"/>
        <v>0</v>
      </c>
      <c r="L10" s="44">
        <f t="shared" si="2"/>
        <v>24719849839</v>
      </c>
      <c r="M10" s="45">
        <f aca="true" t="shared" si="3" ref="M10:P11">M11</f>
        <v>0</v>
      </c>
      <c r="N10" s="44">
        <f t="shared" si="3"/>
        <v>11102295286</v>
      </c>
      <c r="O10" s="44">
        <f t="shared" si="3"/>
        <v>0</v>
      </c>
      <c r="P10" s="44">
        <f t="shared" si="3"/>
        <v>5708912938</v>
      </c>
      <c r="Q10" s="44">
        <f>Q11</f>
        <v>0</v>
      </c>
      <c r="R10" s="44">
        <f>R11</f>
        <v>0</v>
      </c>
      <c r="S10" s="44">
        <f>S11</f>
        <v>0</v>
      </c>
      <c r="T10" s="46">
        <f>T11</f>
        <v>7908641615</v>
      </c>
    </row>
    <row r="11" spans="1:20" s="49" customFormat="1" ht="16.5">
      <c r="A11" s="47"/>
      <c r="B11" s="42"/>
      <c r="C11" s="42"/>
      <c r="D11" s="42"/>
      <c r="E11" s="42"/>
      <c r="F11" s="53" t="s">
        <v>39</v>
      </c>
      <c r="G11" s="54">
        <v>0</v>
      </c>
      <c r="H11" s="54">
        <f>H12</f>
        <v>0</v>
      </c>
      <c r="I11" s="54">
        <f>SUM(I12:I12)</f>
        <v>0</v>
      </c>
      <c r="J11" s="54">
        <f t="shared" si="2"/>
        <v>24719849839</v>
      </c>
      <c r="K11" s="54">
        <f t="shared" si="2"/>
        <v>0</v>
      </c>
      <c r="L11" s="54">
        <f t="shared" si="2"/>
        <v>24719849839</v>
      </c>
      <c r="M11" s="55">
        <f t="shared" si="3"/>
        <v>0</v>
      </c>
      <c r="N11" s="54">
        <f t="shared" si="3"/>
        <v>11102295286</v>
      </c>
      <c r="O11" s="54">
        <f t="shared" si="3"/>
        <v>0</v>
      </c>
      <c r="P11" s="54">
        <f t="shared" si="3"/>
        <v>5708912938</v>
      </c>
      <c r="Q11" s="54">
        <f>SUM(Q12:Q12)</f>
        <v>0</v>
      </c>
      <c r="R11" s="54">
        <f>SUM(R12:R12)</f>
        <v>0</v>
      </c>
      <c r="S11" s="54">
        <f>SUM(S12:S12)</f>
        <v>0</v>
      </c>
      <c r="T11" s="56">
        <f>SUM(T12:T12)</f>
        <v>7908641615</v>
      </c>
    </row>
    <row r="12" spans="1:20" s="49" customFormat="1" ht="33">
      <c r="A12" s="47"/>
      <c r="B12" s="42"/>
      <c r="C12" s="57"/>
      <c r="D12" s="51">
        <v>1</v>
      </c>
      <c r="E12" s="42"/>
      <c r="F12" s="58" t="s">
        <v>40</v>
      </c>
      <c r="G12" s="54">
        <v>0</v>
      </c>
      <c r="H12" s="54">
        <v>0</v>
      </c>
      <c r="I12" s="54">
        <f>G12+H12</f>
        <v>0</v>
      </c>
      <c r="J12" s="54">
        <v>24719849839</v>
      </c>
      <c r="K12" s="54">
        <v>0</v>
      </c>
      <c r="L12" s="54">
        <f>J12+K12</f>
        <v>24719849839</v>
      </c>
      <c r="M12" s="55">
        <v>0</v>
      </c>
      <c r="N12" s="54">
        <v>11102295286</v>
      </c>
      <c r="O12" s="54">
        <v>0</v>
      </c>
      <c r="P12" s="54">
        <v>5708912938</v>
      </c>
      <c r="Q12" s="54">
        <v>0</v>
      </c>
      <c r="R12" s="54">
        <v>0</v>
      </c>
      <c r="S12" s="54">
        <f>I12-M12-O12+Q12</f>
        <v>0</v>
      </c>
      <c r="T12" s="56">
        <f>L12-N12-P12+R12</f>
        <v>7908641615</v>
      </c>
    </row>
    <row r="13" spans="1:21" s="62" customFormat="1" ht="16.5">
      <c r="A13" s="47"/>
      <c r="B13" s="59"/>
      <c r="C13" s="60">
        <v>5</v>
      </c>
      <c r="D13" s="59"/>
      <c r="E13" s="59"/>
      <c r="F13" s="52" t="s">
        <v>41</v>
      </c>
      <c r="G13" s="44">
        <f>G14</f>
        <v>0</v>
      </c>
      <c r="H13" s="44">
        <f>H14</f>
        <v>0</v>
      </c>
      <c r="I13" s="44">
        <f aca="true" t="shared" si="4" ref="I13:I27">G13+H13</f>
        <v>0</v>
      </c>
      <c r="J13" s="44">
        <f aca="true" t="shared" si="5" ref="J13:N14">J14</f>
        <v>55742913</v>
      </c>
      <c r="K13" s="44">
        <f t="shared" si="5"/>
        <v>0</v>
      </c>
      <c r="L13" s="44">
        <f t="shared" si="5"/>
        <v>55742913</v>
      </c>
      <c r="M13" s="45">
        <f t="shared" si="5"/>
        <v>0</v>
      </c>
      <c r="N13" s="44">
        <f t="shared" si="5"/>
        <v>0</v>
      </c>
      <c r="O13" s="44">
        <f aca="true" t="shared" si="6" ref="O13:R14">O14</f>
        <v>0</v>
      </c>
      <c r="P13" s="44">
        <f t="shared" si="6"/>
        <v>33648888</v>
      </c>
      <c r="Q13" s="44">
        <f t="shared" si="6"/>
        <v>0</v>
      </c>
      <c r="R13" s="44">
        <f t="shared" si="6"/>
        <v>0</v>
      </c>
      <c r="S13" s="44">
        <f aca="true" t="shared" si="7" ref="S13:S44">I13-M13-O13+Q13</f>
        <v>0</v>
      </c>
      <c r="T13" s="46">
        <f aca="true" t="shared" si="8" ref="T13:T44">L13-N13-P13+R13</f>
        <v>22094025</v>
      </c>
      <c r="U13" s="61"/>
    </row>
    <row r="14" spans="1:21" s="62" customFormat="1" ht="16.5">
      <c r="A14" s="47"/>
      <c r="B14" s="59"/>
      <c r="C14" s="59"/>
      <c r="D14" s="59"/>
      <c r="E14" s="59"/>
      <c r="F14" s="53" t="s">
        <v>39</v>
      </c>
      <c r="G14" s="54">
        <f>G15</f>
        <v>0</v>
      </c>
      <c r="H14" s="54">
        <f>H15</f>
        <v>0</v>
      </c>
      <c r="I14" s="54">
        <f t="shared" si="4"/>
        <v>0</v>
      </c>
      <c r="J14" s="54">
        <f t="shared" si="5"/>
        <v>55742913</v>
      </c>
      <c r="K14" s="54">
        <f t="shared" si="5"/>
        <v>0</v>
      </c>
      <c r="L14" s="54">
        <f t="shared" si="5"/>
        <v>55742913</v>
      </c>
      <c r="M14" s="55">
        <f t="shared" si="5"/>
        <v>0</v>
      </c>
      <c r="N14" s="54">
        <f t="shared" si="5"/>
        <v>0</v>
      </c>
      <c r="O14" s="54">
        <f t="shared" si="6"/>
        <v>0</v>
      </c>
      <c r="P14" s="54">
        <f t="shared" si="6"/>
        <v>33648888</v>
      </c>
      <c r="Q14" s="54">
        <f t="shared" si="6"/>
        <v>0</v>
      </c>
      <c r="R14" s="54">
        <f t="shared" si="6"/>
        <v>0</v>
      </c>
      <c r="S14" s="54">
        <f t="shared" si="7"/>
        <v>0</v>
      </c>
      <c r="T14" s="56">
        <f t="shared" si="8"/>
        <v>22094025</v>
      </c>
      <c r="U14" s="61"/>
    </row>
    <row r="15" spans="1:21" s="62" customFormat="1" ht="16.5">
      <c r="A15" s="47"/>
      <c r="B15" s="42"/>
      <c r="C15" s="42"/>
      <c r="D15" s="51">
        <v>1</v>
      </c>
      <c r="E15" s="42"/>
      <c r="F15" s="63" t="s">
        <v>42</v>
      </c>
      <c r="G15" s="54">
        <v>0</v>
      </c>
      <c r="H15" s="54">
        <v>0</v>
      </c>
      <c r="I15" s="54">
        <f t="shared" si="4"/>
        <v>0</v>
      </c>
      <c r="J15" s="54">
        <v>55742913</v>
      </c>
      <c r="K15" s="54">
        <v>0</v>
      </c>
      <c r="L15" s="54">
        <f>J15+K15</f>
        <v>55742913</v>
      </c>
      <c r="M15" s="55">
        <v>0</v>
      </c>
      <c r="N15" s="54">
        <v>0</v>
      </c>
      <c r="O15" s="54">
        <v>0</v>
      </c>
      <c r="P15" s="54">
        <v>33648888</v>
      </c>
      <c r="Q15" s="54">
        <v>0</v>
      </c>
      <c r="R15" s="54">
        <v>0</v>
      </c>
      <c r="S15" s="54">
        <f t="shared" si="7"/>
        <v>0</v>
      </c>
      <c r="T15" s="56">
        <f t="shared" si="8"/>
        <v>22094025</v>
      </c>
      <c r="U15" s="61"/>
    </row>
    <row r="16" spans="1:20" s="62" customFormat="1" ht="19.5">
      <c r="A16" s="47"/>
      <c r="B16" s="42">
        <v>2</v>
      </c>
      <c r="C16" s="42"/>
      <c r="D16" s="42"/>
      <c r="E16" s="42"/>
      <c r="F16" s="48" t="s">
        <v>43</v>
      </c>
      <c r="G16" s="44">
        <f>G17+G20</f>
        <v>0</v>
      </c>
      <c r="H16" s="44">
        <f>H17+H20</f>
        <v>0</v>
      </c>
      <c r="I16" s="44">
        <f t="shared" si="4"/>
        <v>0</v>
      </c>
      <c r="J16" s="44">
        <f aca="true" t="shared" si="9" ref="J16:R16">J17+J20</f>
        <v>507809455</v>
      </c>
      <c r="K16" s="44">
        <f t="shared" si="9"/>
        <v>0</v>
      </c>
      <c r="L16" s="44">
        <f t="shared" si="9"/>
        <v>507809455</v>
      </c>
      <c r="M16" s="45">
        <f t="shared" si="9"/>
        <v>0</v>
      </c>
      <c r="N16" s="44">
        <f t="shared" si="9"/>
        <v>297665031</v>
      </c>
      <c r="O16" s="44">
        <f t="shared" si="9"/>
        <v>0</v>
      </c>
      <c r="P16" s="44">
        <f t="shared" si="9"/>
        <v>149040629</v>
      </c>
      <c r="Q16" s="44">
        <f t="shared" si="9"/>
        <v>0</v>
      </c>
      <c r="R16" s="44">
        <f t="shared" si="9"/>
        <v>0</v>
      </c>
      <c r="S16" s="44">
        <f t="shared" si="7"/>
        <v>0</v>
      </c>
      <c r="T16" s="46">
        <f t="shared" si="8"/>
        <v>61103795</v>
      </c>
    </row>
    <row r="17" spans="1:20" s="62" customFormat="1" ht="16.5">
      <c r="A17" s="47"/>
      <c r="B17" s="42"/>
      <c r="C17" s="42">
        <v>1</v>
      </c>
      <c r="D17" s="42"/>
      <c r="E17" s="42"/>
      <c r="F17" s="52" t="s">
        <v>44</v>
      </c>
      <c r="G17" s="54">
        <f>G18</f>
        <v>0</v>
      </c>
      <c r="H17" s="54">
        <f>H18</f>
        <v>0</v>
      </c>
      <c r="I17" s="54">
        <f t="shared" si="4"/>
        <v>0</v>
      </c>
      <c r="J17" s="44">
        <f>+J18</f>
        <v>427683400</v>
      </c>
      <c r="K17" s="44">
        <f aca="true" t="shared" si="10" ref="K17:R17">K18</f>
        <v>0</v>
      </c>
      <c r="L17" s="44">
        <f t="shared" si="10"/>
        <v>427683400</v>
      </c>
      <c r="M17" s="45">
        <f t="shared" si="10"/>
        <v>0</v>
      </c>
      <c r="N17" s="44">
        <f t="shared" si="10"/>
        <v>289599400</v>
      </c>
      <c r="O17" s="44">
        <f t="shared" si="10"/>
        <v>0</v>
      </c>
      <c r="P17" s="44">
        <f t="shared" si="10"/>
        <v>116155792</v>
      </c>
      <c r="Q17" s="44">
        <f t="shared" si="10"/>
        <v>0</v>
      </c>
      <c r="R17" s="44">
        <f t="shared" si="10"/>
        <v>0</v>
      </c>
      <c r="S17" s="54">
        <f t="shared" si="7"/>
        <v>0</v>
      </c>
      <c r="T17" s="46">
        <f t="shared" si="8"/>
        <v>21928208</v>
      </c>
    </row>
    <row r="18" spans="1:20" s="65" customFormat="1" ht="16.5">
      <c r="A18" s="64"/>
      <c r="B18" s="42"/>
      <c r="C18" s="42"/>
      <c r="D18" s="42"/>
      <c r="E18" s="42"/>
      <c r="F18" s="53" t="s">
        <v>45</v>
      </c>
      <c r="G18" s="54">
        <f>G19</f>
        <v>0</v>
      </c>
      <c r="H18" s="54">
        <f>H19</f>
        <v>0</v>
      </c>
      <c r="I18" s="54">
        <f t="shared" si="4"/>
        <v>0</v>
      </c>
      <c r="J18" s="54">
        <f aca="true" t="shared" si="11" ref="J18:R18">J19</f>
        <v>427683400</v>
      </c>
      <c r="K18" s="54">
        <f t="shared" si="11"/>
        <v>0</v>
      </c>
      <c r="L18" s="54">
        <f t="shared" si="11"/>
        <v>427683400</v>
      </c>
      <c r="M18" s="45">
        <f t="shared" si="11"/>
        <v>0</v>
      </c>
      <c r="N18" s="54">
        <f t="shared" si="11"/>
        <v>289599400</v>
      </c>
      <c r="O18" s="44">
        <f t="shared" si="11"/>
        <v>0</v>
      </c>
      <c r="P18" s="54">
        <f t="shared" si="11"/>
        <v>116155792</v>
      </c>
      <c r="Q18" s="44">
        <f t="shared" si="11"/>
        <v>0</v>
      </c>
      <c r="R18" s="44">
        <f t="shared" si="11"/>
        <v>0</v>
      </c>
      <c r="S18" s="54">
        <f t="shared" si="7"/>
        <v>0</v>
      </c>
      <c r="T18" s="56">
        <f t="shared" si="8"/>
        <v>21928208</v>
      </c>
    </row>
    <row r="19" spans="2:20" ht="16.5">
      <c r="B19" s="41"/>
      <c r="C19" s="42"/>
      <c r="D19" s="42">
        <v>2</v>
      </c>
      <c r="E19" s="42"/>
      <c r="F19" s="63" t="s">
        <v>46</v>
      </c>
      <c r="G19" s="54">
        <v>0</v>
      </c>
      <c r="H19" s="54">
        <v>0</v>
      </c>
      <c r="I19" s="54">
        <f t="shared" si="4"/>
        <v>0</v>
      </c>
      <c r="J19" s="54">
        <v>427683400</v>
      </c>
      <c r="K19" s="54">
        <v>0</v>
      </c>
      <c r="L19" s="54">
        <f>J19+K19</f>
        <v>427683400</v>
      </c>
      <c r="M19" s="55">
        <v>0</v>
      </c>
      <c r="N19" s="54">
        <v>289599400</v>
      </c>
      <c r="O19" s="44">
        <v>0</v>
      </c>
      <c r="P19" s="54">
        <v>116155792</v>
      </c>
      <c r="Q19" s="54">
        <v>0</v>
      </c>
      <c r="R19" s="54">
        <v>0</v>
      </c>
      <c r="S19" s="54">
        <f t="shared" si="7"/>
        <v>0</v>
      </c>
      <c r="T19" s="56">
        <f t="shared" si="8"/>
        <v>21928208</v>
      </c>
    </row>
    <row r="20" spans="2:20" ht="16.5">
      <c r="B20" s="41"/>
      <c r="C20" s="42">
        <v>3</v>
      </c>
      <c r="D20" s="42"/>
      <c r="E20" s="42"/>
      <c r="F20" s="52" t="s">
        <v>47</v>
      </c>
      <c r="G20" s="44">
        <f>G21</f>
        <v>0</v>
      </c>
      <c r="H20" s="44">
        <f>H21</f>
        <v>0</v>
      </c>
      <c r="I20" s="44">
        <f t="shared" si="4"/>
        <v>0</v>
      </c>
      <c r="J20" s="44">
        <f aca="true" t="shared" si="12" ref="J20:N21">J21</f>
        <v>80126055</v>
      </c>
      <c r="K20" s="44">
        <f t="shared" si="12"/>
        <v>0</v>
      </c>
      <c r="L20" s="44">
        <f t="shared" si="12"/>
        <v>80126055</v>
      </c>
      <c r="M20" s="45">
        <f t="shared" si="12"/>
        <v>0</v>
      </c>
      <c r="N20" s="44">
        <f t="shared" si="12"/>
        <v>8065631</v>
      </c>
      <c r="O20" s="44">
        <f aca="true" t="shared" si="13" ref="O20:R21">O21</f>
        <v>0</v>
      </c>
      <c r="P20" s="44">
        <f t="shared" si="13"/>
        <v>32884837</v>
      </c>
      <c r="Q20" s="44">
        <f t="shared" si="13"/>
        <v>0</v>
      </c>
      <c r="R20" s="44">
        <f t="shared" si="13"/>
        <v>0</v>
      </c>
      <c r="S20" s="44">
        <f t="shared" si="7"/>
        <v>0</v>
      </c>
      <c r="T20" s="46">
        <f t="shared" si="8"/>
        <v>39175587</v>
      </c>
    </row>
    <row r="21" spans="1:20" ht="16.5">
      <c r="A21" s="21"/>
      <c r="B21" s="41"/>
      <c r="C21" s="42"/>
      <c r="D21" s="42"/>
      <c r="E21" s="42"/>
      <c r="F21" s="53" t="s">
        <v>39</v>
      </c>
      <c r="G21" s="54">
        <f>G22</f>
        <v>0</v>
      </c>
      <c r="H21" s="54">
        <f>H22</f>
        <v>0</v>
      </c>
      <c r="I21" s="54">
        <f t="shared" si="4"/>
        <v>0</v>
      </c>
      <c r="J21" s="54">
        <f t="shared" si="12"/>
        <v>80126055</v>
      </c>
      <c r="K21" s="54">
        <f t="shared" si="12"/>
        <v>0</v>
      </c>
      <c r="L21" s="54">
        <f t="shared" si="12"/>
        <v>80126055</v>
      </c>
      <c r="M21" s="55">
        <f t="shared" si="12"/>
        <v>0</v>
      </c>
      <c r="N21" s="54">
        <f t="shared" si="12"/>
        <v>8065631</v>
      </c>
      <c r="O21" s="54">
        <f t="shared" si="13"/>
        <v>0</v>
      </c>
      <c r="P21" s="54">
        <f t="shared" si="13"/>
        <v>32884837</v>
      </c>
      <c r="Q21" s="54">
        <f t="shared" si="13"/>
        <v>0</v>
      </c>
      <c r="R21" s="54">
        <f t="shared" si="13"/>
        <v>0</v>
      </c>
      <c r="S21" s="54">
        <f t="shared" si="7"/>
        <v>0</v>
      </c>
      <c r="T21" s="56">
        <f t="shared" si="8"/>
        <v>39175587</v>
      </c>
    </row>
    <row r="22" spans="2:20" ht="16.5">
      <c r="B22" s="41"/>
      <c r="C22" s="42"/>
      <c r="D22" s="51">
        <v>1</v>
      </c>
      <c r="E22" s="42"/>
      <c r="F22" s="63" t="s">
        <v>48</v>
      </c>
      <c r="G22" s="54">
        <v>0</v>
      </c>
      <c r="H22" s="54">
        <v>0</v>
      </c>
      <c r="I22" s="54">
        <f t="shared" si="4"/>
        <v>0</v>
      </c>
      <c r="J22" s="54">
        <v>80126055</v>
      </c>
      <c r="K22" s="54">
        <v>0</v>
      </c>
      <c r="L22" s="54">
        <f>J22+K22</f>
        <v>80126055</v>
      </c>
      <c r="M22" s="55">
        <v>0</v>
      </c>
      <c r="N22" s="54">
        <v>8065631</v>
      </c>
      <c r="O22" s="54">
        <v>0</v>
      </c>
      <c r="P22" s="54">
        <v>32884837</v>
      </c>
      <c r="Q22" s="54">
        <v>0</v>
      </c>
      <c r="R22" s="54">
        <v>0</v>
      </c>
      <c r="S22" s="54">
        <f t="shared" si="7"/>
        <v>0</v>
      </c>
      <c r="T22" s="56">
        <f t="shared" si="8"/>
        <v>39175587</v>
      </c>
    </row>
    <row r="23" spans="2:20" ht="19.5">
      <c r="B23" s="41">
        <v>3</v>
      </c>
      <c r="C23" s="42"/>
      <c r="D23" s="42"/>
      <c r="E23" s="42"/>
      <c r="F23" s="48" t="s">
        <v>49</v>
      </c>
      <c r="G23" s="44">
        <f>G24</f>
        <v>0</v>
      </c>
      <c r="H23" s="44">
        <f>H24</f>
        <v>0</v>
      </c>
      <c r="I23" s="44">
        <f t="shared" si="4"/>
        <v>0</v>
      </c>
      <c r="J23" s="44">
        <f aca="true" t="shared" si="14" ref="J23:N24">J24</f>
        <v>298278</v>
      </c>
      <c r="K23" s="44">
        <f t="shared" si="14"/>
        <v>0</v>
      </c>
      <c r="L23" s="44">
        <f t="shared" si="14"/>
        <v>298278</v>
      </c>
      <c r="M23" s="45">
        <f t="shared" si="14"/>
        <v>0</v>
      </c>
      <c r="N23" s="44">
        <f t="shared" si="14"/>
        <v>298278</v>
      </c>
      <c r="O23" s="44">
        <f aca="true" t="shared" si="15" ref="O23:R24">O24</f>
        <v>0</v>
      </c>
      <c r="P23" s="44">
        <f t="shared" si="15"/>
        <v>0</v>
      </c>
      <c r="Q23" s="44">
        <f t="shared" si="15"/>
        <v>0</v>
      </c>
      <c r="R23" s="44">
        <f t="shared" si="15"/>
        <v>0</v>
      </c>
      <c r="S23" s="44">
        <f t="shared" si="7"/>
        <v>0</v>
      </c>
      <c r="T23" s="46">
        <f t="shared" si="8"/>
        <v>0</v>
      </c>
    </row>
    <row r="24" spans="2:20" ht="16.5">
      <c r="B24" s="41"/>
      <c r="C24" s="42">
        <v>1</v>
      </c>
      <c r="D24" s="42"/>
      <c r="E24" s="42"/>
      <c r="F24" s="52" t="s">
        <v>50</v>
      </c>
      <c r="G24" s="44">
        <f>G25</f>
        <v>0</v>
      </c>
      <c r="H24" s="44">
        <f>H25</f>
        <v>0</v>
      </c>
      <c r="I24" s="44">
        <f t="shared" si="4"/>
        <v>0</v>
      </c>
      <c r="J24" s="44">
        <f t="shared" si="14"/>
        <v>298278</v>
      </c>
      <c r="K24" s="44">
        <f t="shared" si="14"/>
        <v>0</v>
      </c>
      <c r="L24" s="44">
        <f t="shared" si="14"/>
        <v>298278</v>
      </c>
      <c r="M24" s="45">
        <f t="shared" si="14"/>
        <v>0</v>
      </c>
      <c r="N24" s="44">
        <f t="shared" si="14"/>
        <v>298278</v>
      </c>
      <c r="O24" s="44">
        <f t="shared" si="15"/>
        <v>0</v>
      </c>
      <c r="P24" s="44">
        <f t="shared" si="15"/>
        <v>0</v>
      </c>
      <c r="Q24" s="44">
        <f t="shared" si="15"/>
        <v>0</v>
      </c>
      <c r="R24" s="44">
        <f t="shared" si="15"/>
        <v>0</v>
      </c>
      <c r="S24" s="44">
        <f t="shared" si="7"/>
        <v>0</v>
      </c>
      <c r="T24" s="46">
        <f t="shared" si="8"/>
        <v>0</v>
      </c>
    </row>
    <row r="25" spans="2:20" ht="16.5">
      <c r="B25" s="41"/>
      <c r="C25" s="42"/>
      <c r="D25" s="42"/>
      <c r="E25" s="42"/>
      <c r="F25" s="53" t="s">
        <v>51</v>
      </c>
      <c r="G25" s="54">
        <f>G26+G27</f>
        <v>0</v>
      </c>
      <c r="H25" s="54">
        <f>H26+H27</f>
        <v>0</v>
      </c>
      <c r="I25" s="54">
        <f t="shared" si="4"/>
        <v>0</v>
      </c>
      <c r="J25" s="54">
        <f aca="true" t="shared" si="16" ref="J25:R25">J26+J27</f>
        <v>298278</v>
      </c>
      <c r="K25" s="54">
        <f t="shared" si="16"/>
        <v>0</v>
      </c>
      <c r="L25" s="54">
        <f t="shared" si="16"/>
        <v>298278</v>
      </c>
      <c r="M25" s="55">
        <f t="shared" si="16"/>
        <v>0</v>
      </c>
      <c r="N25" s="54">
        <f t="shared" si="16"/>
        <v>298278</v>
      </c>
      <c r="O25" s="54">
        <f t="shared" si="16"/>
        <v>0</v>
      </c>
      <c r="P25" s="54">
        <f t="shared" si="16"/>
        <v>0</v>
      </c>
      <c r="Q25" s="54">
        <f t="shared" si="16"/>
        <v>0</v>
      </c>
      <c r="R25" s="54">
        <f t="shared" si="16"/>
        <v>0</v>
      </c>
      <c r="S25" s="54">
        <f t="shared" si="7"/>
        <v>0</v>
      </c>
      <c r="T25" s="56">
        <f t="shared" si="8"/>
        <v>0</v>
      </c>
    </row>
    <row r="26" spans="2:20" ht="16.5">
      <c r="B26" s="41"/>
      <c r="C26" s="42"/>
      <c r="D26" s="42">
        <v>1</v>
      </c>
      <c r="E26" s="42"/>
      <c r="F26" s="63" t="s">
        <v>52</v>
      </c>
      <c r="G26" s="54">
        <v>0</v>
      </c>
      <c r="H26" s="54">
        <v>0</v>
      </c>
      <c r="I26" s="54">
        <f t="shared" si="4"/>
        <v>0</v>
      </c>
      <c r="J26" s="54">
        <v>248278</v>
      </c>
      <c r="K26" s="54">
        <v>0</v>
      </c>
      <c r="L26" s="54">
        <f>J26+K26</f>
        <v>248278</v>
      </c>
      <c r="M26" s="55">
        <v>0</v>
      </c>
      <c r="N26" s="54">
        <v>248278</v>
      </c>
      <c r="O26" s="54">
        <v>0</v>
      </c>
      <c r="P26" s="54">
        <v>0</v>
      </c>
      <c r="Q26" s="54">
        <v>0</v>
      </c>
      <c r="R26" s="54">
        <v>0</v>
      </c>
      <c r="S26" s="54">
        <f t="shared" si="7"/>
        <v>0</v>
      </c>
      <c r="T26" s="56">
        <f t="shared" si="8"/>
        <v>0</v>
      </c>
    </row>
    <row r="27" spans="2:20" ht="16.5">
      <c r="B27" s="41"/>
      <c r="C27" s="42"/>
      <c r="D27" s="42">
        <v>2</v>
      </c>
      <c r="E27" s="42"/>
      <c r="F27" s="63" t="s">
        <v>53</v>
      </c>
      <c r="G27" s="54">
        <v>0</v>
      </c>
      <c r="H27" s="54">
        <v>0</v>
      </c>
      <c r="I27" s="54">
        <f t="shared" si="4"/>
        <v>0</v>
      </c>
      <c r="J27" s="54">
        <v>50000</v>
      </c>
      <c r="K27" s="54">
        <v>0</v>
      </c>
      <c r="L27" s="54">
        <f>J27+K27</f>
        <v>50000</v>
      </c>
      <c r="M27" s="55">
        <v>0</v>
      </c>
      <c r="N27" s="54">
        <v>50000</v>
      </c>
      <c r="O27" s="54">
        <v>0</v>
      </c>
      <c r="P27" s="54">
        <v>0</v>
      </c>
      <c r="Q27" s="54">
        <v>0</v>
      </c>
      <c r="R27" s="54">
        <v>0</v>
      </c>
      <c r="S27" s="54">
        <f t="shared" si="7"/>
        <v>0</v>
      </c>
      <c r="T27" s="56">
        <f t="shared" si="8"/>
        <v>0</v>
      </c>
    </row>
    <row r="28" spans="2:20" ht="19.5">
      <c r="B28" s="41">
        <v>4</v>
      </c>
      <c r="C28" s="42"/>
      <c r="D28" s="42"/>
      <c r="E28" s="42"/>
      <c r="F28" s="48" t="s">
        <v>54</v>
      </c>
      <c r="G28" s="44">
        <f aca="true" t="shared" si="17" ref="G28:N28">G29</f>
        <v>2509823</v>
      </c>
      <c r="H28" s="44">
        <f t="shared" si="17"/>
        <v>0</v>
      </c>
      <c r="I28" s="44">
        <f t="shared" si="17"/>
        <v>2509823</v>
      </c>
      <c r="J28" s="44">
        <f t="shared" si="17"/>
        <v>594474246</v>
      </c>
      <c r="K28" s="44">
        <f t="shared" si="17"/>
        <v>0</v>
      </c>
      <c r="L28" s="44">
        <f t="shared" si="17"/>
        <v>594474246</v>
      </c>
      <c r="M28" s="45">
        <f t="shared" si="17"/>
        <v>2509823</v>
      </c>
      <c r="N28" s="44">
        <f t="shared" si="17"/>
        <v>57116298</v>
      </c>
      <c r="O28" s="44">
        <f>O29</f>
        <v>0</v>
      </c>
      <c r="P28" s="44">
        <f>P29</f>
        <v>354970582</v>
      </c>
      <c r="Q28" s="44">
        <f>Q29</f>
        <v>0</v>
      </c>
      <c r="R28" s="44">
        <f>R29</f>
        <v>0</v>
      </c>
      <c r="S28" s="44">
        <f t="shared" si="7"/>
        <v>0</v>
      </c>
      <c r="T28" s="46">
        <f t="shared" si="8"/>
        <v>182387366</v>
      </c>
    </row>
    <row r="29" spans="2:20" ht="16.5">
      <c r="B29" s="41"/>
      <c r="C29" s="42">
        <v>1</v>
      </c>
      <c r="D29" s="42"/>
      <c r="E29" s="42"/>
      <c r="F29" s="52" t="s">
        <v>55</v>
      </c>
      <c r="G29" s="44">
        <f aca="true" t="shared" si="18" ref="G29:P29">G31+G33</f>
        <v>2509823</v>
      </c>
      <c r="H29" s="44">
        <f t="shared" si="18"/>
        <v>0</v>
      </c>
      <c r="I29" s="44">
        <f t="shared" si="18"/>
        <v>2509823</v>
      </c>
      <c r="J29" s="44">
        <f t="shared" si="18"/>
        <v>594474246</v>
      </c>
      <c r="K29" s="44">
        <f t="shared" si="18"/>
        <v>0</v>
      </c>
      <c r="L29" s="44">
        <f t="shared" si="18"/>
        <v>594474246</v>
      </c>
      <c r="M29" s="45">
        <f t="shared" si="18"/>
        <v>2509823</v>
      </c>
      <c r="N29" s="44">
        <f t="shared" si="18"/>
        <v>57116298</v>
      </c>
      <c r="O29" s="44">
        <f t="shared" si="18"/>
        <v>0</v>
      </c>
      <c r="P29" s="44">
        <f t="shared" si="18"/>
        <v>354970582</v>
      </c>
      <c r="Q29" s="44">
        <f>Q30+Q32</f>
        <v>0</v>
      </c>
      <c r="R29" s="44">
        <f>R30+R32</f>
        <v>0</v>
      </c>
      <c r="S29" s="44">
        <f t="shared" si="7"/>
        <v>0</v>
      </c>
      <c r="T29" s="46">
        <f t="shared" si="8"/>
        <v>182387366</v>
      </c>
    </row>
    <row r="30" spans="2:20" s="21" customFormat="1" ht="16.5">
      <c r="B30" s="41"/>
      <c r="C30" s="42"/>
      <c r="D30" s="42"/>
      <c r="E30" s="42"/>
      <c r="F30" s="53" t="s">
        <v>56</v>
      </c>
      <c r="G30" s="54">
        <f aca="true" t="shared" si="19" ref="G30:R30">G31</f>
        <v>0</v>
      </c>
      <c r="H30" s="54">
        <f t="shared" si="19"/>
        <v>0</v>
      </c>
      <c r="I30" s="54">
        <f t="shared" si="19"/>
        <v>0</v>
      </c>
      <c r="J30" s="54">
        <f t="shared" si="19"/>
        <v>541247128</v>
      </c>
      <c r="K30" s="54">
        <f t="shared" si="19"/>
        <v>0</v>
      </c>
      <c r="L30" s="54">
        <f t="shared" si="19"/>
        <v>541247128</v>
      </c>
      <c r="M30" s="55">
        <f t="shared" si="19"/>
        <v>0</v>
      </c>
      <c r="N30" s="54">
        <f t="shared" si="19"/>
        <v>3889180</v>
      </c>
      <c r="O30" s="54">
        <f t="shared" si="19"/>
        <v>0</v>
      </c>
      <c r="P30" s="54">
        <f t="shared" si="19"/>
        <v>354970582</v>
      </c>
      <c r="Q30" s="54">
        <f t="shared" si="19"/>
        <v>0</v>
      </c>
      <c r="R30" s="54">
        <f t="shared" si="19"/>
        <v>0</v>
      </c>
      <c r="S30" s="54">
        <f t="shared" si="7"/>
        <v>0</v>
      </c>
      <c r="T30" s="56">
        <f t="shared" si="8"/>
        <v>182387366</v>
      </c>
    </row>
    <row r="31" spans="2:20" ht="66.75" customHeight="1">
      <c r="B31" s="41"/>
      <c r="C31" s="57"/>
      <c r="D31" s="51">
        <v>1</v>
      </c>
      <c r="E31" s="42"/>
      <c r="F31" s="58" t="s">
        <v>57</v>
      </c>
      <c r="G31" s="54">
        <v>0</v>
      </c>
      <c r="H31" s="54">
        <v>0</v>
      </c>
      <c r="I31" s="54">
        <f>G31+H31</f>
        <v>0</v>
      </c>
      <c r="J31" s="54">
        <v>541247128</v>
      </c>
      <c r="K31" s="54">
        <v>0</v>
      </c>
      <c r="L31" s="54">
        <f>J31+K31</f>
        <v>541247128</v>
      </c>
      <c r="M31" s="55">
        <v>0</v>
      </c>
      <c r="N31" s="54">
        <v>3889180</v>
      </c>
      <c r="O31" s="54">
        <v>0</v>
      </c>
      <c r="P31" s="54">
        <v>354970582</v>
      </c>
      <c r="Q31" s="54">
        <v>0</v>
      </c>
      <c r="R31" s="54">
        <v>0</v>
      </c>
      <c r="S31" s="54">
        <f t="shared" si="7"/>
        <v>0</v>
      </c>
      <c r="T31" s="56">
        <f t="shared" si="8"/>
        <v>182387366</v>
      </c>
    </row>
    <row r="32" spans="2:20" ht="16.5">
      <c r="B32" s="41"/>
      <c r="C32" s="42"/>
      <c r="D32" s="42"/>
      <c r="E32" s="42"/>
      <c r="F32" s="53" t="s">
        <v>58</v>
      </c>
      <c r="G32" s="54">
        <f>G33</f>
        <v>2509823</v>
      </c>
      <c r="H32" s="54">
        <f>H33</f>
        <v>0</v>
      </c>
      <c r="I32" s="54">
        <f>G32+H32</f>
        <v>2509823</v>
      </c>
      <c r="J32" s="54">
        <f aca="true" t="shared" si="20" ref="J32:R32">J33</f>
        <v>53227118</v>
      </c>
      <c r="K32" s="54">
        <f t="shared" si="20"/>
        <v>0</v>
      </c>
      <c r="L32" s="54">
        <f t="shared" si="20"/>
        <v>53227118</v>
      </c>
      <c r="M32" s="55">
        <f t="shared" si="20"/>
        <v>2509823</v>
      </c>
      <c r="N32" s="54">
        <f t="shared" si="20"/>
        <v>53227118</v>
      </c>
      <c r="O32" s="54">
        <f t="shared" si="20"/>
        <v>0</v>
      </c>
      <c r="P32" s="54">
        <f t="shared" si="20"/>
        <v>0</v>
      </c>
      <c r="Q32" s="54">
        <f t="shared" si="20"/>
        <v>0</v>
      </c>
      <c r="R32" s="54">
        <f t="shared" si="20"/>
        <v>0</v>
      </c>
      <c r="S32" s="54">
        <f t="shared" si="7"/>
        <v>0</v>
      </c>
      <c r="T32" s="56">
        <f t="shared" si="8"/>
        <v>0</v>
      </c>
    </row>
    <row r="33" spans="2:20" ht="49.5">
      <c r="B33" s="41"/>
      <c r="C33" s="42"/>
      <c r="D33" s="51">
        <v>3</v>
      </c>
      <c r="E33" s="51"/>
      <c r="F33" s="58" t="s">
        <v>59</v>
      </c>
      <c r="G33" s="54">
        <v>2509823</v>
      </c>
      <c r="H33" s="54">
        <v>0</v>
      </c>
      <c r="I33" s="54">
        <f>G33+H33</f>
        <v>2509823</v>
      </c>
      <c r="J33" s="54">
        <v>53227118</v>
      </c>
      <c r="K33" s="54">
        <v>0</v>
      </c>
      <c r="L33" s="54">
        <f>J33+K33</f>
        <v>53227118</v>
      </c>
      <c r="M33" s="55">
        <v>2509823</v>
      </c>
      <c r="N33" s="54">
        <v>53227118</v>
      </c>
      <c r="O33" s="54">
        <v>0</v>
      </c>
      <c r="P33" s="54">
        <v>0</v>
      </c>
      <c r="Q33" s="54">
        <v>0</v>
      </c>
      <c r="R33" s="54">
        <v>0</v>
      </c>
      <c r="S33" s="54">
        <f t="shared" si="7"/>
        <v>0</v>
      </c>
      <c r="T33" s="56">
        <f t="shared" si="8"/>
        <v>0</v>
      </c>
    </row>
    <row r="34" spans="2:20" ht="19.5">
      <c r="B34" s="41">
        <v>5</v>
      </c>
      <c r="C34" s="42"/>
      <c r="D34" s="42"/>
      <c r="E34" s="42"/>
      <c r="F34" s="48" t="s">
        <v>60</v>
      </c>
      <c r="G34" s="44">
        <f aca="true" t="shared" si="21" ref="G34:N34">G35</f>
        <v>3366576</v>
      </c>
      <c r="H34" s="44">
        <f t="shared" si="21"/>
        <v>0</v>
      </c>
      <c r="I34" s="44">
        <f t="shared" si="21"/>
        <v>3366576</v>
      </c>
      <c r="J34" s="44">
        <f t="shared" si="21"/>
        <v>361941006</v>
      </c>
      <c r="K34" s="44">
        <f t="shared" si="21"/>
        <v>0</v>
      </c>
      <c r="L34" s="44">
        <f t="shared" si="21"/>
        <v>361941006</v>
      </c>
      <c r="M34" s="45">
        <f t="shared" si="21"/>
        <v>0</v>
      </c>
      <c r="N34" s="44">
        <f t="shared" si="21"/>
        <v>28966823</v>
      </c>
      <c r="O34" s="44">
        <f aca="true" t="shared" si="22" ref="O34:R36">O35</f>
        <v>3366576</v>
      </c>
      <c r="P34" s="44">
        <f>P35</f>
        <v>153756894</v>
      </c>
      <c r="Q34" s="44">
        <f t="shared" si="22"/>
        <v>1876701</v>
      </c>
      <c r="R34" s="44">
        <f t="shared" si="22"/>
        <v>-1876701</v>
      </c>
      <c r="S34" s="44">
        <f>I34-M34-O34+Q34</f>
        <v>1876701</v>
      </c>
      <c r="T34" s="46">
        <f>L34-N34-P34+R34</f>
        <v>177340588</v>
      </c>
    </row>
    <row r="35" spans="2:20" ht="16.5">
      <c r="B35" s="41"/>
      <c r="C35" s="42">
        <v>2</v>
      </c>
      <c r="D35" s="42"/>
      <c r="E35" s="42"/>
      <c r="F35" s="52" t="s">
        <v>61</v>
      </c>
      <c r="G35" s="44">
        <f>G36</f>
        <v>3366576</v>
      </c>
      <c r="H35" s="44">
        <v>0</v>
      </c>
      <c r="I35" s="44">
        <f>G35+H35</f>
        <v>3366576</v>
      </c>
      <c r="J35" s="44">
        <f aca="true" t="shared" si="23" ref="J35:N36">J36</f>
        <v>361941006</v>
      </c>
      <c r="K35" s="44">
        <f t="shared" si="23"/>
        <v>0</v>
      </c>
      <c r="L35" s="44">
        <f t="shared" si="23"/>
        <v>361941006</v>
      </c>
      <c r="M35" s="45">
        <f t="shared" si="23"/>
        <v>0</v>
      </c>
      <c r="N35" s="44">
        <f t="shared" si="23"/>
        <v>28966823</v>
      </c>
      <c r="O35" s="44">
        <f t="shared" si="22"/>
        <v>3366576</v>
      </c>
      <c r="P35" s="44">
        <f t="shared" si="22"/>
        <v>153756894</v>
      </c>
      <c r="Q35" s="44">
        <f t="shared" si="22"/>
        <v>1876701</v>
      </c>
      <c r="R35" s="44">
        <f t="shared" si="22"/>
        <v>-1876701</v>
      </c>
      <c r="S35" s="44">
        <f t="shared" si="7"/>
        <v>1876701</v>
      </c>
      <c r="T35" s="46">
        <f t="shared" si="8"/>
        <v>177340588</v>
      </c>
    </row>
    <row r="36" spans="2:20" ht="16.5">
      <c r="B36" s="41"/>
      <c r="C36" s="42"/>
      <c r="D36" s="42"/>
      <c r="E36" s="42"/>
      <c r="F36" s="53" t="s">
        <v>62</v>
      </c>
      <c r="G36" s="54">
        <f>G37</f>
        <v>3366576</v>
      </c>
      <c r="H36" s="54">
        <v>0</v>
      </c>
      <c r="I36" s="54">
        <f aca="true" t="shared" si="24" ref="I36:I67">G36+H36</f>
        <v>3366576</v>
      </c>
      <c r="J36" s="54">
        <f t="shared" si="23"/>
        <v>361941006</v>
      </c>
      <c r="K36" s="54">
        <f t="shared" si="23"/>
        <v>0</v>
      </c>
      <c r="L36" s="54">
        <f t="shared" si="23"/>
        <v>361941006</v>
      </c>
      <c r="M36" s="55">
        <f t="shared" si="23"/>
        <v>0</v>
      </c>
      <c r="N36" s="54">
        <f t="shared" si="23"/>
        <v>28966823</v>
      </c>
      <c r="O36" s="54">
        <f t="shared" si="22"/>
        <v>3366576</v>
      </c>
      <c r="P36" s="54">
        <f t="shared" si="22"/>
        <v>153756894</v>
      </c>
      <c r="Q36" s="54">
        <f t="shared" si="22"/>
        <v>1876701</v>
      </c>
      <c r="R36" s="54">
        <f t="shared" si="22"/>
        <v>-1876701</v>
      </c>
      <c r="S36" s="54">
        <f t="shared" si="7"/>
        <v>1876701</v>
      </c>
      <c r="T36" s="56">
        <f t="shared" si="8"/>
        <v>177340588</v>
      </c>
    </row>
    <row r="37" spans="2:20" ht="16.5">
      <c r="B37" s="41"/>
      <c r="C37" s="42"/>
      <c r="D37" s="42">
        <v>1</v>
      </c>
      <c r="E37" s="42"/>
      <c r="F37" s="63" t="s">
        <v>63</v>
      </c>
      <c r="G37" s="54">
        <v>3366576</v>
      </c>
      <c r="H37" s="54">
        <v>0</v>
      </c>
      <c r="I37" s="54">
        <f t="shared" si="24"/>
        <v>3366576</v>
      </c>
      <c r="J37" s="54">
        <v>361941006</v>
      </c>
      <c r="K37" s="54">
        <v>0</v>
      </c>
      <c r="L37" s="54">
        <f>J37+K37</f>
        <v>361941006</v>
      </c>
      <c r="M37" s="55">
        <v>0</v>
      </c>
      <c r="N37" s="54">
        <v>28966823</v>
      </c>
      <c r="O37" s="54">
        <v>3366576</v>
      </c>
      <c r="P37" s="54">
        <v>153756894</v>
      </c>
      <c r="Q37" s="54">
        <v>1876701</v>
      </c>
      <c r="R37" s="54">
        <v>-1876701</v>
      </c>
      <c r="S37" s="54">
        <f t="shared" si="7"/>
        <v>1876701</v>
      </c>
      <c r="T37" s="56">
        <f t="shared" si="8"/>
        <v>177340588</v>
      </c>
    </row>
    <row r="38" spans="2:20" s="66" customFormat="1" ht="19.5">
      <c r="B38" s="67">
        <v>6</v>
      </c>
      <c r="C38" s="68"/>
      <c r="D38" s="68"/>
      <c r="E38" s="68"/>
      <c r="F38" s="48" t="s">
        <v>64</v>
      </c>
      <c r="G38" s="44">
        <f aca="true" t="shared" si="25" ref="G38:T38">G39</f>
        <v>1092565</v>
      </c>
      <c r="H38" s="44">
        <f t="shared" si="25"/>
        <v>0</v>
      </c>
      <c r="I38" s="44">
        <f t="shared" si="25"/>
        <v>1092565</v>
      </c>
      <c r="J38" s="44">
        <f t="shared" si="25"/>
        <v>139139751</v>
      </c>
      <c r="K38" s="44">
        <f t="shared" si="25"/>
        <v>0</v>
      </c>
      <c r="L38" s="44">
        <f t="shared" si="25"/>
        <v>139139751</v>
      </c>
      <c r="M38" s="45">
        <f t="shared" si="25"/>
        <v>0</v>
      </c>
      <c r="N38" s="44">
        <f t="shared" si="25"/>
        <v>16186741</v>
      </c>
      <c r="O38" s="44">
        <f t="shared" si="25"/>
        <v>1092565</v>
      </c>
      <c r="P38" s="44">
        <f t="shared" si="25"/>
        <v>86324910</v>
      </c>
      <c r="Q38" s="44">
        <f t="shared" si="25"/>
        <v>0</v>
      </c>
      <c r="R38" s="44">
        <f t="shared" si="25"/>
        <v>0</v>
      </c>
      <c r="S38" s="44">
        <f t="shared" si="25"/>
        <v>0</v>
      </c>
      <c r="T38" s="46">
        <f t="shared" si="25"/>
        <v>36628100</v>
      </c>
    </row>
    <row r="39" spans="2:20" s="66" customFormat="1" ht="16.5">
      <c r="B39" s="69"/>
      <c r="C39" s="60">
        <v>1</v>
      </c>
      <c r="D39" s="68"/>
      <c r="E39" s="68"/>
      <c r="F39" s="52" t="s">
        <v>65</v>
      </c>
      <c r="G39" s="44">
        <f>G40</f>
        <v>1092565</v>
      </c>
      <c r="H39" s="44">
        <f>H40</f>
        <v>0</v>
      </c>
      <c r="I39" s="44">
        <f t="shared" si="24"/>
        <v>1092565</v>
      </c>
      <c r="J39" s="44">
        <f aca="true" t="shared" si="26" ref="J39:R40">J40</f>
        <v>139139751</v>
      </c>
      <c r="K39" s="44">
        <f t="shared" si="26"/>
        <v>0</v>
      </c>
      <c r="L39" s="44">
        <f t="shared" si="26"/>
        <v>139139751</v>
      </c>
      <c r="M39" s="45">
        <f t="shared" si="26"/>
        <v>0</v>
      </c>
      <c r="N39" s="44">
        <f t="shared" si="26"/>
        <v>16186741</v>
      </c>
      <c r="O39" s="44">
        <f t="shared" si="26"/>
        <v>1092565</v>
      </c>
      <c r="P39" s="44">
        <f t="shared" si="26"/>
        <v>86324910</v>
      </c>
      <c r="Q39" s="44">
        <f t="shared" si="26"/>
        <v>0</v>
      </c>
      <c r="R39" s="44">
        <f t="shared" si="26"/>
        <v>0</v>
      </c>
      <c r="S39" s="44">
        <f t="shared" si="7"/>
        <v>0</v>
      </c>
      <c r="T39" s="46">
        <f t="shared" si="8"/>
        <v>36628100</v>
      </c>
    </row>
    <row r="40" spans="2:20" s="8" customFormat="1" ht="16.5">
      <c r="B40" s="67"/>
      <c r="C40" s="60"/>
      <c r="D40" s="60"/>
      <c r="E40" s="60"/>
      <c r="F40" s="53" t="s">
        <v>66</v>
      </c>
      <c r="G40" s="54">
        <f>G41</f>
        <v>1092565</v>
      </c>
      <c r="H40" s="54">
        <f>H41</f>
        <v>0</v>
      </c>
      <c r="I40" s="54">
        <f>I41</f>
        <v>1092565</v>
      </c>
      <c r="J40" s="54">
        <f t="shared" si="26"/>
        <v>139139751</v>
      </c>
      <c r="K40" s="54">
        <f t="shared" si="26"/>
        <v>0</v>
      </c>
      <c r="L40" s="54">
        <f t="shared" si="26"/>
        <v>139139751</v>
      </c>
      <c r="M40" s="55">
        <f t="shared" si="26"/>
        <v>0</v>
      </c>
      <c r="N40" s="54">
        <f t="shared" si="26"/>
        <v>16186741</v>
      </c>
      <c r="O40" s="54">
        <f t="shared" si="26"/>
        <v>1092565</v>
      </c>
      <c r="P40" s="54">
        <f t="shared" si="26"/>
        <v>86324910</v>
      </c>
      <c r="Q40" s="54">
        <f t="shared" si="26"/>
        <v>0</v>
      </c>
      <c r="R40" s="54">
        <f t="shared" si="26"/>
        <v>0</v>
      </c>
      <c r="S40" s="54">
        <f>S41</f>
        <v>0</v>
      </c>
      <c r="T40" s="56">
        <f>T41</f>
        <v>36628100</v>
      </c>
    </row>
    <row r="41" spans="2:20" ht="16.5">
      <c r="B41" s="41"/>
      <c r="C41" s="42"/>
      <c r="D41" s="42">
        <v>1</v>
      </c>
      <c r="E41" s="42"/>
      <c r="F41" s="70" t="s">
        <v>67</v>
      </c>
      <c r="G41" s="54">
        <v>1092565</v>
      </c>
      <c r="H41" s="54">
        <v>0</v>
      </c>
      <c r="I41" s="54">
        <v>1092565</v>
      </c>
      <c r="J41" s="54">
        <v>139139751</v>
      </c>
      <c r="K41" s="54">
        <v>0</v>
      </c>
      <c r="L41" s="44">
        <v>139139751</v>
      </c>
      <c r="M41" s="55">
        <v>0</v>
      </c>
      <c r="N41" s="54">
        <v>16186741</v>
      </c>
      <c r="O41" s="54">
        <v>1092565</v>
      </c>
      <c r="P41" s="54">
        <v>86324910</v>
      </c>
      <c r="Q41" s="54">
        <v>0</v>
      </c>
      <c r="R41" s="54">
        <v>0</v>
      </c>
      <c r="S41" s="54">
        <v>0</v>
      </c>
      <c r="T41" s="46">
        <f>L41-N41-P41+R41</f>
        <v>36628100</v>
      </c>
    </row>
    <row r="42" spans="2:20" ht="18.75" customHeight="1">
      <c r="B42" s="41">
        <v>7</v>
      </c>
      <c r="C42" s="42"/>
      <c r="D42" s="42"/>
      <c r="E42" s="42"/>
      <c r="F42" s="48" t="s">
        <v>68</v>
      </c>
      <c r="G42" s="44">
        <f aca="true" t="shared" si="27" ref="G42:H44">G43</f>
        <v>51521007</v>
      </c>
      <c r="H42" s="44">
        <f t="shared" si="27"/>
        <v>0</v>
      </c>
      <c r="I42" s="44">
        <f t="shared" si="24"/>
        <v>51521007</v>
      </c>
      <c r="J42" s="44">
        <f aca="true" t="shared" si="28" ref="J42:N43">J43</f>
        <v>671031584</v>
      </c>
      <c r="K42" s="44">
        <f t="shared" si="28"/>
        <v>0</v>
      </c>
      <c r="L42" s="44">
        <f t="shared" si="28"/>
        <v>671031584</v>
      </c>
      <c r="M42" s="45">
        <f t="shared" si="28"/>
        <v>73027</v>
      </c>
      <c r="N42" s="44">
        <f t="shared" si="28"/>
        <v>27191801</v>
      </c>
      <c r="O42" s="44">
        <f aca="true" t="shared" si="29" ref="O42:R43">O43</f>
        <v>49127480</v>
      </c>
      <c r="P42" s="44">
        <f t="shared" si="29"/>
        <v>524582721</v>
      </c>
      <c r="Q42" s="44">
        <f t="shared" si="29"/>
        <v>9613852</v>
      </c>
      <c r="R42" s="44">
        <f t="shared" si="29"/>
        <v>-9613852</v>
      </c>
      <c r="S42" s="44">
        <f t="shared" si="7"/>
        <v>11934352</v>
      </c>
      <c r="T42" s="46">
        <f t="shared" si="8"/>
        <v>109643210</v>
      </c>
    </row>
    <row r="43" spans="1:20" ht="16.5">
      <c r="A43" s="21"/>
      <c r="B43" s="41"/>
      <c r="C43" s="42">
        <v>1</v>
      </c>
      <c r="D43" s="42"/>
      <c r="E43" s="42"/>
      <c r="F43" s="52" t="s">
        <v>26</v>
      </c>
      <c r="G43" s="44">
        <f t="shared" si="27"/>
        <v>51521007</v>
      </c>
      <c r="H43" s="44">
        <f t="shared" si="27"/>
        <v>0</v>
      </c>
      <c r="I43" s="44">
        <f t="shared" si="24"/>
        <v>51521007</v>
      </c>
      <c r="J43" s="44">
        <f t="shared" si="28"/>
        <v>671031584</v>
      </c>
      <c r="K43" s="44">
        <f t="shared" si="28"/>
        <v>0</v>
      </c>
      <c r="L43" s="44">
        <f t="shared" si="28"/>
        <v>671031584</v>
      </c>
      <c r="M43" s="45">
        <f t="shared" si="28"/>
        <v>73027</v>
      </c>
      <c r="N43" s="44">
        <f t="shared" si="28"/>
        <v>27191801</v>
      </c>
      <c r="O43" s="44">
        <f t="shared" si="29"/>
        <v>49127480</v>
      </c>
      <c r="P43" s="44">
        <f t="shared" si="29"/>
        <v>524582721</v>
      </c>
      <c r="Q43" s="44">
        <f t="shared" si="29"/>
        <v>9613852</v>
      </c>
      <c r="R43" s="44">
        <f t="shared" si="29"/>
        <v>-9613852</v>
      </c>
      <c r="S43" s="44">
        <f t="shared" si="7"/>
        <v>11934352</v>
      </c>
      <c r="T43" s="46">
        <f t="shared" si="8"/>
        <v>109643210</v>
      </c>
    </row>
    <row r="44" spans="1:20" ht="16.5">
      <c r="A44" s="21"/>
      <c r="B44" s="41"/>
      <c r="C44" s="42"/>
      <c r="D44" s="42"/>
      <c r="E44" s="42"/>
      <c r="F44" s="53" t="s">
        <v>62</v>
      </c>
      <c r="G44" s="54">
        <f t="shared" si="27"/>
        <v>51521007</v>
      </c>
      <c r="H44" s="54">
        <f t="shared" si="27"/>
        <v>0</v>
      </c>
      <c r="I44" s="54">
        <f t="shared" si="24"/>
        <v>51521007</v>
      </c>
      <c r="J44" s="54">
        <f>J45</f>
        <v>671031584</v>
      </c>
      <c r="K44" s="54">
        <f>K45</f>
        <v>0</v>
      </c>
      <c r="L44" s="54">
        <f>J44+K44</f>
        <v>671031584</v>
      </c>
      <c r="M44" s="55">
        <f aca="true" t="shared" si="30" ref="M44:R44">M45</f>
        <v>73027</v>
      </c>
      <c r="N44" s="54">
        <f t="shared" si="30"/>
        <v>27191801</v>
      </c>
      <c r="O44" s="54">
        <f t="shared" si="30"/>
        <v>49127480</v>
      </c>
      <c r="P44" s="54">
        <f t="shared" si="30"/>
        <v>524582721</v>
      </c>
      <c r="Q44" s="54">
        <f t="shared" si="30"/>
        <v>9613852</v>
      </c>
      <c r="R44" s="54">
        <f t="shared" si="30"/>
        <v>-9613852</v>
      </c>
      <c r="S44" s="54">
        <f t="shared" si="7"/>
        <v>11934352</v>
      </c>
      <c r="T44" s="56">
        <f t="shared" si="8"/>
        <v>109643210</v>
      </c>
    </row>
    <row r="45" spans="1:20" ht="16.5">
      <c r="A45" s="21"/>
      <c r="B45" s="41"/>
      <c r="C45" s="42"/>
      <c r="D45" s="42"/>
      <c r="E45" s="42"/>
      <c r="F45" s="63" t="s">
        <v>69</v>
      </c>
      <c r="G45" s="54">
        <v>51521007</v>
      </c>
      <c r="H45" s="54">
        <v>0</v>
      </c>
      <c r="I45" s="54">
        <f>G45+H45</f>
        <v>51521007</v>
      </c>
      <c r="J45" s="54">
        <v>671031584</v>
      </c>
      <c r="K45" s="54">
        <v>0</v>
      </c>
      <c r="L45" s="54">
        <f>J45+K45</f>
        <v>671031584</v>
      </c>
      <c r="M45" s="55">
        <v>73027</v>
      </c>
      <c r="N45" s="54">
        <v>27191801</v>
      </c>
      <c r="O45" s="54">
        <v>49127480</v>
      </c>
      <c r="P45" s="54">
        <v>524582721</v>
      </c>
      <c r="Q45" s="54">
        <v>9613852</v>
      </c>
      <c r="R45" s="54">
        <v>-9613852</v>
      </c>
      <c r="S45" s="54">
        <f>I45-M45-O45+Q45</f>
        <v>11934352</v>
      </c>
      <c r="T45" s="56">
        <f>L45-N45-P45+R45</f>
        <v>109643210</v>
      </c>
    </row>
    <row r="46" spans="2:20" ht="18.75" customHeight="1">
      <c r="B46" s="41"/>
      <c r="C46" s="42"/>
      <c r="D46" s="42"/>
      <c r="E46" s="42"/>
      <c r="F46" s="48" t="s">
        <v>70</v>
      </c>
      <c r="G46" s="44">
        <f aca="true" t="shared" si="31" ref="G46:T46">G47</f>
        <v>210740641</v>
      </c>
      <c r="H46" s="44">
        <f t="shared" si="31"/>
        <v>0</v>
      </c>
      <c r="I46" s="44">
        <f t="shared" si="31"/>
        <v>210740641</v>
      </c>
      <c r="J46" s="44">
        <f t="shared" si="31"/>
        <v>1996248888</v>
      </c>
      <c r="K46" s="44">
        <f t="shared" si="31"/>
        <v>0</v>
      </c>
      <c r="L46" s="44">
        <f t="shared" si="31"/>
        <v>1996248888</v>
      </c>
      <c r="M46" s="45">
        <f t="shared" si="31"/>
        <v>14298688</v>
      </c>
      <c r="N46" s="44">
        <f t="shared" si="31"/>
        <v>92557932</v>
      </c>
      <c r="O46" s="44">
        <f t="shared" si="31"/>
        <v>118603642</v>
      </c>
      <c r="P46" s="44">
        <f t="shared" si="31"/>
        <v>754289871</v>
      </c>
      <c r="Q46" s="44">
        <f t="shared" si="31"/>
        <v>54112097</v>
      </c>
      <c r="R46" s="44">
        <f t="shared" si="31"/>
        <v>-54112097</v>
      </c>
      <c r="S46" s="44">
        <f t="shared" si="31"/>
        <v>131950408</v>
      </c>
      <c r="T46" s="46">
        <f t="shared" si="31"/>
        <v>1095288988</v>
      </c>
    </row>
    <row r="47" spans="2:20" s="21" customFormat="1" ht="33">
      <c r="B47" s="71"/>
      <c r="C47" s="51">
        <v>2</v>
      </c>
      <c r="D47" s="42"/>
      <c r="E47" s="42"/>
      <c r="F47" s="52" t="s">
        <v>71</v>
      </c>
      <c r="G47" s="44">
        <f>G48+G50+G52+G54+G56+G58+G60+G62+G64+G66</f>
        <v>210740641</v>
      </c>
      <c r="H47" s="44">
        <f>H48+H50+H52+H54+H56+H58+H60+H62+H64+H66</f>
        <v>0</v>
      </c>
      <c r="I47" s="44">
        <f t="shared" si="24"/>
        <v>210740641</v>
      </c>
      <c r="J47" s="44">
        <f>J48+J50+J52+J54+J56+J58+J60+J62+J64+J66</f>
        <v>1996248888</v>
      </c>
      <c r="K47" s="44">
        <f>K48+K50+K52+K54+K56+K58+K60+K62+K64+K66</f>
        <v>0</v>
      </c>
      <c r="L47" s="44">
        <f>L48+L50++L52+L54+L56+L58+L60+L62+L64+L66</f>
        <v>1996248888</v>
      </c>
      <c r="M47" s="45">
        <f aca="true" t="shared" si="32" ref="M47:R47">M48+M50+M52+M54+M56+M58+M60+M62+M64+M66</f>
        <v>14298688</v>
      </c>
      <c r="N47" s="44">
        <f t="shared" si="32"/>
        <v>92557932</v>
      </c>
      <c r="O47" s="44">
        <f t="shared" si="32"/>
        <v>118603642</v>
      </c>
      <c r="P47" s="44">
        <f t="shared" si="32"/>
        <v>754289871</v>
      </c>
      <c r="Q47" s="44">
        <f t="shared" si="32"/>
        <v>54112097</v>
      </c>
      <c r="R47" s="44">
        <f t="shared" si="32"/>
        <v>-54112097</v>
      </c>
      <c r="S47" s="44">
        <f aca="true" t="shared" si="33" ref="S47:S67">I47-M47-O47+Q47</f>
        <v>131950408</v>
      </c>
      <c r="T47" s="46">
        <f aca="true" t="shared" si="34" ref="T47:T67">L47-N47-P47+R47</f>
        <v>1095288988</v>
      </c>
    </row>
    <row r="48" spans="2:20" s="21" customFormat="1" ht="16.5">
      <c r="B48" s="41"/>
      <c r="C48" s="42"/>
      <c r="D48" s="42"/>
      <c r="E48" s="42"/>
      <c r="F48" s="53" t="s">
        <v>72</v>
      </c>
      <c r="G48" s="54">
        <f>G49</f>
        <v>15719966</v>
      </c>
      <c r="H48" s="54">
        <f>H49</f>
        <v>0</v>
      </c>
      <c r="I48" s="54">
        <f t="shared" si="24"/>
        <v>15719966</v>
      </c>
      <c r="J48" s="54">
        <f aca="true" t="shared" si="35" ref="J48:R48">J49</f>
        <v>249667436</v>
      </c>
      <c r="K48" s="54">
        <f t="shared" si="35"/>
        <v>-4377148</v>
      </c>
      <c r="L48" s="54">
        <f t="shared" si="35"/>
        <v>245290288</v>
      </c>
      <c r="M48" s="55">
        <f t="shared" si="35"/>
        <v>0</v>
      </c>
      <c r="N48" s="54">
        <f t="shared" si="35"/>
        <v>6615166</v>
      </c>
      <c r="O48" s="54">
        <f t="shared" si="35"/>
        <v>12201676</v>
      </c>
      <c r="P48" s="54">
        <f t="shared" si="35"/>
        <v>156885849</v>
      </c>
      <c r="Q48" s="54">
        <f t="shared" si="35"/>
        <v>-1638</v>
      </c>
      <c r="R48" s="54">
        <f t="shared" si="35"/>
        <v>1638</v>
      </c>
      <c r="S48" s="54">
        <f t="shared" si="33"/>
        <v>3516652</v>
      </c>
      <c r="T48" s="56">
        <f t="shared" si="34"/>
        <v>81790911</v>
      </c>
    </row>
    <row r="49" spans="2:20" s="72" customFormat="1" ht="33.75" thickBot="1">
      <c r="B49" s="73"/>
      <c r="C49" s="74"/>
      <c r="D49" s="75">
        <v>1</v>
      </c>
      <c r="E49" s="74"/>
      <c r="F49" s="76" t="s">
        <v>73</v>
      </c>
      <c r="G49" s="77">
        <v>15719966</v>
      </c>
      <c r="H49" s="77">
        <v>0</v>
      </c>
      <c r="I49" s="77">
        <f t="shared" si="24"/>
        <v>15719966</v>
      </c>
      <c r="J49" s="77">
        <v>249667436</v>
      </c>
      <c r="K49" s="77">
        <v>-4377148</v>
      </c>
      <c r="L49" s="77">
        <f>J49+K49</f>
        <v>245290288</v>
      </c>
      <c r="M49" s="78">
        <v>0</v>
      </c>
      <c r="N49" s="77">
        <v>6615166</v>
      </c>
      <c r="O49" s="77">
        <v>12201676</v>
      </c>
      <c r="P49" s="77">
        <v>156885849</v>
      </c>
      <c r="Q49" s="77">
        <v>-1638</v>
      </c>
      <c r="R49" s="77">
        <v>1638</v>
      </c>
      <c r="S49" s="77">
        <f t="shared" si="33"/>
        <v>3516652</v>
      </c>
      <c r="T49" s="79">
        <f t="shared" si="34"/>
        <v>81790911</v>
      </c>
    </row>
    <row r="50" spans="2:20" s="80" customFormat="1" ht="16.5">
      <c r="B50" s="81"/>
      <c r="C50" s="82"/>
      <c r="D50" s="82"/>
      <c r="E50" s="82"/>
      <c r="F50" s="83" t="s">
        <v>56</v>
      </c>
      <c r="G50" s="84">
        <f>G51</f>
        <v>42013519</v>
      </c>
      <c r="H50" s="84">
        <f>H51</f>
        <v>0</v>
      </c>
      <c r="I50" s="84">
        <f t="shared" si="24"/>
        <v>42013519</v>
      </c>
      <c r="J50" s="84">
        <f aca="true" t="shared" si="36" ref="J50:R50">J51</f>
        <v>168609397</v>
      </c>
      <c r="K50" s="84">
        <f t="shared" si="36"/>
        <v>-2492822</v>
      </c>
      <c r="L50" s="84">
        <f t="shared" si="36"/>
        <v>166116575</v>
      </c>
      <c r="M50" s="85">
        <f t="shared" si="36"/>
        <v>40899</v>
      </c>
      <c r="N50" s="84">
        <f t="shared" si="36"/>
        <v>11045958</v>
      </c>
      <c r="O50" s="84">
        <f t="shared" si="36"/>
        <v>30423455</v>
      </c>
      <c r="P50" s="84">
        <f t="shared" si="36"/>
        <v>74219521</v>
      </c>
      <c r="Q50" s="84">
        <f t="shared" si="36"/>
        <v>0</v>
      </c>
      <c r="R50" s="84">
        <f t="shared" si="36"/>
        <v>0</v>
      </c>
      <c r="S50" s="84">
        <f t="shared" si="33"/>
        <v>11549165</v>
      </c>
      <c r="T50" s="86">
        <f t="shared" si="34"/>
        <v>80851096</v>
      </c>
    </row>
    <row r="51" spans="2:20" ht="33">
      <c r="B51" s="41"/>
      <c r="C51" s="42"/>
      <c r="D51" s="51">
        <v>2</v>
      </c>
      <c r="E51" s="51"/>
      <c r="F51" s="58" t="s">
        <v>74</v>
      </c>
      <c r="G51" s="54">
        <v>42013519</v>
      </c>
      <c r="H51" s="54">
        <v>0</v>
      </c>
      <c r="I51" s="54">
        <f t="shared" si="24"/>
        <v>42013519</v>
      </c>
      <c r="J51" s="54">
        <v>168609397</v>
      </c>
      <c r="K51" s="54">
        <v>-2492822</v>
      </c>
      <c r="L51" s="54">
        <f>J51+K51</f>
        <v>166116575</v>
      </c>
      <c r="M51" s="55">
        <v>40899</v>
      </c>
      <c r="N51" s="54">
        <v>11045958</v>
      </c>
      <c r="O51" s="54">
        <v>30423455</v>
      </c>
      <c r="P51" s="54">
        <v>74219521</v>
      </c>
      <c r="Q51" s="54">
        <v>0</v>
      </c>
      <c r="R51" s="54">
        <v>0</v>
      </c>
      <c r="S51" s="54">
        <f t="shared" si="33"/>
        <v>11549165</v>
      </c>
      <c r="T51" s="56">
        <f t="shared" si="34"/>
        <v>80851096</v>
      </c>
    </row>
    <row r="52" spans="2:20" s="21" customFormat="1" ht="16.5">
      <c r="B52" s="41"/>
      <c r="C52" s="42"/>
      <c r="D52" s="42"/>
      <c r="E52" s="42"/>
      <c r="F52" s="53" t="s">
        <v>62</v>
      </c>
      <c r="G52" s="54">
        <f>G53</f>
        <v>28083050</v>
      </c>
      <c r="H52" s="54">
        <f>H53</f>
        <v>0</v>
      </c>
      <c r="I52" s="54">
        <f t="shared" si="24"/>
        <v>28083050</v>
      </c>
      <c r="J52" s="54">
        <f aca="true" t="shared" si="37" ref="J52:R52">J53</f>
        <v>281894971</v>
      </c>
      <c r="K52" s="54">
        <f t="shared" si="37"/>
        <v>-9017175</v>
      </c>
      <c r="L52" s="54">
        <f t="shared" si="37"/>
        <v>272877796</v>
      </c>
      <c r="M52" s="55">
        <f t="shared" si="37"/>
        <v>2786767</v>
      </c>
      <c r="N52" s="54">
        <f t="shared" si="37"/>
        <v>19862361</v>
      </c>
      <c r="O52" s="54">
        <f t="shared" si="37"/>
        <v>24960933</v>
      </c>
      <c r="P52" s="54">
        <f t="shared" si="37"/>
        <v>128537163</v>
      </c>
      <c r="Q52" s="54">
        <f t="shared" si="37"/>
        <v>0</v>
      </c>
      <c r="R52" s="54">
        <f t="shared" si="37"/>
        <v>0</v>
      </c>
      <c r="S52" s="54">
        <f t="shared" si="33"/>
        <v>335350</v>
      </c>
      <c r="T52" s="56">
        <f t="shared" si="34"/>
        <v>124478272</v>
      </c>
    </row>
    <row r="53" spans="2:20" ht="33">
      <c r="B53" s="41"/>
      <c r="C53" s="42"/>
      <c r="D53" s="51">
        <v>4</v>
      </c>
      <c r="E53" s="42"/>
      <c r="F53" s="63" t="s">
        <v>75</v>
      </c>
      <c r="G53" s="54">
        <v>28083050</v>
      </c>
      <c r="H53" s="54">
        <v>0</v>
      </c>
      <c r="I53" s="54">
        <f t="shared" si="24"/>
        <v>28083050</v>
      </c>
      <c r="J53" s="54">
        <v>281894971</v>
      </c>
      <c r="K53" s="54">
        <v>-9017175</v>
      </c>
      <c r="L53" s="54">
        <f>J53+K53</f>
        <v>272877796</v>
      </c>
      <c r="M53" s="55">
        <v>2786767</v>
      </c>
      <c r="N53" s="54">
        <v>19862361</v>
      </c>
      <c r="O53" s="54">
        <v>24960933</v>
      </c>
      <c r="P53" s="54">
        <v>128537163</v>
      </c>
      <c r="Q53" s="54">
        <v>0</v>
      </c>
      <c r="R53" s="54">
        <v>0</v>
      </c>
      <c r="S53" s="54">
        <f t="shared" si="33"/>
        <v>335350</v>
      </c>
      <c r="T53" s="56">
        <f t="shared" si="34"/>
        <v>124478272</v>
      </c>
    </row>
    <row r="54" spans="2:20" ht="16.5">
      <c r="B54" s="41"/>
      <c r="C54" s="42"/>
      <c r="D54" s="42"/>
      <c r="E54" s="42"/>
      <c r="F54" s="53" t="s">
        <v>76</v>
      </c>
      <c r="G54" s="54">
        <f>G55</f>
        <v>106114015</v>
      </c>
      <c r="H54" s="54">
        <f>H55</f>
        <v>0</v>
      </c>
      <c r="I54" s="54">
        <f t="shared" si="24"/>
        <v>106114015</v>
      </c>
      <c r="J54" s="54">
        <f aca="true" t="shared" si="38" ref="J54:R54">J55</f>
        <v>556347067</v>
      </c>
      <c r="K54" s="54">
        <f t="shared" si="38"/>
        <v>-8675236</v>
      </c>
      <c r="L54" s="54">
        <f t="shared" si="38"/>
        <v>547671831</v>
      </c>
      <c r="M54" s="55">
        <f t="shared" si="38"/>
        <v>0</v>
      </c>
      <c r="N54" s="54">
        <f t="shared" si="38"/>
        <v>5952695</v>
      </c>
      <c r="O54" s="54">
        <f t="shared" si="38"/>
        <v>40107654</v>
      </c>
      <c r="P54" s="54">
        <f t="shared" si="38"/>
        <v>136681552</v>
      </c>
      <c r="Q54" s="54">
        <f t="shared" si="38"/>
        <v>-1097586</v>
      </c>
      <c r="R54" s="54">
        <f t="shared" si="38"/>
        <v>1097586</v>
      </c>
      <c r="S54" s="54">
        <f t="shared" si="33"/>
        <v>64908775</v>
      </c>
      <c r="T54" s="56">
        <f t="shared" si="34"/>
        <v>406135170</v>
      </c>
    </row>
    <row r="55" spans="2:20" ht="33">
      <c r="B55" s="41"/>
      <c r="C55" s="42"/>
      <c r="D55" s="51">
        <v>5</v>
      </c>
      <c r="E55" s="42"/>
      <c r="F55" s="63" t="s">
        <v>77</v>
      </c>
      <c r="G55" s="54">
        <v>106114015</v>
      </c>
      <c r="H55" s="54">
        <v>0</v>
      </c>
      <c r="I55" s="54">
        <f t="shared" si="24"/>
        <v>106114015</v>
      </c>
      <c r="J55" s="54">
        <v>556347067</v>
      </c>
      <c r="K55" s="54">
        <v>-8675236</v>
      </c>
      <c r="L55" s="54">
        <f>J55+K55</f>
        <v>547671831</v>
      </c>
      <c r="M55" s="55">
        <v>0</v>
      </c>
      <c r="N55" s="54">
        <v>5952695</v>
      </c>
      <c r="O55" s="54">
        <v>40107654</v>
      </c>
      <c r="P55" s="54">
        <v>136681552</v>
      </c>
      <c r="Q55" s="54">
        <v>-1097586</v>
      </c>
      <c r="R55" s="54">
        <v>1097586</v>
      </c>
      <c r="S55" s="54">
        <f t="shared" si="33"/>
        <v>64908775</v>
      </c>
      <c r="T55" s="56">
        <f t="shared" si="34"/>
        <v>406135170</v>
      </c>
    </row>
    <row r="56" spans="2:20" ht="16.5">
      <c r="B56" s="41"/>
      <c r="C56" s="42"/>
      <c r="D56" s="42"/>
      <c r="E56" s="42"/>
      <c r="F56" s="53" t="s">
        <v>78</v>
      </c>
      <c r="G56" s="54">
        <f>G57</f>
        <v>11779191</v>
      </c>
      <c r="H56" s="54">
        <f>H57</f>
        <v>0</v>
      </c>
      <c r="I56" s="54">
        <f t="shared" si="24"/>
        <v>11779191</v>
      </c>
      <c r="J56" s="54">
        <f aca="true" t="shared" si="39" ref="J56:R56">J57</f>
        <v>365006786</v>
      </c>
      <c r="K56" s="54">
        <f t="shared" si="39"/>
        <v>25960997</v>
      </c>
      <c r="L56" s="54">
        <f t="shared" si="39"/>
        <v>390967783</v>
      </c>
      <c r="M56" s="55">
        <f t="shared" si="39"/>
        <v>11471022</v>
      </c>
      <c r="N56" s="54">
        <f t="shared" si="39"/>
        <v>15614839</v>
      </c>
      <c r="O56" s="54">
        <f t="shared" si="39"/>
        <v>3879024</v>
      </c>
      <c r="P56" s="54">
        <f t="shared" si="39"/>
        <v>135403593</v>
      </c>
      <c r="Q56" s="54">
        <f t="shared" si="39"/>
        <v>55211321</v>
      </c>
      <c r="R56" s="54">
        <f t="shared" si="39"/>
        <v>-55211321</v>
      </c>
      <c r="S56" s="54">
        <f t="shared" si="33"/>
        <v>51640466</v>
      </c>
      <c r="T56" s="56">
        <f t="shared" si="34"/>
        <v>184738030</v>
      </c>
    </row>
    <row r="57" spans="2:20" ht="33">
      <c r="B57" s="41"/>
      <c r="C57" s="42"/>
      <c r="D57" s="51">
        <v>6</v>
      </c>
      <c r="E57" s="42"/>
      <c r="F57" s="63" t="s">
        <v>79</v>
      </c>
      <c r="G57" s="54">
        <v>11779191</v>
      </c>
      <c r="H57" s="54">
        <v>0</v>
      </c>
      <c r="I57" s="54">
        <f t="shared" si="24"/>
        <v>11779191</v>
      </c>
      <c r="J57" s="54">
        <v>365006786</v>
      </c>
      <c r="K57" s="54">
        <v>25960997</v>
      </c>
      <c r="L57" s="54">
        <f>J57+K57</f>
        <v>390967783</v>
      </c>
      <c r="M57" s="55">
        <v>11471022</v>
      </c>
      <c r="N57" s="54">
        <v>15614839</v>
      </c>
      <c r="O57" s="54">
        <v>3879024</v>
      </c>
      <c r="P57" s="54">
        <v>135403593</v>
      </c>
      <c r="Q57" s="54">
        <v>55211321</v>
      </c>
      <c r="R57" s="54">
        <v>-55211321</v>
      </c>
      <c r="S57" s="54">
        <f t="shared" si="33"/>
        <v>51640466</v>
      </c>
      <c r="T57" s="56">
        <f t="shared" si="34"/>
        <v>184738030</v>
      </c>
    </row>
    <row r="58" spans="2:20" ht="16.5">
      <c r="B58" s="41"/>
      <c r="C58" s="42"/>
      <c r="D58" s="42"/>
      <c r="E58" s="42"/>
      <c r="F58" s="53" t="s">
        <v>45</v>
      </c>
      <c r="G58" s="54">
        <f>G59</f>
        <v>0</v>
      </c>
      <c r="H58" s="54">
        <f>H59</f>
        <v>0</v>
      </c>
      <c r="I58" s="54">
        <f t="shared" si="24"/>
        <v>0</v>
      </c>
      <c r="J58" s="54">
        <f aca="true" t="shared" si="40" ref="J58:R58">J59</f>
        <v>7893472</v>
      </c>
      <c r="K58" s="54">
        <f t="shared" si="40"/>
        <v>0</v>
      </c>
      <c r="L58" s="54">
        <f t="shared" si="40"/>
        <v>7893472</v>
      </c>
      <c r="M58" s="55">
        <f t="shared" si="40"/>
        <v>0</v>
      </c>
      <c r="N58" s="54">
        <f>N59</f>
        <v>1499979</v>
      </c>
      <c r="O58" s="54">
        <f t="shared" si="40"/>
        <v>0</v>
      </c>
      <c r="P58" s="54">
        <f t="shared" si="40"/>
        <v>6139330</v>
      </c>
      <c r="Q58" s="54">
        <f t="shared" si="40"/>
        <v>0</v>
      </c>
      <c r="R58" s="54">
        <f t="shared" si="40"/>
        <v>0</v>
      </c>
      <c r="S58" s="54">
        <f t="shared" si="33"/>
        <v>0</v>
      </c>
      <c r="T58" s="56">
        <f t="shared" si="34"/>
        <v>254163</v>
      </c>
    </row>
    <row r="59" spans="2:20" ht="33">
      <c r="B59" s="41"/>
      <c r="C59" s="42"/>
      <c r="D59" s="51">
        <v>7</v>
      </c>
      <c r="E59" s="42"/>
      <c r="F59" s="63" t="s">
        <v>80</v>
      </c>
      <c r="G59" s="54">
        <v>0</v>
      </c>
      <c r="H59" s="54">
        <v>0</v>
      </c>
      <c r="I59" s="54">
        <f t="shared" si="24"/>
        <v>0</v>
      </c>
      <c r="J59" s="54">
        <v>7893472</v>
      </c>
      <c r="K59" s="54">
        <v>0</v>
      </c>
      <c r="L59" s="54">
        <f>J59+K59</f>
        <v>7893472</v>
      </c>
      <c r="M59" s="55">
        <v>0</v>
      </c>
      <c r="N59" s="54">
        <v>1499979</v>
      </c>
      <c r="O59" s="54">
        <v>0</v>
      </c>
      <c r="P59" s="54">
        <v>6139330</v>
      </c>
      <c r="Q59" s="54">
        <v>0</v>
      </c>
      <c r="R59" s="54">
        <v>0</v>
      </c>
      <c r="S59" s="54">
        <f t="shared" si="33"/>
        <v>0</v>
      </c>
      <c r="T59" s="56">
        <f t="shared" si="34"/>
        <v>254163</v>
      </c>
    </row>
    <row r="60" spans="2:20" ht="16.5">
      <c r="B60" s="41"/>
      <c r="C60" s="42"/>
      <c r="D60" s="42"/>
      <c r="E60" s="42"/>
      <c r="F60" s="53" t="s">
        <v>81</v>
      </c>
      <c r="G60" s="54">
        <f>G61</f>
        <v>0</v>
      </c>
      <c r="H60" s="54">
        <f>H61</f>
        <v>0</v>
      </c>
      <c r="I60" s="54">
        <f t="shared" si="24"/>
        <v>0</v>
      </c>
      <c r="J60" s="54">
        <f aca="true" t="shared" si="41" ref="J60:R60">J61</f>
        <v>38166060</v>
      </c>
      <c r="K60" s="54">
        <f t="shared" si="41"/>
        <v>1079407</v>
      </c>
      <c r="L60" s="54">
        <f t="shared" si="41"/>
        <v>39245467</v>
      </c>
      <c r="M60" s="55">
        <f t="shared" si="41"/>
        <v>0</v>
      </c>
      <c r="N60" s="54">
        <f t="shared" si="41"/>
        <v>161428</v>
      </c>
      <c r="O60" s="54">
        <f t="shared" si="41"/>
        <v>0</v>
      </c>
      <c r="P60" s="54">
        <f t="shared" si="41"/>
        <v>29688930</v>
      </c>
      <c r="Q60" s="54">
        <f t="shared" si="41"/>
        <v>0</v>
      </c>
      <c r="R60" s="54">
        <f t="shared" si="41"/>
        <v>0</v>
      </c>
      <c r="S60" s="54">
        <f t="shared" si="33"/>
        <v>0</v>
      </c>
      <c r="T60" s="56">
        <f t="shared" si="34"/>
        <v>9395109</v>
      </c>
    </row>
    <row r="61" spans="2:20" ht="33">
      <c r="B61" s="41"/>
      <c r="C61" s="42"/>
      <c r="D61" s="51">
        <v>8</v>
      </c>
      <c r="E61" s="42"/>
      <c r="F61" s="63" t="s">
        <v>82</v>
      </c>
      <c r="G61" s="54">
        <v>0</v>
      </c>
      <c r="H61" s="54">
        <v>0</v>
      </c>
      <c r="I61" s="54">
        <f t="shared" si="24"/>
        <v>0</v>
      </c>
      <c r="J61" s="54">
        <v>38166060</v>
      </c>
      <c r="K61" s="54">
        <v>1079407</v>
      </c>
      <c r="L61" s="54">
        <f>J61+K61</f>
        <v>39245467</v>
      </c>
      <c r="M61" s="55">
        <v>0</v>
      </c>
      <c r="N61" s="54">
        <v>161428</v>
      </c>
      <c r="O61" s="54">
        <v>0</v>
      </c>
      <c r="P61" s="54">
        <v>29688930</v>
      </c>
      <c r="Q61" s="54">
        <v>0</v>
      </c>
      <c r="R61" s="54">
        <v>0</v>
      </c>
      <c r="S61" s="54">
        <f t="shared" si="33"/>
        <v>0</v>
      </c>
      <c r="T61" s="56">
        <f t="shared" si="34"/>
        <v>9395109</v>
      </c>
    </row>
    <row r="62" spans="2:20" ht="16.5">
      <c r="B62" s="41"/>
      <c r="C62" s="42"/>
      <c r="D62" s="42"/>
      <c r="E62" s="42"/>
      <c r="F62" s="53" t="s">
        <v>83</v>
      </c>
      <c r="G62" s="54">
        <f>G63</f>
        <v>1033500</v>
      </c>
      <c r="H62" s="54">
        <f>H63</f>
        <v>0</v>
      </c>
      <c r="I62" s="54">
        <f t="shared" si="24"/>
        <v>1033500</v>
      </c>
      <c r="J62" s="54">
        <f aca="true" t="shared" si="42" ref="J62:R62">J63</f>
        <v>42094228</v>
      </c>
      <c r="K62" s="54">
        <f t="shared" si="42"/>
        <v>-13252000</v>
      </c>
      <c r="L62" s="54">
        <f t="shared" si="42"/>
        <v>28842228</v>
      </c>
      <c r="M62" s="55">
        <f t="shared" si="42"/>
        <v>0</v>
      </c>
      <c r="N62" s="54">
        <f t="shared" si="42"/>
        <v>1688295</v>
      </c>
      <c r="O62" s="54">
        <f t="shared" si="42"/>
        <v>1033500</v>
      </c>
      <c r="P62" s="54">
        <f t="shared" si="42"/>
        <v>6117661</v>
      </c>
      <c r="Q62" s="54">
        <f t="shared" si="42"/>
        <v>0</v>
      </c>
      <c r="R62" s="54">
        <f t="shared" si="42"/>
        <v>0</v>
      </c>
      <c r="S62" s="54">
        <f t="shared" si="33"/>
        <v>0</v>
      </c>
      <c r="T62" s="56">
        <f t="shared" si="34"/>
        <v>21036272</v>
      </c>
    </row>
    <row r="63" spans="2:20" ht="33">
      <c r="B63" s="41"/>
      <c r="C63" s="42"/>
      <c r="D63" s="51">
        <v>9</v>
      </c>
      <c r="E63" s="42"/>
      <c r="F63" s="63" t="s">
        <v>84</v>
      </c>
      <c r="G63" s="54">
        <v>1033500</v>
      </c>
      <c r="H63" s="54">
        <v>0</v>
      </c>
      <c r="I63" s="54">
        <f t="shared" si="24"/>
        <v>1033500</v>
      </c>
      <c r="J63" s="54">
        <v>42094228</v>
      </c>
      <c r="K63" s="54">
        <v>-13252000</v>
      </c>
      <c r="L63" s="54">
        <f>J63+K63</f>
        <v>28842228</v>
      </c>
      <c r="M63" s="55">
        <v>0</v>
      </c>
      <c r="N63" s="54">
        <v>1688295</v>
      </c>
      <c r="O63" s="54">
        <v>1033500</v>
      </c>
      <c r="P63" s="54">
        <v>6117661</v>
      </c>
      <c r="Q63" s="54">
        <v>0</v>
      </c>
      <c r="R63" s="54">
        <v>0</v>
      </c>
      <c r="S63" s="54">
        <f t="shared" si="33"/>
        <v>0</v>
      </c>
      <c r="T63" s="56">
        <f t="shared" si="34"/>
        <v>21036272</v>
      </c>
    </row>
    <row r="64" spans="1:20" ht="16.5">
      <c r="A64" s="21"/>
      <c r="B64" s="41"/>
      <c r="C64" s="42"/>
      <c r="D64" s="42"/>
      <c r="E64" s="42"/>
      <c r="F64" s="53" t="s">
        <v>85</v>
      </c>
      <c r="G64" s="54">
        <f>G65</f>
        <v>0</v>
      </c>
      <c r="H64" s="54">
        <f>H65</f>
        <v>0</v>
      </c>
      <c r="I64" s="54">
        <f t="shared" si="24"/>
        <v>0</v>
      </c>
      <c r="J64" s="54">
        <f aca="true" t="shared" si="43" ref="J64:R64">J65</f>
        <v>3521216</v>
      </c>
      <c r="K64" s="54">
        <f t="shared" si="43"/>
        <v>0</v>
      </c>
      <c r="L64" s="54">
        <f t="shared" si="43"/>
        <v>3521216</v>
      </c>
      <c r="M64" s="55">
        <f t="shared" si="43"/>
        <v>0</v>
      </c>
      <c r="N64" s="54">
        <f t="shared" si="43"/>
        <v>0</v>
      </c>
      <c r="O64" s="54">
        <f t="shared" si="43"/>
        <v>0</v>
      </c>
      <c r="P64" s="54">
        <f t="shared" si="43"/>
        <v>0</v>
      </c>
      <c r="Q64" s="54">
        <f t="shared" si="43"/>
        <v>0</v>
      </c>
      <c r="R64" s="54">
        <f t="shared" si="43"/>
        <v>0</v>
      </c>
      <c r="S64" s="54">
        <f t="shared" si="33"/>
        <v>0</v>
      </c>
      <c r="T64" s="56">
        <f t="shared" si="34"/>
        <v>3521216</v>
      </c>
    </row>
    <row r="65" spans="1:20" ht="33">
      <c r="A65" s="21"/>
      <c r="B65" s="41"/>
      <c r="C65" s="42"/>
      <c r="D65" s="51">
        <v>11</v>
      </c>
      <c r="E65" s="42"/>
      <c r="F65" s="63" t="s">
        <v>86</v>
      </c>
      <c r="G65" s="54">
        <v>0</v>
      </c>
      <c r="H65" s="54">
        <v>0</v>
      </c>
      <c r="I65" s="54">
        <f t="shared" si="24"/>
        <v>0</v>
      </c>
      <c r="J65" s="54">
        <v>3521216</v>
      </c>
      <c r="K65" s="54">
        <v>0</v>
      </c>
      <c r="L65" s="54">
        <f>J65+K65</f>
        <v>3521216</v>
      </c>
      <c r="M65" s="55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f t="shared" si="33"/>
        <v>0</v>
      </c>
      <c r="T65" s="56">
        <f t="shared" si="34"/>
        <v>3521216</v>
      </c>
    </row>
    <row r="66" spans="2:20" ht="16.5">
      <c r="B66" s="41"/>
      <c r="C66" s="42"/>
      <c r="D66" s="42"/>
      <c r="E66" s="42"/>
      <c r="F66" s="53" t="s">
        <v>39</v>
      </c>
      <c r="G66" s="54">
        <f>G67</f>
        <v>5997400</v>
      </c>
      <c r="H66" s="54">
        <f>H67</f>
        <v>0</v>
      </c>
      <c r="I66" s="54">
        <f t="shared" si="24"/>
        <v>5997400</v>
      </c>
      <c r="J66" s="54">
        <f aca="true" t="shared" si="44" ref="J66:R66">J67</f>
        <v>283048255</v>
      </c>
      <c r="K66" s="54">
        <f t="shared" si="44"/>
        <v>10773977</v>
      </c>
      <c r="L66" s="54">
        <f t="shared" si="44"/>
        <v>293822232</v>
      </c>
      <c r="M66" s="55">
        <f t="shared" si="44"/>
        <v>0</v>
      </c>
      <c r="N66" s="54">
        <f t="shared" si="44"/>
        <v>30117211</v>
      </c>
      <c r="O66" s="54">
        <f t="shared" si="44"/>
        <v>5997400</v>
      </c>
      <c r="P66" s="54">
        <f t="shared" si="44"/>
        <v>80616272</v>
      </c>
      <c r="Q66" s="54">
        <f t="shared" si="44"/>
        <v>0</v>
      </c>
      <c r="R66" s="54">
        <f t="shared" si="44"/>
        <v>0</v>
      </c>
      <c r="S66" s="54">
        <f t="shared" si="33"/>
        <v>0</v>
      </c>
      <c r="T66" s="56">
        <f t="shared" si="34"/>
        <v>183088749</v>
      </c>
    </row>
    <row r="67" spans="2:20" ht="33">
      <c r="B67" s="41"/>
      <c r="C67" s="42"/>
      <c r="D67" s="51">
        <v>12</v>
      </c>
      <c r="E67" s="42"/>
      <c r="F67" s="63" t="s">
        <v>87</v>
      </c>
      <c r="G67" s="54">
        <v>5997400</v>
      </c>
      <c r="H67" s="54">
        <v>0</v>
      </c>
      <c r="I67" s="54">
        <f t="shared" si="24"/>
        <v>5997400</v>
      </c>
      <c r="J67" s="54">
        <v>283048255</v>
      </c>
      <c r="K67" s="54">
        <v>10773977</v>
      </c>
      <c r="L67" s="54">
        <f>J67+K67</f>
        <v>293822232</v>
      </c>
      <c r="M67" s="55">
        <v>0</v>
      </c>
      <c r="N67" s="54">
        <v>30117211</v>
      </c>
      <c r="O67" s="54">
        <v>5997400</v>
      </c>
      <c r="P67" s="54">
        <v>80616272</v>
      </c>
      <c r="Q67" s="54">
        <v>0</v>
      </c>
      <c r="R67" s="54">
        <v>0</v>
      </c>
      <c r="S67" s="54">
        <f t="shared" si="33"/>
        <v>0</v>
      </c>
      <c r="T67" s="56">
        <f t="shared" si="34"/>
        <v>183088749</v>
      </c>
    </row>
    <row r="68" spans="2:20" ht="66" customHeight="1">
      <c r="B68" s="41"/>
      <c r="C68" s="42"/>
      <c r="D68" s="51"/>
      <c r="E68" s="42"/>
      <c r="F68" s="87"/>
      <c r="G68" s="54"/>
      <c r="H68" s="54"/>
      <c r="I68" s="54"/>
      <c r="J68" s="54"/>
      <c r="K68" s="54"/>
      <c r="L68" s="54"/>
      <c r="M68" s="55"/>
      <c r="N68" s="54"/>
      <c r="O68" s="54"/>
      <c r="P68" s="54"/>
      <c r="Q68" s="54"/>
      <c r="R68" s="54"/>
      <c r="S68" s="54"/>
      <c r="T68" s="56"/>
    </row>
    <row r="69" spans="2:20" ht="66" customHeight="1">
      <c r="B69" s="41"/>
      <c r="C69" s="42"/>
      <c r="D69" s="51"/>
      <c r="E69" s="42"/>
      <c r="F69" s="87"/>
      <c r="G69" s="54"/>
      <c r="H69" s="54"/>
      <c r="I69" s="54"/>
      <c r="J69" s="54"/>
      <c r="K69" s="54"/>
      <c r="L69" s="54"/>
      <c r="M69" s="55"/>
      <c r="N69" s="54"/>
      <c r="O69" s="54"/>
      <c r="P69" s="54"/>
      <c r="Q69" s="54"/>
      <c r="R69" s="54"/>
      <c r="S69" s="54"/>
      <c r="T69" s="56"/>
    </row>
    <row r="70" spans="2:20" ht="66" customHeight="1">
      <c r="B70" s="41"/>
      <c r="C70" s="42"/>
      <c r="D70" s="51"/>
      <c r="E70" s="42"/>
      <c r="F70" s="87"/>
      <c r="G70" s="54"/>
      <c r="H70" s="54"/>
      <c r="I70" s="54"/>
      <c r="J70" s="54"/>
      <c r="K70" s="54"/>
      <c r="L70" s="54"/>
      <c r="M70" s="55"/>
      <c r="N70" s="54"/>
      <c r="O70" s="54"/>
      <c r="P70" s="54"/>
      <c r="Q70" s="54"/>
      <c r="R70" s="54"/>
      <c r="S70" s="54"/>
      <c r="T70" s="56"/>
    </row>
    <row r="71" spans="2:20" ht="66" customHeight="1">
      <c r="B71" s="41"/>
      <c r="C71" s="42"/>
      <c r="D71" s="51"/>
      <c r="E71" s="42"/>
      <c r="F71" s="87"/>
      <c r="G71" s="54"/>
      <c r="H71" s="54"/>
      <c r="I71" s="54"/>
      <c r="J71" s="54"/>
      <c r="K71" s="54"/>
      <c r="L71" s="54"/>
      <c r="M71" s="55"/>
      <c r="N71" s="54"/>
      <c r="O71" s="54"/>
      <c r="P71" s="54"/>
      <c r="Q71" s="54"/>
      <c r="R71" s="54"/>
      <c r="S71" s="54"/>
      <c r="T71" s="56"/>
    </row>
    <row r="72" spans="2:20" ht="66" customHeight="1">
      <c r="B72" s="41"/>
      <c r="C72" s="42"/>
      <c r="D72" s="51"/>
      <c r="E72" s="42"/>
      <c r="F72" s="87"/>
      <c r="G72" s="54"/>
      <c r="H72" s="54"/>
      <c r="I72" s="54"/>
      <c r="J72" s="54"/>
      <c r="K72" s="54"/>
      <c r="L72" s="54"/>
      <c r="M72" s="55"/>
      <c r="N72" s="54"/>
      <c r="O72" s="54"/>
      <c r="P72" s="54"/>
      <c r="Q72" s="54"/>
      <c r="R72" s="54"/>
      <c r="S72" s="54"/>
      <c r="T72" s="56"/>
    </row>
    <row r="73" spans="1:20" s="21" customFormat="1" ht="66" customHeight="1" thickBot="1">
      <c r="A73" s="72"/>
      <c r="B73" s="73"/>
      <c r="C73" s="74"/>
      <c r="D73" s="75"/>
      <c r="E73" s="74"/>
      <c r="F73" s="88"/>
      <c r="G73" s="77"/>
      <c r="H73" s="77"/>
      <c r="I73" s="77"/>
      <c r="J73" s="77"/>
      <c r="K73" s="77"/>
      <c r="L73" s="77"/>
      <c r="M73" s="78"/>
      <c r="N73" s="77"/>
      <c r="O73" s="77"/>
      <c r="P73" s="77"/>
      <c r="Q73" s="77"/>
      <c r="R73" s="77"/>
      <c r="S73" s="77"/>
      <c r="T73" s="79"/>
    </row>
  </sheetData>
  <mergeCells count="19">
    <mergeCell ref="T6:T7"/>
    <mergeCell ref="M6:M7"/>
    <mergeCell ref="N6:N7"/>
    <mergeCell ref="Q6:Q7"/>
    <mergeCell ref="R6:R7"/>
    <mergeCell ref="O6:O7"/>
    <mergeCell ref="P6:P7"/>
    <mergeCell ref="S6:S7"/>
    <mergeCell ref="S5:T5"/>
    <mergeCell ref="B5:F5"/>
    <mergeCell ref="M5:N5"/>
    <mergeCell ref="O5:P5"/>
    <mergeCell ref="G5:L5"/>
    <mergeCell ref="B6:B7"/>
    <mergeCell ref="C6:C7"/>
    <mergeCell ref="D6:D7"/>
    <mergeCell ref="Q5:R5"/>
    <mergeCell ref="E6:E7"/>
    <mergeCell ref="F6:F7"/>
  </mergeCells>
  <printOptions horizontalCentered="1"/>
  <pageMargins left="0.5511811023622047" right="0.5511811023622047" top="0.7874015748031497" bottom="0.9055118110236221" header="0.4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2005-04-24T02:50:35Z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