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670" activeTab="0"/>
  </bookViews>
  <sheets>
    <sheet name="93綜合平衡表 (勘誤後)" sheetId="1" r:id="rId1"/>
  </sheets>
  <definedNames>
    <definedName name="_xlnm.Print_Area" localSheetId="0">'93綜合平衡表 (勘誤後)'!$A$1:$M$34</definedName>
  </definedNames>
  <calcPr fullCalcOnLoad="1"/>
</workbook>
</file>

<file path=xl/sharedStrings.xml><?xml version="1.0" encoding="utf-8"?>
<sst xmlns="http://schemas.openxmlformats.org/spreadsheetml/2006/main" count="66" uniqueCount="50">
  <si>
    <t>中  央  政  府</t>
  </si>
  <si>
    <t>總   決   算</t>
  </si>
  <si>
    <t>普通基金及特種</t>
  </si>
  <si>
    <t>基金綜合平衡表</t>
  </si>
  <si>
    <t>流動資產</t>
  </si>
  <si>
    <t>買匯、貼現及放款</t>
  </si>
  <si>
    <t>基金長期投資貸款及應收款</t>
  </si>
  <si>
    <t>固定資產</t>
  </si>
  <si>
    <t>遞耗資產</t>
  </si>
  <si>
    <t>無形資產</t>
  </si>
  <si>
    <t>其他資產</t>
  </si>
  <si>
    <t>流動負債</t>
  </si>
  <si>
    <t>存款、匯款及金融債券</t>
  </si>
  <si>
    <t>央行及同業融資</t>
  </si>
  <si>
    <t>長期負債</t>
  </si>
  <si>
    <t>其他負債</t>
  </si>
  <si>
    <t>餘絀</t>
  </si>
  <si>
    <t>資本</t>
  </si>
  <si>
    <t>基金</t>
  </si>
  <si>
    <t>財產總值</t>
  </si>
  <si>
    <r>
      <t>中華民國</t>
    </r>
    <r>
      <rPr>
        <sz val="13"/>
        <rFont val="Times New Roman"/>
        <family val="1"/>
      </rPr>
      <t xml:space="preserve"> 93 </t>
    </r>
    <r>
      <rPr>
        <sz val="13"/>
        <rFont val="細明體"/>
        <family val="3"/>
      </rPr>
      <t>年</t>
    </r>
    <r>
      <rPr>
        <sz val="13"/>
        <rFont val="Times New Roman"/>
        <family val="1"/>
      </rPr>
      <t xml:space="preserve"> </t>
    </r>
  </si>
  <si>
    <r>
      <t xml:space="preserve">  12 </t>
    </r>
    <r>
      <rPr>
        <sz val="13"/>
        <rFont val="細明體"/>
        <family val="3"/>
      </rPr>
      <t>月</t>
    </r>
    <r>
      <rPr>
        <sz val="13"/>
        <rFont val="Times New Roman"/>
        <family val="1"/>
      </rPr>
      <t xml:space="preserve"> 31 </t>
    </r>
    <r>
      <rPr>
        <sz val="13"/>
        <rFont val="細明體"/>
        <family val="3"/>
      </rPr>
      <t>日</t>
    </r>
  </si>
  <si>
    <t>單位：新臺幣千元</t>
  </si>
  <si>
    <r>
      <t>普</t>
    </r>
    <r>
      <rPr>
        <sz val="12"/>
        <rFont val="Times New Roman"/>
        <family val="1"/>
      </rPr>
      <t xml:space="preserve">         </t>
    </r>
    <r>
      <rPr>
        <sz val="12"/>
        <rFont val="細明體"/>
        <family val="3"/>
      </rPr>
      <t>通</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</si>
  <si>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特</t>
    </r>
    <r>
      <rPr>
        <sz val="12"/>
        <rFont val="Times New Roman"/>
        <family val="1"/>
      </rPr>
      <t xml:space="preserve">                                        </t>
    </r>
    <r>
      <rPr>
        <sz val="12"/>
        <rFont val="細明體"/>
        <family val="3"/>
      </rPr>
      <t>種</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</si>
  <si>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合</t>
    </r>
    <r>
      <rPr>
        <sz val="12"/>
        <rFont val="Times New Roman"/>
        <family val="1"/>
      </rPr>
      <t xml:space="preserve">                      </t>
    </r>
    <r>
      <rPr>
        <sz val="12"/>
        <rFont val="細明體"/>
        <family val="3"/>
      </rPr>
      <t>計</t>
    </r>
  </si>
  <si>
    <t>科　　　　　　　目</t>
  </si>
  <si>
    <r>
      <t>總</t>
    </r>
    <r>
      <rPr>
        <sz val="12"/>
        <rFont val="Times New Roman"/>
        <family val="1"/>
      </rPr>
      <t xml:space="preserve">              </t>
    </r>
    <r>
      <rPr>
        <sz val="12"/>
        <rFont val="細明體"/>
        <family val="3"/>
      </rPr>
      <t>預</t>
    </r>
    <r>
      <rPr>
        <sz val="12"/>
        <rFont val="Times New Roman"/>
        <family val="1"/>
      </rPr>
      <t xml:space="preserve">              </t>
    </r>
    <r>
      <rPr>
        <sz val="12"/>
        <rFont val="細明體"/>
        <family val="3"/>
      </rPr>
      <t>算</t>
    </r>
  </si>
  <si>
    <r>
      <t>特</t>
    </r>
    <r>
      <rPr>
        <sz val="12"/>
        <rFont val="Times New Roman"/>
        <family val="1"/>
      </rPr>
      <t xml:space="preserve">       </t>
    </r>
    <r>
      <rPr>
        <sz val="12"/>
        <rFont val="細明體"/>
        <family val="3"/>
      </rPr>
      <t>別</t>
    </r>
    <r>
      <rPr>
        <sz val="12"/>
        <rFont val="Times New Roman"/>
        <family val="1"/>
      </rPr>
      <t xml:space="preserve">       </t>
    </r>
    <r>
      <rPr>
        <sz val="12"/>
        <rFont val="細明體"/>
        <family val="3"/>
      </rPr>
      <t>預</t>
    </r>
    <r>
      <rPr>
        <sz val="12"/>
        <rFont val="Times New Roman"/>
        <family val="1"/>
      </rPr>
      <t xml:space="preserve">       </t>
    </r>
    <r>
      <rPr>
        <sz val="12"/>
        <rFont val="細明體"/>
        <family val="3"/>
      </rPr>
      <t>算</t>
    </r>
  </si>
  <si>
    <r>
      <t>營</t>
    </r>
    <r>
      <rPr>
        <sz val="12"/>
        <rFont val="Times New Roman"/>
        <family val="1"/>
      </rPr>
      <t xml:space="preserve">          </t>
    </r>
    <r>
      <rPr>
        <sz val="12"/>
        <rFont val="細明體"/>
        <family val="3"/>
      </rPr>
      <t>業</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</si>
  <si>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非</t>
    </r>
    <r>
      <rPr>
        <sz val="12"/>
        <rFont val="Times New Roman"/>
        <family val="1"/>
      </rPr>
      <t xml:space="preserve">    </t>
    </r>
    <r>
      <rPr>
        <sz val="12"/>
        <rFont val="細明體"/>
        <family val="3"/>
      </rPr>
      <t>營</t>
    </r>
    <r>
      <rPr>
        <sz val="12"/>
        <rFont val="Times New Roman"/>
        <family val="1"/>
      </rPr>
      <t xml:space="preserve">    </t>
    </r>
    <r>
      <rPr>
        <sz val="12"/>
        <rFont val="細明體"/>
        <family val="3"/>
      </rPr>
      <t>業</t>
    </r>
    <r>
      <rPr>
        <sz val="12"/>
        <rFont val="Times New Roman"/>
        <family val="1"/>
      </rPr>
      <t xml:space="preserve">    </t>
    </r>
    <r>
      <rPr>
        <sz val="12"/>
        <rFont val="細明體"/>
        <family val="3"/>
      </rPr>
      <t>特</t>
    </r>
    <r>
      <rPr>
        <sz val="12"/>
        <rFont val="Times New Roman"/>
        <family val="1"/>
      </rPr>
      <t xml:space="preserve">    </t>
    </r>
    <r>
      <rPr>
        <sz val="12"/>
        <rFont val="細明體"/>
        <family val="3"/>
      </rPr>
      <t>種</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</si>
  <si>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信</t>
    </r>
    <r>
      <rPr>
        <sz val="12"/>
        <rFont val="Times New Roman"/>
        <family val="1"/>
      </rPr>
      <t xml:space="preserve">          </t>
    </r>
    <r>
      <rPr>
        <sz val="12"/>
        <rFont val="細明體"/>
        <family val="3"/>
      </rPr>
      <t>託</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</si>
  <si>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</si>
  <si>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上</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</si>
  <si>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</si>
  <si>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上</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</si>
  <si>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上</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</si>
  <si>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資</t>
    </r>
    <r>
      <rPr>
        <b/>
        <sz val="14"/>
        <rFont val="Times New Roman"/>
        <family val="1"/>
      </rPr>
      <t xml:space="preserve">                       </t>
    </r>
    <r>
      <rPr>
        <b/>
        <sz val="14"/>
        <rFont val="標楷體"/>
        <family val="4"/>
      </rPr>
      <t>產</t>
    </r>
  </si>
  <si>
    <t>遞延借項</t>
  </si>
  <si>
    <r>
      <t>合</t>
    </r>
    <r>
      <rPr>
        <b/>
        <sz val="14"/>
        <rFont val="Times New Roman"/>
        <family val="1"/>
      </rPr>
      <t xml:space="preserve">                       </t>
    </r>
    <r>
      <rPr>
        <b/>
        <sz val="14"/>
        <rFont val="標楷體"/>
        <family val="4"/>
      </rPr>
      <t>計</t>
    </r>
  </si>
  <si>
    <r>
      <t>負</t>
    </r>
    <r>
      <rPr>
        <b/>
        <sz val="14"/>
        <rFont val="Times New Roman"/>
        <family val="1"/>
      </rPr>
      <t xml:space="preserve">                       </t>
    </r>
    <r>
      <rPr>
        <b/>
        <sz val="14"/>
        <rFont val="標楷體"/>
        <family val="4"/>
      </rPr>
      <t>債</t>
    </r>
  </si>
  <si>
    <t>餘絀或業主權益(淨值)</t>
  </si>
  <si>
    <r>
      <t>公積及盈餘</t>
    </r>
    <r>
      <rPr>
        <sz val="11"/>
        <rFont val="Times New Roman"/>
        <family val="1"/>
      </rPr>
      <t>(</t>
    </r>
    <r>
      <rPr>
        <sz val="11"/>
        <rFont val="新細明體"/>
        <family val="1"/>
      </rPr>
      <t>餘絀</t>
    </r>
    <r>
      <rPr>
        <sz val="11"/>
        <rFont val="Times New Roman"/>
        <family val="1"/>
      </rPr>
      <t>)</t>
    </r>
  </si>
  <si>
    <t>負債總額</t>
  </si>
  <si>
    <t>註：1.本表上年度列數係表達審定之資產、負債及餘絀等狀況。</t>
  </si>
  <si>
    <r>
      <t xml:space="preserve">    </t>
    </r>
    <r>
      <rPr>
        <sz val="10"/>
        <rFont val="新細明體"/>
        <family val="1"/>
      </rPr>
      <t xml:space="preserve">    2.普通基金總預算流動資產列數含非營業特種基金存放於普通基金國庫保管之款項。</t>
    </r>
  </si>
  <si>
    <r>
      <t xml:space="preserve">    </t>
    </r>
    <r>
      <rPr>
        <sz val="10"/>
        <rFont val="新細明體"/>
        <family val="1"/>
      </rPr>
      <t xml:space="preserve">    3.普通基金固定資產列數係財產目錄中，除作業用財產（含珍貴財產）及國營事業財產（含珍貴財產）已分別於營業及非營業特種基金表達外，其餘均列計入本項目。</t>
    </r>
  </si>
  <si>
    <r>
      <t xml:space="preserve">    </t>
    </r>
    <r>
      <rPr>
        <sz val="10"/>
        <rFont val="新細明體"/>
        <family val="1"/>
      </rPr>
      <t xml:space="preserve">    4.非營業特種基金含作業基金、特別收入基金、資本計畫基金及債務基金等四類基金。</t>
    </r>
  </si>
  <si>
    <t>ok</t>
  </si>
  <si>
    <t>ok</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</si>
</sst>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quot;…&quot;"/>
    <numFmt numFmtId="177" formatCode="#,##0;\-#,##0;&quot;…&quot;"/>
    <numFmt numFmtId="178" formatCode="#,##0.00_ "/>
    <numFmt numFmtId="179" formatCode="General_)"/>
    <numFmt numFmtId="180" formatCode="#,##0.00_);[Red]\(#,##0.00\)"/>
    <numFmt numFmtId="181" formatCode="_(* #,##0.00_);_(* \(#,##0.00\);_(* &quot;-&quot;??_);_(@_)"/>
    <numFmt numFmtId="182" formatCode="#,##0.00\ \ \ \ \ \ \ \ \ \ \ \ \ \ \ \ \ \ "/>
    <numFmt numFmtId="183" formatCode="#,##0.00\ \ \ \ \ \ \ \ \ \ \ \ \ \ \ "/>
    <numFmt numFmtId="184" formatCode="#,##0.00\ \ \ \ \ \ \ \ \ \ \ "/>
    <numFmt numFmtId="185" formatCode="#,##0.00\ \ \ \ \ \ "/>
  </numFmts>
  <fonts count="21">
    <font>
      <sz val="12"/>
      <name val="細明體"/>
      <family val="3"/>
    </font>
    <font>
      <sz val="9"/>
      <name val="細明體"/>
      <family val="3"/>
    </font>
    <font>
      <sz val="12"/>
      <name val="Times New Roman"/>
      <family val="1"/>
    </font>
    <font>
      <b/>
      <u val="single"/>
      <sz val="20"/>
      <name val="細明體"/>
      <family val="3"/>
    </font>
    <font>
      <b/>
      <u val="single"/>
      <sz val="26"/>
      <name val="細明體"/>
      <family val="3"/>
    </font>
    <font>
      <b/>
      <u val="single"/>
      <sz val="25"/>
      <name val="細明體"/>
      <family val="3"/>
    </font>
    <font>
      <sz val="13"/>
      <name val="Times New Roman"/>
      <family val="1"/>
    </font>
    <font>
      <sz val="13"/>
      <name val="細明體"/>
      <family val="3"/>
    </font>
    <font>
      <sz val="9"/>
      <name val="新細明體"/>
      <family val="1"/>
    </font>
    <font>
      <sz val="10"/>
      <name val="新細明體"/>
      <family val="1"/>
    </font>
    <font>
      <b/>
      <sz val="14"/>
      <name val="Times New Roman"/>
      <family val="1"/>
    </font>
    <font>
      <b/>
      <sz val="14"/>
      <name val="標楷體"/>
      <family val="4"/>
    </font>
    <font>
      <b/>
      <sz val="10"/>
      <name val="Arial"/>
      <family val="2"/>
    </font>
    <font>
      <b/>
      <sz val="12"/>
      <name val="Times New Roman"/>
      <family val="1"/>
    </font>
    <font>
      <sz val="11"/>
      <name val="新細明體"/>
      <family val="1"/>
    </font>
    <font>
      <sz val="10"/>
      <name val="Arial"/>
      <family val="2"/>
    </font>
    <font>
      <sz val="10"/>
      <color indexed="10"/>
      <name val="Arial"/>
      <family val="2"/>
    </font>
    <font>
      <b/>
      <sz val="12"/>
      <name val="標楷體"/>
      <family val="4"/>
    </font>
    <font>
      <sz val="11"/>
      <name val="Times New Roman"/>
      <family val="1"/>
    </font>
    <font>
      <sz val="14"/>
      <name val="Times New Roman"/>
      <family val="1"/>
    </font>
    <font>
      <sz val="10"/>
      <name val="Times New Roman"/>
      <family val="1"/>
    </font>
  </fonts>
  <fills count="2">
    <fill>
      <patternFill/>
    </fill>
    <fill>
      <patternFill patternType="gray125"/>
    </fill>
  </fills>
  <borders count="20">
    <border>
      <left/>
      <right/>
      <top/>
      <bottom/>
      <diagonal/>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3">
    <xf numFmtId="0" fontId="0" fillId="0" borderId="0" xfId="0" applyAlignment="1">
      <alignment/>
    </xf>
    <xf numFmtId="0" fontId="2" fillId="0" borderId="0" xfId="0" applyFont="1" applyAlignment="1">
      <alignment/>
    </xf>
    <xf numFmtId="0" fontId="3" fillId="0" borderId="0" xfId="0" applyFont="1" applyAlignment="1">
      <alignment horizontal="right"/>
    </xf>
    <xf numFmtId="0" fontId="3" fillId="0" borderId="0" xfId="0" applyFont="1" applyAlignment="1">
      <alignment horizontal="left"/>
    </xf>
    <xf numFmtId="0" fontId="4" fillId="0" borderId="0" xfId="0" applyFont="1" applyAlignment="1">
      <alignment horizontal="right"/>
    </xf>
    <xf numFmtId="0" fontId="5" fillId="0" borderId="0" xfId="0" applyFont="1" applyAlignment="1">
      <alignment horizontal="right"/>
    </xf>
    <xf numFmtId="0" fontId="5" fillId="0" borderId="0" xfId="0" applyFont="1" applyAlignment="1">
      <alignment horizontal="left"/>
    </xf>
    <xf numFmtId="0" fontId="0" fillId="0" borderId="0" xfId="0" applyAlignment="1">
      <alignment horizontal="right" vertical="top"/>
    </xf>
    <xf numFmtId="0" fontId="7" fillId="0" borderId="0" xfId="0" applyFont="1" applyAlignment="1">
      <alignment horizontal="right" vertical="top"/>
    </xf>
    <xf numFmtId="0" fontId="6" fillId="0" borderId="0" xfId="0" applyFont="1" applyAlignment="1">
      <alignment horizontal="left" vertical="top"/>
    </xf>
    <xf numFmtId="0" fontId="0" fillId="0" borderId="0" xfId="0" applyAlignment="1">
      <alignment horizontal="right"/>
    </xf>
    <xf numFmtId="0" fontId="2" fillId="0" borderId="1" xfId="0" applyFont="1" applyBorder="1" applyAlignment="1">
      <alignment vertical="center"/>
    </xf>
    <xf numFmtId="0" fontId="0" fillId="0" borderId="2" xfId="0" applyBorder="1" applyAlignment="1">
      <alignment horizontal="centerContinuous" vertical="center"/>
    </xf>
    <xf numFmtId="0" fontId="2" fillId="0" borderId="3" xfId="0" applyFont="1" applyBorder="1" applyAlignment="1">
      <alignment horizontal="centerContinuous" vertical="center"/>
    </xf>
    <xf numFmtId="0" fontId="2" fillId="0" borderId="4" xfId="0" applyFont="1" applyBorder="1" applyAlignment="1">
      <alignment horizontal="centerContinuous" vertical="center"/>
    </xf>
    <xf numFmtId="0" fontId="0" fillId="0" borderId="5" xfId="0" applyFont="1" applyBorder="1" applyAlignment="1">
      <alignment horizontal="centerContinuous" vertical="center"/>
    </xf>
    <xf numFmtId="0" fontId="2" fillId="0" borderId="5" xfId="0" applyFont="1" applyBorder="1" applyAlignment="1">
      <alignment horizontal="centerContinuous" vertical="center"/>
    </xf>
    <xf numFmtId="0" fontId="2" fillId="0" borderId="1" xfId="0" applyFont="1" applyBorder="1" applyAlignment="1">
      <alignment horizontal="centerContinuous" vertical="center"/>
    </xf>
    <xf numFmtId="0" fontId="2" fillId="0" borderId="0" xfId="0" applyFont="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Font="1" applyBorder="1" applyAlignment="1">
      <alignment horizontal="centerContinuous" vertical="center"/>
    </xf>
    <xf numFmtId="0" fontId="2" fillId="0" borderId="10" xfId="0" applyFont="1" applyBorder="1" applyAlignment="1">
      <alignment horizontal="centerContinuous" vertical="center"/>
    </xf>
    <xf numFmtId="0" fontId="0" fillId="0" borderId="9" xfId="0" applyBorder="1" applyAlignment="1">
      <alignment horizontal="centerContinuous" vertical="center"/>
    </xf>
    <xf numFmtId="0" fontId="2" fillId="0" borderId="11" xfId="0" applyFont="1" applyBorder="1" applyAlignment="1">
      <alignment vertical="center"/>
    </xf>
    <xf numFmtId="0" fontId="0" fillId="0" borderId="8" xfId="0" applyFont="1" applyBorder="1" applyAlignment="1">
      <alignment horizontal="center" vertical="center"/>
    </xf>
    <xf numFmtId="0" fontId="11" fillId="0" borderId="6" xfId="0" applyFont="1" applyBorder="1" applyAlignment="1">
      <alignment horizontal="center"/>
    </xf>
    <xf numFmtId="176" fontId="12" fillId="0" borderId="6" xfId="0" applyNumberFormat="1" applyFont="1" applyBorder="1" applyAlignment="1">
      <alignment horizontal="right"/>
    </xf>
    <xf numFmtId="176" fontId="12" fillId="0" borderId="12" xfId="0" applyNumberFormat="1" applyFont="1" applyBorder="1" applyAlignment="1">
      <alignment horizontal="right"/>
    </xf>
    <xf numFmtId="176" fontId="13" fillId="0" borderId="0" xfId="0" applyNumberFormat="1" applyFont="1" applyAlignment="1">
      <alignment/>
    </xf>
    <xf numFmtId="0" fontId="14" fillId="0" borderId="6" xfId="0" applyFont="1" applyBorder="1" applyAlignment="1">
      <alignment horizontal="distributed"/>
    </xf>
    <xf numFmtId="176" fontId="15" fillId="0" borderId="6" xfId="0" applyNumberFormat="1" applyFont="1" applyBorder="1" applyAlignment="1">
      <alignment horizontal="right"/>
    </xf>
    <xf numFmtId="177" fontId="15" fillId="0" borderId="6" xfId="0" applyNumberFormat="1" applyFont="1" applyBorder="1" applyAlignment="1">
      <alignment horizontal="right"/>
    </xf>
    <xf numFmtId="176" fontId="15" fillId="0" borderId="13" xfId="0" applyNumberFormat="1" applyFont="1" applyBorder="1" applyAlignment="1">
      <alignment horizontal="right"/>
    </xf>
    <xf numFmtId="176" fontId="16" fillId="0" borderId="6" xfId="0" applyNumberFormat="1" applyFont="1" applyBorder="1" applyAlignment="1">
      <alignment horizontal="right"/>
    </xf>
    <xf numFmtId="0" fontId="11" fillId="0" borderId="6" xfId="0" applyFont="1" applyBorder="1" applyAlignment="1">
      <alignment horizontal="center" vertical="center"/>
    </xf>
    <xf numFmtId="176" fontId="12" fillId="0" borderId="6" xfId="0" applyNumberFormat="1" applyFont="1" applyBorder="1" applyAlignment="1">
      <alignment horizontal="right" vertical="center"/>
    </xf>
    <xf numFmtId="176" fontId="12" fillId="0" borderId="13" xfId="0" applyNumberFormat="1" applyFont="1" applyBorder="1" applyAlignment="1">
      <alignment horizontal="right" vertical="center"/>
    </xf>
    <xf numFmtId="176" fontId="13" fillId="0" borderId="0" xfId="0" applyNumberFormat="1" applyFont="1" applyAlignment="1">
      <alignment vertical="center"/>
    </xf>
    <xf numFmtId="0" fontId="13" fillId="0" borderId="0" xfId="0" applyFont="1" applyAlignment="1">
      <alignment vertical="center"/>
    </xf>
    <xf numFmtId="177" fontId="15" fillId="0" borderId="13" xfId="0" applyNumberFormat="1" applyFont="1" applyBorder="1" applyAlignment="1">
      <alignment horizontal="right"/>
    </xf>
    <xf numFmtId="0" fontId="17" fillId="0" borderId="6" xfId="0" applyFont="1" applyBorder="1" applyAlignment="1">
      <alignment horizontal="distributed"/>
    </xf>
    <xf numFmtId="177" fontId="12" fillId="0" borderId="6" xfId="0" applyNumberFormat="1" applyFont="1" applyBorder="1" applyAlignment="1">
      <alignment horizontal="right"/>
    </xf>
    <xf numFmtId="177" fontId="12" fillId="0" borderId="13" xfId="0" applyNumberFormat="1" applyFont="1" applyBorder="1" applyAlignment="1">
      <alignment horizontal="right"/>
    </xf>
    <xf numFmtId="0" fontId="11" fillId="0" borderId="14" xfId="0" applyFont="1" applyBorder="1" applyAlignment="1">
      <alignment horizontal="center"/>
    </xf>
    <xf numFmtId="176" fontId="12" fillId="0" borderId="14" xfId="0" applyNumberFormat="1" applyFont="1" applyBorder="1" applyAlignment="1">
      <alignment horizontal="right"/>
    </xf>
    <xf numFmtId="176" fontId="12" fillId="0" borderId="15" xfId="0" applyNumberFormat="1" applyFont="1" applyBorder="1" applyAlignment="1">
      <alignment horizontal="right"/>
    </xf>
    <xf numFmtId="176" fontId="12" fillId="0" borderId="16" xfId="0" applyNumberFormat="1" applyFont="1" applyBorder="1" applyAlignment="1">
      <alignment horizontal="right"/>
    </xf>
    <xf numFmtId="0" fontId="13" fillId="0" borderId="0" xfId="0" applyFont="1" applyAlignment="1">
      <alignment/>
    </xf>
    <xf numFmtId="0" fontId="9" fillId="0" borderId="0" xfId="0" applyFont="1" applyAlignment="1">
      <alignment/>
    </xf>
    <xf numFmtId="0" fontId="20" fillId="0" borderId="0" xfId="0" applyFont="1" applyAlignment="1">
      <alignment/>
    </xf>
    <xf numFmtId="0" fontId="2" fillId="0" borderId="0" xfId="0" applyFont="1" applyAlignment="1">
      <alignment horizontal="center"/>
    </xf>
    <xf numFmtId="176" fontId="2" fillId="0" borderId="0" xfId="0" applyNumberFormat="1" applyFont="1" applyAlignment="1">
      <alignment horizontal="center"/>
    </xf>
    <xf numFmtId="0" fontId="0" fillId="0" borderId="0" xfId="0" applyAlignment="1">
      <alignment horizontal="center"/>
    </xf>
    <xf numFmtId="0" fontId="0" fillId="0" borderId="17" xfId="0" applyBorder="1" applyAlignment="1">
      <alignment horizontal="center" vertical="center"/>
    </xf>
    <xf numFmtId="0" fontId="0" fillId="0" borderId="5"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
  <sheetViews>
    <sheetView showGridLines="0" tabSelected="1" zoomScale="75" zoomScaleNormal="75" workbookViewId="0" topLeftCell="A4">
      <pane xSplit="1" ySplit="3" topLeftCell="G7" activePane="bottomRight" state="frozen"/>
      <selection pane="topLeft" activeCell="A4" sqref="A4"/>
      <selection pane="topRight" activeCell="B4" sqref="B4"/>
      <selection pane="bottomLeft" activeCell="A7" sqref="A7"/>
      <selection pane="bottomRight" activeCell="H8" sqref="H8"/>
    </sheetView>
  </sheetViews>
  <sheetFormatPr defaultColWidth="9.00390625" defaultRowHeight="16.5"/>
  <cols>
    <col min="1" max="1" width="24.25390625" style="1" customWidth="1"/>
    <col min="2" max="2" width="13.00390625" style="1" customWidth="1"/>
    <col min="3" max="3" width="12.625" style="1" customWidth="1"/>
    <col min="4" max="5" width="10.00390625" style="1" customWidth="1"/>
    <col min="6" max="7" width="13.25390625" style="1" customWidth="1"/>
    <col min="8" max="8" width="15.875" style="1" customWidth="1"/>
    <col min="9" max="10" width="15.75390625" style="1" customWidth="1"/>
    <col min="11" max="11" width="15.875" style="1" customWidth="1"/>
    <col min="12" max="13" width="16.00390625" style="1" customWidth="1"/>
  </cols>
  <sheetData>
    <row r="1" spans="6:8" s="1" customFormat="1" ht="27.75">
      <c r="F1" s="2"/>
      <c r="G1" s="2" t="s">
        <v>0</v>
      </c>
      <c r="H1" s="3" t="s">
        <v>1</v>
      </c>
    </row>
    <row r="2" spans="6:8" s="1" customFormat="1" ht="36.75">
      <c r="F2" s="4"/>
      <c r="G2" s="5" t="s">
        <v>2</v>
      </c>
      <c r="H2" s="6" t="s">
        <v>3</v>
      </c>
    </row>
    <row r="3" spans="6:13" s="1" customFormat="1" ht="18" thickBot="1">
      <c r="F3" s="7"/>
      <c r="G3" s="8" t="s">
        <v>20</v>
      </c>
      <c r="H3" s="9" t="s">
        <v>21</v>
      </c>
      <c r="M3" s="10" t="s">
        <v>22</v>
      </c>
    </row>
    <row r="4" spans="1:13" s="18" customFormat="1" ht="19.5" customHeight="1">
      <c r="A4" s="11"/>
      <c r="B4" s="12" t="s">
        <v>23</v>
      </c>
      <c r="C4" s="13"/>
      <c r="D4" s="14"/>
      <c r="E4" s="13"/>
      <c r="F4" s="15" t="s">
        <v>24</v>
      </c>
      <c r="G4" s="16"/>
      <c r="H4" s="16"/>
      <c r="I4" s="16"/>
      <c r="J4" s="16"/>
      <c r="K4" s="17"/>
      <c r="L4" s="55" t="s">
        <v>25</v>
      </c>
      <c r="M4" s="56"/>
    </row>
    <row r="5" spans="1:13" s="18" customFormat="1" ht="19.5" customHeight="1">
      <c r="A5" s="19" t="s">
        <v>26</v>
      </c>
      <c r="B5" s="59" t="s">
        <v>27</v>
      </c>
      <c r="C5" s="60"/>
      <c r="D5" s="61" t="s">
        <v>28</v>
      </c>
      <c r="E5" s="62"/>
      <c r="F5" s="22" t="s">
        <v>29</v>
      </c>
      <c r="G5" s="23"/>
      <c r="H5" s="24" t="s">
        <v>30</v>
      </c>
      <c r="I5" s="23"/>
      <c r="J5" s="24" t="s">
        <v>31</v>
      </c>
      <c r="K5" s="23"/>
      <c r="L5" s="57"/>
      <c r="M5" s="58"/>
    </row>
    <row r="6" spans="1:13" s="18" customFormat="1" ht="19.5" customHeight="1">
      <c r="A6" s="25"/>
      <c r="B6" s="26" t="s">
        <v>32</v>
      </c>
      <c r="C6" s="21" t="s">
        <v>33</v>
      </c>
      <c r="D6" s="21" t="s">
        <v>34</v>
      </c>
      <c r="E6" s="21" t="s">
        <v>35</v>
      </c>
      <c r="F6" s="26" t="s">
        <v>32</v>
      </c>
      <c r="G6" s="21" t="s">
        <v>36</v>
      </c>
      <c r="H6" s="26" t="s">
        <v>32</v>
      </c>
      <c r="I6" s="21" t="s">
        <v>36</v>
      </c>
      <c r="J6" s="26" t="s">
        <v>32</v>
      </c>
      <c r="K6" s="21" t="s">
        <v>36</v>
      </c>
      <c r="L6" s="26" t="s">
        <v>32</v>
      </c>
      <c r="M6" s="20" t="s">
        <v>36</v>
      </c>
    </row>
    <row r="7" spans="1:14" s="1" customFormat="1" ht="29.25" customHeight="1">
      <c r="A7" s="27" t="s">
        <v>37</v>
      </c>
      <c r="B7" s="28">
        <f aca="true" t="shared" si="0" ref="B7:K7">SUM(B8:B15)</f>
        <v>4876225211</v>
      </c>
      <c r="C7" s="28">
        <f t="shared" si="0"/>
        <v>4865242540</v>
      </c>
      <c r="D7" s="28">
        <f t="shared" si="0"/>
        <v>14900149</v>
      </c>
      <c r="E7" s="28">
        <f t="shared" si="0"/>
        <v>3568557</v>
      </c>
      <c r="F7" s="28">
        <f t="shared" si="0"/>
        <v>24763098401</v>
      </c>
      <c r="G7" s="28">
        <f t="shared" si="0"/>
        <v>23836642799</v>
      </c>
      <c r="H7" s="28">
        <f t="shared" si="0"/>
        <v>2889957120</v>
      </c>
      <c r="I7" s="28">
        <f t="shared" si="0"/>
        <v>2735174171</v>
      </c>
      <c r="J7" s="28">
        <f t="shared" si="0"/>
        <v>644319337</v>
      </c>
      <c r="K7" s="28">
        <f t="shared" si="0"/>
        <v>577898655</v>
      </c>
      <c r="L7" s="28">
        <f aca="true" t="shared" si="1" ref="L7:L30">B7+D7+F7+H7+J7</f>
        <v>33188500218</v>
      </c>
      <c r="M7" s="29">
        <f aca="true" t="shared" si="2" ref="M7:M30">C7+E7+G7+I7+K7</f>
        <v>32018526722</v>
      </c>
      <c r="N7" s="30">
        <f aca="true" t="shared" si="3" ref="N7:N28">SUM(B7:K7)-L7-M7</f>
        <v>0</v>
      </c>
    </row>
    <row r="8" spans="1:14" s="1" customFormat="1" ht="22.5" customHeight="1">
      <c r="A8" s="31" t="s">
        <v>4</v>
      </c>
      <c r="B8" s="32">
        <f>979440485-700483</f>
        <v>978740002</v>
      </c>
      <c r="C8" s="32">
        <f>1015048824-748399</f>
        <v>1014300425</v>
      </c>
      <c r="D8" s="33">
        <v>14900149</v>
      </c>
      <c r="E8" s="32">
        <v>3568557</v>
      </c>
      <c r="F8" s="32">
        <v>7004360997</v>
      </c>
      <c r="G8" s="32">
        <v>6879951020</v>
      </c>
      <c r="H8" s="32">
        <v>667273191</v>
      </c>
      <c r="I8" s="32">
        <v>646708194</v>
      </c>
      <c r="J8" s="32">
        <v>0</v>
      </c>
      <c r="K8" s="32">
        <v>0</v>
      </c>
      <c r="L8" s="32">
        <f t="shared" si="1"/>
        <v>8665274339</v>
      </c>
      <c r="M8" s="34">
        <f t="shared" si="2"/>
        <v>8544528196</v>
      </c>
      <c r="N8" s="30">
        <f t="shared" si="3"/>
        <v>0</v>
      </c>
    </row>
    <row r="9" spans="1:14" s="1" customFormat="1" ht="22.5" customHeight="1">
      <c r="A9" s="31" t="s">
        <v>5</v>
      </c>
      <c r="B9" s="32">
        <v>0</v>
      </c>
      <c r="C9" s="32">
        <v>0</v>
      </c>
      <c r="D9" s="32">
        <v>0</v>
      </c>
      <c r="E9" s="32">
        <v>0</v>
      </c>
      <c r="F9" s="32">
        <v>4470178803</v>
      </c>
      <c r="G9" s="32">
        <v>4439380048</v>
      </c>
      <c r="H9" s="32">
        <v>0</v>
      </c>
      <c r="I9" s="32">
        <v>0</v>
      </c>
      <c r="J9" s="32">
        <v>0</v>
      </c>
      <c r="K9" s="32">
        <v>0</v>
      </c>
      <c r="L9" s="32">
        <f t="shared" si="1"/>
        <v>4470178803</v>
      </c>
      <c r="M9" s="34">
        <f t="shared" si="2"/>
        <v>4439380048</v>
      </c>
      <c r="N9" s="30">
        <f t="shared" si="3"/>
        <v>0</v>
      </c>
    </row>
    <row r="10" spans="1:14" s="1" customFormat="1" ht="22.5" customHeight="1">
      <c r="A10" s="31" t="s">
        <v>6</v>
      </c>
      <c r="B10" s="32">
        <v>0</v>
      </c>
      <c r="C10" s="32">
        <v>0</v>
      </c>
      <c r="D10" s="32">
        <v>0</v>
      </c>
      <c r="E10" s="32">
        <v>0</v>
      </c>
      <c r="F10" s="32">
        <v>8713420924</v>
      </c>
      <c r="G10" s="32">
        <v>7860492173</v>
      </c>
      <c r="H10" s="32">
        <v>589500302</v>
      </c>
      <c r="I10" s="32">
        <v>528327668</v>
      </c>
      <c r="J10" s="32">
        <v>0</v>
      </c>
      <c r="K10" s="32">
        <v>0</v>
      </c>
      <c r="L10" s="32">
        <f t="shared" si="1"/>
        <v>9302921226</v>
      </c>
      <c r="M10" s="34">
        <f t="shared" si="2"/>
        <v>8388819841</v>
      </c>
      <c r="N10" s="30">
        <f t="shared" si="3"/>
        <v>0</v>
      </c>
    </row>
    <row r="11" spans="1:14" s="1" customFormat="1" ht="22.5" customHeight="1">
      <c r="A11" s="31" t="s">
        <v>7</v>
      </c>
      <c r="B11" s="32">
        <v>3896784726</v>
      </c>
      <c r="C11" s="32">
        <v>3850193716</v>
      </c>
      <c r="D11" s="32">
        <v>0</v>
      </c>
      <c r="E11" s="32">
        <v>0</v>
      </c>
      <c r="F11" s="32">
        <v>4072582762</v>
      </c>
      <c r="G11" s="32">
        <v>4112178828</v>
      </c>
      <c r="H11" s="32">
        <v>1262311641</v>
      </c>
      <c r="I11" s="32">
        <v>1192868855</v>
      </c>
      <c r="J11" s="32">
        <v>0</v>
      </c>
      <c r="K11" s="32">
        <v>0</v>
      </c>
      <c r="L11" s="32">
        <f t="shared" si="1"/>
        <v>9231679129</v>
      </c>
      <c r="M11" s="34">
        <f t="shared" si="2"/>
        <v>9155241399</v>
      </c>
      <c r="N11" s="30">
        <f t="shared" si="3"/>
        <v>0</v>
      </c>
    </row>
    <row r="12" spans="1:14" s="1" customFormat="1" ht="22.5" customHeight="1">
      <c r="A12" s="31" t="s">
        <v>8</v>
      </c>
      <c r="B12" s="32">
        <v>0</v>
      </c>
      <c r="C12" s="32">
        <v>0</v>
      </c>
      <c r="D12" s="32">
        <v>0</v>
      </c>
      <c r="E12" s="32">
        <v>0</v>
      </c>
      <c r="F12" s="32">
        <v>0</v>
      </c>
      <c r="G12" s="32">
        <v>0</v>
      </c>
      <c r="H12" s="32">
        <v>63895</v>
      </c>
      <c r="I12" s="32">
        <v>59528</v>
      </c>
      <c r="J12" s="32">
        <v>0</v>
      </c>
      <c r="K12" s="32">
        <v>0</v>
      </c>
      <c r="L12" s="32">
        <f t="shared" si="1"/>
        <v>63895</v>
      </c>
      <c r="M12" s="34">
        <f t="shared" si="2"/>
        <v>59528</v>
      </c>
      <c r="N12" s="30">
        <f t="shared" si="3"/>
        <v>0</v>
      </c>
    </row>
    <row r="13" spans="1:14" s="1" customFormat="1" ht="22.5" customHeight="1">
      <c r="A13" s="31" t="s">
        <v>9</v>
      </c>
      <c r="B13" s="32">
        <v>0</v>
      </c>
      <c r="C13" s="32">
        <v>0</v>
      </c>
      <c r="D13" s="32">
        <v>0</v>
      </c>
      <c r="E13" s="32">
        <v>0</v>
      </c>
      <c r="F13" s="32">
        <v>19209969</v>
      </c>
      <c r="G13" s="32">
        <v>19424152</v>
      </c>
      <c r="H13" s="32">
        <v>2984231</v>
      </c>
      <c r="I13" s="32">
        <v>2851100</v>
      </c>
      <c r="J13" s="32">
        <v>0</v>
      </c>
      <c r="K13" s="32">
        <v>0</v>
      </c>
      <c r="L13" s="32">
        <f t="shared" si="1"/>
        <v>22194200</v>
      </c>
      <c r="M13" s="34">
        <f t="shared" si="2"/>
        <v>22275252</v>
      </c>
      <c r="N13" s="30">
        <f t="shared" si="3"/>
        <v>0</v>
      </c>
    </row>
    <row r="14" spans="1:14" s="1" customFormat="1" ht="22.5" customHeight="1">
      <c r="A14" s="31" t="s">
        <v>38</v>
      </c>
      <c r="B14" s="32">
        <v>0</v>
      </c>
      <c r="C14" s="32">
        <v>0</v>
      </c>
      <c r="D14" s="32">
        <v>0</v>
      </c>
      <c r="E14" s="32">
        <v>0</v>
      </c>
      <c r="F14" s="32">
        <v>0</v>
      </c>
      <c r="G14" s="32">
        <v>0</v>
      </c>
      <c r="H14" s="32">
        <v>120091</v>
      </c>
      <c r="I14" s="32">
        <v>310610</v>
      </c>
      <c r="J14" s="32">
        <v>0</v>
      </c>
      <c r="K14" s="32">
        <v>0</v>
      </c>
      <c r="L14" s="32">
        <f t="shared" si="1"/>
        <v>120091</v>
      </c>
      <c r="M14" s="34">
        <f t="shared" si="2"/>
        <v>310610</v>
      </c>
      <c r="N14" s="30">
        <f t="shared" si="3"/>
        <v>0</v>
      </c>
    </row>
    <row r="15" spans="1:14" s="1" customFormat="1" ht="22.5" customHeight="1">
      <c r="A15" s="31" t="s">
        <v>10</v>
      </c>
      <c r="B15" s="32">
        <v>700483</v>
      </c>
      <c r="C15" s="32">
        <v>748399</v>
      </c>
      <c r="D15" s="32">
        <v>0</v>
      </c>
      <c r="E15" s="32">
        <v>0</v>
      </c>
      <c r="F15" s="32">
        <v>483344946</v>
      </c>
      <c r="G15" s="32">
        <v>525216578</v>
      </c>
      <c r="H15" s="32">
        <v>367703769</v>
      </c>
      <c r="I15" s="32">
        <v>364048216</v>
      </c>
      <c r="J15" s="35">
        <v>644319337</v>
      </c>
      <c r="K15" s="32">
        <v>577898655</v>
      </c>
      <c r="L15" s="32">
        <f t="shared" si="1"/>
        <v>1496068535</v>
      </c>
      <c r="M15" s="34">
        <f t="shared" si="2"/>
        <v>1467911848</v>
      </c>
      <c r="N15" s="30">
        <f t="shared" si="3"/>
        <v>0</v>
      </c>
    </row>
    <row r="16" spans="1:14" s="40" customFormat="1" ht="37.5" customHeight="1">
      <c r="A16" s="36" t="s">
        <v>39</v>
      </c>
      <c r="B16" s="37">
        <f aca="true" t="shared" si="4" ref="B16:K16">B7</f>
        <v>4876225211</v>
      </c>
      <c r="C16" s="37">
        <f t="shared" si="4"/>
        <v>4865242540</v>
      </c>
      <c r="D16" s="37">
        <f t="shared" si="4"/>
        <v>14900149</v>
      </c>
      <c r="E16" s="37">
        <f t="shared" si="4"/>
        <v>3568557</v>
      </c>
      <c r="F16" s="37">
        <f t="shared" si="4"/>
        <v>24763098401</v>
      </c>
      <c r="G16" s="37">
        <f t="shared" si="4"/>
        <v>23836642799</v>
      </c>
      <c r="H16" s="37">
        <f t="shared" si="4"/>
        <v>2889957120</v>
      </c>
      <c r="I16" s="37">
        <f t="shared" si="4"/>
        <v>2735174171</v>
      </c>
      <c r="J16" s="37">
        <f t="shared" si="4"/>
        <v>644319337</v>
      </c>
      <c r="K16" s="37">
        <f t="shared" si="4"/>
        <v>577898655</v>
      </c>
      <c r="L16" s="37">
        <f t="shared" si="1"/>
        <v>33188500218</v>
      </c>
      <c r="M16" s="38">
        <f t="shared" si="2"/>
        <v>32018526722</v>
      </c>
      <c r="N16" s="39">
        <f t="shared" si="3"/>
        <v>0</v>
      </c>
    </row>
    <row r="17" spans="1:14" s="18" customFormat="1" ht="36" customHeight="1">
      <c r="A17" s="36" t="s">
        <v>40</v>
      </c>
      <c r="B17" s="37">
        <f aca="true" t="shared" si="5" ref="B17:K17">SUM(B18:B22)</f>
        <v>4247737198</v>
      </c>
      <c r="C17" s="37">
        <f t="shared" si="5"/>
        <v>4064736055</v>
      </c>
      <c r="D17" s="37">
        <f t="shared" si="5"/>
        <v>0</v>
      </c>
      <c r="E17" s="37">
        <f t="shared" si="5"/>
        <v>0</v>
      </c>
      <c r="F17" s="37">
        <f t="shared" si="5"/>
        <v>20828885927</v>
      </c>
      <c r="G17" s="37">
        <f t="shared" si="5"/>
        <v>19540290047</v>
      </c>
      <c r="H17" s="37">
        <f t="shared" si="5"/>
        <v>1095146626</v>
      </c>
      <c r="I17" s="37">
        <f t="shared" si="5"/>
        <v>1058009813</v>
      </c>
      <c r="J17" s="37">
        <f t="shared" si="5"/>
        <v>1792970</v>
      </c>
      <c r="K17" s="37">
        <f t="shared" si="5"/>
        <v>9740586</v>
      </c>
      <c r="L17" s="37">
        <f t="shared" si="1"/>
        <v>26173562721</v>
      </c>
      <c r="M17" s="38">
        <f t="shared" si="2"/>
        <v>24672776501</v>
      </c>
      <c r="N17" s="39">
        <f t="shared" si="3"/>
        <v>0</v>
      </c>
    </row>
    <row r="18" spans="1:14" s="1" customFormat="1" ht="23.25" customHeight="1">
      <c r="A18" s="31" t="s">
        <v>11</v>
      </c>
      <c r="B18" s="32">
        <v>851271397</v>
      </c>
      <c r="C18" s="32">
        <v>891482376</v>
      </c>
      <c r="D18" s="32">
        <v>0</v>
      </c>
      <c r="E18" s="32">
        <v>0</v>
      </c>
      <c r="F18" s="32">
        <v>8993764574</v>
      </c>
      <c r="G18" s="32">
        <v>8155146117</v>
      </c>
      <c r="H18" s="32">
        <v>207316027</v>
      </c>
      <c r="I18" s="32">
        <v>186140664</v>
      </c>
      <c r="J18" s="32">
        <v>0</v>
      </c>
      <c r="K18" s="32">
        <v>0</v>
      </c>
      <c r="L18" s="33">
        <f t="shared" si="1"/>
        <v>10052351998</v>
      </c>
      <c r="M18" s="41">
        <f t="shared" si="2"/>
        <v>9232769157</v>
      </c>
      <c r="N18" s="30">
        <f t="shared" si="3"/>
        <v>0</v>
      </c>
    </row>
    <row r="19" spans="1:14" s="1" customFormat="1" ht="23.25" customHeight="1">
      <c r="A19" s="31" t="s">
        <v>12</v>
      </c>
      <c r="B19" s="32">
        <v>0</v>
      </c>
      <c r="C19" s="32">
        <v>0</v>
      </c>
      <c r="D19" s="32">
        <v>0</v>
      </c>
      <c r="E19" s="32">
        <v>0</v>
      </c>
      <c r="F19" s="32">
        <v>8966735263</v>
      </c>
      <c r="G19" s="32">
        <v>8564599099</v>
      </c>
      <c r="H19" s="32">
        <v>0</v>
      </c>
      <c r="I19" s="32">
        <v>0</v>
      </c>
      <c r="J19" s="32">
        <v>0</v>
      </c>
      <c r="K19" s="32">
        <v>0</v>
      </c>
      <c r="L19" s="33">
        <f t="shared" si="1"/>
        <v>8966735263</v>
      </c>
      <c r="M19" s="41">
        <f t="shared" si="2"/>
        <v>8564599099</v>
      </c>
      <c r="N19" s="30">
        <f t="shared" si="3"/>
        <v>0</v>
      </c>
    </row>
    <row r="20" spans="1:14" s="1" customFormat="1" ht="23.25" customHeight="1">
      <c r="A20" s="31" t="s">
        <v>13</v>
      </c>
      <c r="B20" s="32">
        <v>0</v>
      </c>
      <c r="C20" s="32">
        <v>0</v>
      </c>
      <c r="D20" s="32">
        <v>0</v>
      </c>
      <c r="E20" s="32">
        <v>0</v>
      </c>
      <c r="F20" s="32">
        <v>126726693</v>
      </c>
      <c r="G20" s="32">
        <v>184732035</v>
      </c>
      <c r="H20" s="32">
        <v>0</v>
      </c>
      <c r="I20" s="32">
        <v>0</v>
      </c>
      <c r="J20" s="32">
        <v>0</v>
      </c>
      <c r="K20" s="32">
        <v>0</v>
      </c>
      <c r="L20" s="33">
        <f t="shared" si="1"/>
        <v>126726693</v>
      </c>
      <c r="M20" s="41">
        <f t="shared" si="2"/>
        <v>184732035</v>
      </c>
      <c r="N20" s="30">
        <f t="shared" si="3"/>
        <v>0</v>
      </c>
    </row>
    <row r="21" spans="1:14" s="1" customFormat="1" ht="23.25" customHeight="1">
      <c r="A21" s="31" t="s">
        <v>14</v>
      </c>
      <c r="B21" s="32">
        <f>2548742180+847723621</f>
        <v>3396465801</v>
      </c>
      <c r="C21" s="32">
        <f>2406809365+0+766444314</f>
        <v>3173253679</v>
      </c>
      <c r="D21" s="32">
        <v>0</v>
      </c>
      <c r="E21" s="32">
        <v>0</v>
      </c>
      <c r="F21" s="32">
        <v>1445248972</v>
      </c>
      <c r="G21" s="32">
        <v>1484371658</v>
      </c>
      <c r="H21" s="32">
        <v>487362694</v>
      </c>
      <c r="I21" s="32">
        <v>487532942</v>
      </c>
      <c r="J21" s="32">
        <v>0</v>
      </c>
      <c r="K21" s="32">
        <v>0</v>
      </c>
      <c r="L21" s="33">
        <f t="shared" si="1"/>
        <v>5329077467</v>
      </c>
      <c r="M21" s="41">
        <f t="shared" si="2"/>
        <v>5145158279</v>
      </c>
      <c r="N21" s="30">
        <f t="shared" si="3"/>
        <v>0</v>
      </c>
    </row>
    <row r="22" spans="1:14" s="1" customFormat="1" ht="23.25" customHeight="1">
      <c r="A22" s="31" t="s">
        <v>15</v>
      </c>
      <c r="B22" s="32">
        <v>0</v>
      </c>
      <c r="C22" s="32">
        <v>0</v>
      </c>
      <c r="D22" s="32">
        <v>0</v>
      </c>
      <c r="E22" s="32">
        <v>0</v>
      </c>
      <c r="F22" s="32">
        <v>1296410425</v>
      </c>
      <c r="G22" s="32">
        <v>1151441138</v>
      </c>
      <c r="H22" s="32">
        <v>400467905</v>
      </c>
      <c r="I22" s="32">
        <v>384336207</v>
      </c>
      <c r="J22" s="35">
        <v>1792970</v>
      </c>
      <c r="K22" s="32">
        <v>9740586</v>
      </c>
      <c r="L22" s="33">
        <f t="shared" si="1"/>
        <v>1698671300</v>
      </c>
      <c r="M22" s="41">
        <f t="shared" si="2"/>
        <v>1545517931</v>
      </c>
      <c r="N22" s="30">
        <f t="shared" si="3"/>
        <v>0</v>
      </c>
    </row>
    <row r="23" spans="1:14" s="1" customFormat="1" ht="34.5" customHeight="1">
      <c r="A23" s="42" t="s">
        <v>41</v>
      </c>
      <c r="B23" s="28">
        <f aca="true" t="shared" si="6" ref="B23:K23">SUM(B24:B29)</f>
        <v>628488013</v>
      </c>
      <c r="C23" s="28">
        <f t="shared" si="6"/>
        <v>800506485</v>
      </c>
      <c r="D23" s="43">
        <f t="shared" si="6"/>
        <v>14900149</v>
      </c>
      <c r="E23" s="43">
        <f t="shared" si="6"/>
        <v>3568557</v>
      </c>
      <c r="F23" s="28">
        <f t="shared" si="6"/>
        <v>3934212474</v>
      </c>
      <c r="G23" s="28">
        <f t="shared" si="6"/>
        <v>4296352752</v>
      </c>
      <c r="H23" s="28">
        <f t="shared" si="6"/>
        <v>1794810494</v>
      </c>
      <c r="I23" s="28">
        <f t="shared" si="6"/>
        <v>1677164358</v>
      </c>
      <c r="J23" s="28">
        <f t="shared" si="6"/>
        <v>642526367</v>
      </c>
      <c r="K23" s="28">
        <f t="shared" si="6"/>
        <v>568158069</v>
      </c>
      <c r="L23" s="43">
        <f t="shared" si="1"/>
        <v>7014937497</v>
      </c>
      <c r="M23" s="44">
        <f t="shared" si="2"/>
        <v>7345750221</v>
      </c>
      <c r="N23" s="30">
        <f t="shared" si="3"/>
        <v>0</v>
      </c>
    </row>
    <row r="24" spans="1:14" s="1" customFormat="1" ht="26.25" customHeight="1">
      <c r="A24" s="31" t="s">
        <v>16</v>
      </c>
      <c r="B24" s="32">
        <v>128169088</v>
      </c>
      <c r="C24" s="33">
        <v>123566448</v>
      </c>
      <c r="D24" s="33">
        <v>14900149</v>
      </c>
      <c r="E24" s="33">
        <v>3568557</v>
      </c>
      <c r="F24" s="32">
        <v>0</v>
      </c>
      <c r="G24" s="32">
        <v>0</v>
      </c>
      <c r="H24" s="32">
        <v>0</v>
      </c>
      <c r="I24" s="32">
        <v>0</v>
      </c>
      <c r="J24" s="32">
        <v>0</v>
      </c>
      <c r="K24" s="32">
        <v>0</v>
      </c>
      <c r="L24" s="33">
        <f t="shared" si="1"/>
        <v>143069237</v>
      </c>
      <c r="M24" s="41">
        <f t="shared" si="2"/>
        <v>127135005</v>
      </c>
      <c r="N24" s="30">
        <f t="shared" si="3"/>
        <v>0</v>
      </c>
    </row>
    <row r="25" spans="1:14" s="1" customFormat="1" ht="26.25" customHeight="1">
      <c r="A25" s="31" t="s">
        <v>17</v>
      </c>
      <c r="B25" s="32">
        <v>0</v>
      </c>
      <c r="C25" s="32">
        <v>0</v>
      </c>
      <c r="D25" s="32">
        <v>0</v>
      </c>
      <c r="E25" s="32">
        <v>0</v>
      </c>
      <c r="F25" s="32">
        <v>1277151751</v>
      </c>
      <c r="G25" s="32">
        <v>1268650645</v>
      </c>
      <c r="H25" s="32">
        <v>0</v>
      </c>
      <c r="I25" s="32">
        <v>0</v>
      </c>
      <c r="J25" s="32">
        <v>0</v>
      </c>
      <c r="K25" s="32">
        <v>0</v>
      </c>
      <c r="L25" s="33">
        <f t="shared" si="1"/>
        <v>1277151751</v>
      </c>
      <c r="M25" s="41">
        <f t="shared" si="2"/>
        <v>1268650645</v>
      </c>
      <c r="N25" s="30">
        <f t="shared" si="3"/>
        <v>0</v>
      </c>
    </row>
    <row r="26" spans="1:14" s="1" customFormat="1" ht="26.25" customHeight="1">
      <c r="A26" s="31" t="s">
        <v>18</v>
      </c>
      <c r="B26" s="32">
        <v>0</v>
      </c>
      <c r="C26" s="32">
        <v>0</v>
      </c>
      <c r="D26" s="32">
        <v>0</v>
      </c>
      <c r="E26" s="32">
        <v>0</v>
      </c>
      <c r="F26" s="32">
        <v>0</v>
      </c>
      <c r="G26" s="32">
        <v>0</v>
      </c>
      <c r="H26" s="32">
        <v>1087839682</v>
      </c>
      <c r="I26" s="32">
        <v>1055243825</v>
      </c>
      <c r="J26" s="32">
        <v>360233229</v>
      </c>
      <c r="K26" s="32">
        <v>318884026</v>
      </c>
      <c r="L26" s="33">
        <f t="shared" si="1"/>
        <v>1448072911</v>
      </c>
      <c r="M26" s="41">
        <f t="shared" si="2"/>
        <v>1374127851</v>
      </c>
      <c r="N26" s="30">
        <f t="shared" si="3"/>
        <v>0</v>
      </c>
    </row>
    <row r="27" spans="1:14" s="1" customFormat="1" ht="30.75" customHeight="1">
      <c r="A27" s="31" t="s">
        <v>42</v>
      </c>
      <c r="B27" s="32">
        <v>0</v>
      </c>
      <c r="C27" s="32">
        <v>0</v>
      </c>
      <c r="D27" s="32">
        <v>0</v>
      </c>
      <c r="E27" s="32">
        <v>0</v>
      </c>
      <c r="F27" s="32">
        <f>1732437196+552518794+372104733</f>
        <v>2657060723</v>
      </c>
      <c r="G27" s="32">
        <f>1751532552+498259050+777910505</f>
        <v>3027702107</v>
      </c>
      <c r="H27" s="32">
        <v>713361071</v>
      </c>
      <c r="I27" s="32">
        <v>634290014</v>
      </c>
      <c r="J27" s="35">
        <v>282293138</v>
      </c>
      <c r="K27" s="32">
        <v>249274043</v>
      </c>
      <c r="L27" s="33">
        <f t="shared" si="1"/>
        <v>3652714932</v>
      </c>
      <c r="M27" s="41">
        <f t="shared" si="2"/>
        <v>3911266164</v>
      </c>
      <c r="N27" s="30">
        <f t="shared" si="3"/>
        <v>0</v>
      </c>
    </row>
    <row r="28" spans="1:14" s="1" customFormat="1" ht="26.25" customHeight="1">
      <c r="A28" s="31" t="s">
        <v>19</v>
      </c>
      <c r="B28" s="32">
        <f>B11</f>
        <v>3896784726</v>
      </c>
      <c r="C28" s="32">
        <f>C11</f>
        <v>3850193716</v>
      </c>
      <c r="D28" s="32">
        <v>0</v>
      </c>
      <c r="E28" s="32">
        <v>0</v>
      </c>
      <c r="F28" s="32">
        <v>0</v>
      </c>
      <c r="G28" s="32">
        <v>0</v>
      </c>
      <c r="H28" s="32">
        <v>28043741</v>
      </c>
      <c r="I28" s="32">
        <v>34626519</v>
      </c>
      <c r="J28" s="32">
        <v>0</v>
      </c>
      <c r="K28" s="32">
        <v>0</v>
      </c>
      <c r="L28" s="33">
        <f t="shared" si="1"/>
        <v>3924828467</v>
      </c>
      <c r="M28" s="41">
        <f t="shared" si="2"/>
        <v>3884820235</v>
      </c>
      <c r="N28" s="30">
        <f t="shared" si="3"/>
        <v>0</v>
      </c>
    </row>
    <row r="29" spans="1:13" s="1" customFormat="1" ht="26.25" customHeight="1">
      <c r="A29" s="31" t="s">
        <v>43</v>
      </c>
      <c r="B29" s="33">
        <f>-B21</f>
        <v>-3396465801</v>
      </c>
      <c r="C29" s="33">
        <f>-C21</f>
        <v>-3173253679</v>
      </c>
      <c r="D29" s="32">
        <v>0</v>
      </c>
      <c r="E29" s="32">
        <v>0</v>
      </c>
      <c r="F29" s="32">
        <v>0</v>
      </c>
      <c r="G29" s="32">
        <v>0</v>
      </c>
      <c r="H29" s="33">
        <v>-34434000</v>
      </c>
      <c r="I29" s="33">
        <v>-46996000</v>
      </c>
      <c r="J29" s="32">
        <v>0</v>
      </c>
      <c r="K29" s="32">
        <v>0</v>
      </c>
      <c r="L29" s="33">
        <f t="shared" si="1"/>
        <v>-3430899801</v>
      </c>
      <c r="M29" s="41">
        <f t="shared" si="2"/>
        <v>-3220249679</v>
      </c>
    </row>
    <row r="30" spans="1:14" s="49" customFormat="1" ht="40.5" customHeight="1" thickBot="1">
      <c r="A30" s="45" t="s">
        <v>39</v>
      </c>
      <c r="B30" s="46">
        <f aca="true" t="shared" si="7" ref="B30:K30">B17+B23</f>
        <v>4876225211</v>
      </c>
      <c r="C30" s="46">
        <f t="shared" si="7"/>
        <v>4865242540</v>
      </c>
      <c r="D30" s="46">
        <f t="shared" si="7"/>
        <v>14900149</v>
      </c>
      <c r="E30" s="46">
        <f t="shared" si="7"/>
        <v>3568557</v>
      </c>
      <c r="F30" s="46">
        <f t="shared" si="7"/>
        <v>24763098401</v>
      </c>
      <c r="G30" s="46">
        <f t="shared" si="7"/>
        <v>23836642799</v>
      </c>
      <c r="H30" s="46">
        <f t="shared" si="7"/>
        <v>2889957120</v>
      </c>
      <c r="I30" s="46">
        <f t="shared" si="7"/>
        <v>2735174171</v>
      </c>
      <c r="J30" s="46">
        <f t="shared" si="7"/>
        <v>644319337</v>
      </c>
      <c r="K30" s="46">
        <f t="shared" si="7"/>
        <v>577898655</v>
      </c>
      <c r="L30" s="47">
        <f t="shared" si="1"/>
        <v>33188500218</v>
      </c>
      <c r="M30" s="48">
        <f t="shared" si="2"/>
        <v>32018526722</v>
      </c>
      <c r="N30" s="30">
        <f>SUM(B30:K30)-L30-M30</f>
        <v>0</v>
      </c>
    </row>
    <row r="31" s="1" customFormat="1" ht="15" customHeight="1">
      <c r="A31" s="50" t="s">
        <v>44</v>
      </c>
    </row>
    <row r="32" s="1" customFormat="1" ht="14.25" customHeight="1">
      <c r="A32" s="51" t="s">
        <v>45</v>
      </c>
    </row>
    <row r="33" s="1" customFormat="1" ht="14.25" customHeight="1">
      <c r="A33" s="51" t="s">
        <v>46</v>
      </c>
    </row>
    <row r="34" s="1" customFormat="1" ht="14.25" customHeight="1">
      <c r="A34" s="51" t="s">
        <v>47</v>
      </c>
    </row>
    <row r="35" spans="2:13" s="52" customFormat="1" ht="15.75">
      <c r="B35" s="53">
        <f aca="true" t="shared" si="8" ref="B35:M35">B30-B16</f>
        <v>0</v>
      </c>
      <c r="C35" s="53">
        <f t="shared" si="8"/>
        <v>0</v>
      </c>
      <c r="D35" s="53">
        <f t="shared" si="8"/>
        <v>0</v>
      </c>
      <c r="E35" s="53">
        <f t="shared" si="8"/>
        <v>0</v>
      </c>
      <c r="F35" s="53">
        <f t="shared" si="8"/>
        <v>0</v>
      </c>
      <c r="G35" s="53">
        <f t="shared" si="8"/>
        <v>0</v>
      </c>
      <c r="H35" s="53">
        <f t="shared" si="8"/>
        <v>0</v>
      </c>
      <c r="I35" s="53">
        <f t="shared" si="8"/>
        <v>0</v>
      </c>
      <c r="J35" s="53">
        <f t="shared" si="8"/>
        <v>0</v>
      </c>
      <c r="K35" s="53">
        <f t="shared" si="8"/>
        <v>0</v>
      </c>
      <c r="L35" s="53">
        <f t="shared" si="8"/>
        <v>0</v>
      </c>
      <c r="M35" s="53">
        <f t="shared" si="8"/>
        <v>0</v>
      </c>
    </row>
    <row r="36" spans="1:13" s="54" customFormat="1" ht="16.5">
      <c r="A36" s="52"/>
      <c r="B36" s="52" t="s">
        <v>48</v>
      </c>
      <c r="C36" s="52" t="s">
        <v>49</v>
      </c>
      <c r="D36" s="52" t="s">
        <v>49</v>
      </c>
      <c r="E36" s="52" t="s">
        <v>49</v>
      </c>
      <c r="F36" s="52" t="s">
        <v>49</v>
      </c>
      <c r="G36" s="52" t="s">
        <v>49</v>
      </c>
      <c r="H36" s="52" t="s">
        <v>49</v>
      </c>
      <c r="I36" s="52" t="s">
        <v>49</v>
      </c>
      <c r="J36" s="52" t="s">
        <v>49</v>
      </c>
      <c r="K36" s="52" t="s">
        <v>49</v>
      </c>
      <c r="L36" s="52"/>
      <c r="M36" s="52"/>
    </row>
    <row r="37" spans="6:10" ht="16.5">
      <c r="F37" s="52"/>
      <c r="G37" s="52"/>
      <c r="J37" s="52"/>
    </row>
    <row r="38" ht="16.5">
      <c r="F38" s="52"/>
    </row>
  </sheetData>
  <mergeCells count="3">
    <mergeCell ref="L4:M5"/>
    <mergeCell ref="B5:C5"/>
    <mergeCell ref="D5:E5"/>
  </mergeCells>
  <printOptions horizontalCentered="1"/>
  <pageMargins left="0.4724409448818898" right="0.4724409448818898" top="0.9448818897637796" bottom="0.7874015748031497" header="0.3937007874015748" footer="0.5118110236220472"/>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會計管理中心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dc:creator>
  <cp:keywords/>
  <dc:description/>
  <cp:lastModifiedBy>temp</cp:lastModifiedBy>
  <dcterms:created xsi:type="dcterms:W3CDTF">2005-07-01T06:49:45Z</dcterms:created>
  <dcterms:modified xsi:type="dcterms:W3CDTF">2006-01-03T07:14:34Z</dcterms:modified>
  <cp:category/>
  <cp:version/>
  <cp:contentType/>
  <cp:contentStatus/>
</cp:coreProperties>
</file>