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05" tabRatio="394" activeTab="0"/>
  </bookViews>
  <sheets>
    <sheet name="出納終結報告定稿" sheetId="1" r:id="rId1"/>
  </sheets>
  <definedNames>
    <definedName name="\m" localSheetId="0">'出納終結報告定稿'!#REF!</definedName>
    <definedName name="\m">#REF!</definedName>
    <definedName name="\p" localSheetId="0">'出納終結報告定稿'!#REF!</definedName>
    <definedName name="\p">#REF!</definedName>
    <definedName name="\s" localSheetId="0">'出納終結報告定稿'!#REF!</definedName>
    <definedName name="\s">#REF!</definedName>
    <definedName name="_xlnm.Print_Area" localSheetId="0">'出納終結報告定稿'!$A$1:$J$77</definedName>
    <definedName name="Print_Area_MI" localSheetId="0">'出納終結報告定稿'!$A$4:$J$64</definedName>
    <definedName name="PRINT_AREA_MI">#REF!</definedName>
    <definedName name="_xlnm.Print_Titles" localSheetId="0">'出納終結報告定稿'!$1:$5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<sst xmlns="http://schemas.openxmlformats.org/spreadsheetml/2006/main" count="120" uniqueCount="110">
  <si>
    <t xml:space="preserve"> </t>
  </si>
  <si>
    <t>比</t>
  </si>
  <si>
    <t>較</t>
  </si>
  <si>
    <t>增</t>
  </si>
  <si>
    <t>減</t>
  </si>
  <si>
    <t>中央政府</t>
  </si>
  <si>
    <t>總決算</t>
  </si>
  <si>
    <t>國庫年度出</t>
  </si>
  <si>
    <t>以前年度收入</t>
  </si>
  <si>
    <t>退還以前年度歲入</t>
  </si>
  <si>
    <t>收回以前年度</t>
  </si>
  <si>
    <t>本年度國庫結存數</t>
  </si>
  <si>
    <t>興建重大交通建設計畫</t>
  </si>
  <si>
    <t>第三期工程特別決算</t>
  </si>
  <si>
    <t>單位：新臺幣元</t>
  </si>
  <si>
    <t>收入項目</t>
  </si>
  <si>
    <t>支出項目</t>
  </si>
  <si>
    <t>收回剔除經費</t>
  </si>
  <si>
    <t>經費賸餘</t>
  </si>
  <si>
    <t>以前年度支出</t>
  </si>
  <si>
    <t>九二一震災災後重建</t>
  </si>
  <si>
    <t>九二一震災災後重建第二</t>
  </si>
  <si>
    <t>支出合計</t>
  </si>
  <si>
    <t>擴大公共建設投資計畫</t>
  </si>
  <si>
    <r>
      <t>納終結報告</t>
    </r>
    <r>
      <rPr>
        <b/>
        <sz val="26"/>
        <rFont val="細明體"/>
        <family val="3"/>
      </rPr>
      <t xml:space="preserve">  </t>
    </r>
    <r>
      <rPr>
        <b/>
        <sz val="18"/>
        <rFont val="Times New Roman"/>
        <family val="1"/>
      </rPr>
      <t>(</t>
    </r>
    <r>
      <rPr>
        <b/>
        <sz val="18"/>
        <rFont val="細明體"/>
        <family val="3"/>
      </rPr>
      <t>現金收支部分</t>
    </r>
    <r>
      <rPr>
        <b/>
        <sz val="18"/>
        <rFont val="Times New Roman"/>
        <family val="1"/>
      </rPr>
      <t>)</t>
    </r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</si>
  <si>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</si>
  <si>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</si>
  <si>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</si>
  <si>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</si>
  <si>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t>以前年度支出</t>
  </si>
  <si>
    <t>特別決算以前年度支出</t>
  </si>
  <si>
    <t>期特別決算以前年度支出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</si>
  <si>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</si>
  <si>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</si>
  <si>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</si>
  <si>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</si>
  <si>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</si>
  <si>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</si>
  <si>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礦區稅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</si>
  <si>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</si>
  <si>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</si>
  <si>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</si>
  <si>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</si>
  <si>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</si>
  <si>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</si>
  <si>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</si>
  <si>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</si>
  <si>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</si>
  <si>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國民大會主管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</si>
  <si>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</si>
  <si>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</si>
  <si>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</si>
  <si>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</si>
  <si>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</si>
  <si>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</si>
  <si>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</si>
  <si>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</si>
  <si>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</si>
  <si>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</si>
  <si>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</si>
  <si>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</si>
  <si>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</si>
  <si>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</si>
  <si>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</si>
  <si>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</si>
  <si>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</si>
  <si>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</si>
  <si>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</si>
  <si>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</si>
  <si>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</si>
  <si>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</si>
  <si>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</si>
  <si>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</si>
  <si>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</si>
  <si>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</si>
  <si>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</si>
  <si>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_</t>
  </si>
  <si>
    <t>　調整軍公教人員待遇準備</t>
  </si>
  <si>
    <t>國軍老舊眷村改建特別決算</t>
  </si>
  <si>
    <r>
      <t>支出</t>
    </r>
    <r>
      <rPr>
        <sz val="10"/>
        <rFont val="Times New Roman"/>
        <family val="1"/>
      </rPr>
      <t>(86.06.18-94.12.31)</t>
    </r>
  </si>
  <si>
    <r>
      <t>收入</t>
    </r>
    <r>
      <rPr>
        <sz val="10"/>
        <rFont val="Times New Roman"/>
        <family val="1"/>
      </rPr>
      <t xml:space="preserve"> (86.06.18-94.12.31)</t>
    </r>
  </si>
  <si>
    <t>以前年度收入小計</t>
  </si>
  <si>
    <t>收支賸餘</t>
  </si>
  <si>
    <t>特別決算（94年度）支出</t>
  </si>
  <si>
    <t>擴大公共建設投資計畫</t>
  </si>
  <si>
    <r>
      <t>特別決算（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年度）以前年度</t>
    </r>
  </si>
  <si>
    <t>支出</t>
  </si>
  <si>
    <t>上年度國庫結存數</t>
  </si>
  <si>
    <t>本年度發行國庫券及
短期借款淨減少舉借數</t>
  </si>
  <si>
    <t>各機關淨減少保管款存放
餘額</t>
  </si>
  <si>
    <t>特種基金淨增加保管款存
放餘額</t>
  </si>
  <si>
    <t>本年度收入小計</t>
  </si>
  <si>
    <r>
      <t xml:space="preserve"> 94 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度</t>
    </r>
  </si>
  <si>
    <t>以前年度支出小計</t>
  </si>
  <si>
    <t>債務舉借收入小計</t>
  </si>
  <si>
    <t>收入合計</t>
  </si>
  <si>
    <t>擴大公共建設投資計畫特別</t>
  </si>
  <si>
    <r>
      <t>決算（</t>
    </r>
    <r>
      <rPr>
        <sz val="10"/>
        <rFont val="Times New Roman"/>
        <family val="1"/>
      </rPr>
      <t>94</t>
    </r>
    <r>
      <rPr>
        <sz val="10"/>
        <rFont val="細明體"/>
        <family val="3"/>
      </rPr>
      <t>年度）收入</t>
    </r>
  </si>
  <si>
    <r>
      <t>基隆河整體治理計畫（</t>
    </r>
    <r>
      <rPr>
        <sz val="10"/>
        <rFont val="新細明體"/>
        <family val="1"/>
      </rPr>
      <t>前期</t>
    </r>
  </si>
  <si>
    <r>
      <t>計畫）</t>
    </r>
    <r>
      <rPr>
        <sz val="10"/>
        <rFont val="新細明體"/>
        <family val="1"/>
      </rPr>
      <t>特別決算支出</t>
    </r>
  </si>
  <si>
    <r>
      <t xml:space="preserve">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國</t>
    </r>
  </si>
  <si>
    <r>
      <t>特別決算支出小計</t>
    </r>
    <r>
      <rPr>
        <sz val="12"/>
        <rFont val="標楷體"/>
        <family val="4"/>
      </rPr>
      <t xml:space="preserve"> </t>
    </r>
  </si>
  <si>
    <t>本年度支出小計</t>
  </si>
  <si>
    <t>特別決算收入小計</t>
  </si>
  <si>
    <t>總決算－本年度</t>
  </si>
  <si>
    <t>九二一震災災後重建第二期
    決算</t>
  </si>
  <si>
    <t>特別決算</t>
  </si>
  <si>
    <t>基隆河整體治理計畫（前期</t>
  </si>
  <si>
    <t>計畫）特別決算</t>
  </si>
  <si>
    <t>決算（94年度）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</si>
</sst>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</numFmts>
  <fonts count="24">
    <font>
      <sz val="12"/>
      <name val="Courier"/>
      <family val="3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0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26"/>
      <name val="細明體"/>
      <family val="3"/>
    </font>
    <font>
      <b/>
      <sz val="18"/>
      <name val="Times New Roman"/>
      <family val="1"/>
    </font>
    <font>
      <b/>
      <sz val="18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細明體"/>
      <family val="3"/>
    </font>
    <font>
      <sz val="12"/>
      <name val="Times New Roman"/>
      <family val="1"/>
    </font>
    <font>
      <b/>
      <sz val="10"/>
      <name val="新細明體"/>
      <family val="1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distributed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177" fontId="7" fillId="0" borderId="3" xfId="0" applyNumberFormat="1" applyFont="1" applyBorder="1" applyAlignment="1" applyProtection="1">
      <alignment horizontal="right" vertical="center" shrinkToFit="1"/>
      <protection/>
    </xf>
    <xf numFmtId="177" fontId="8" fillId="0" borderId="3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center" shrinkToFit="1"/>
      <protection/>
    </xf>
    <xf numFmtId="39" fontId="7" fillId="0" borderId="2" xfId="0" applyNumberFormat="1" applyFont="1" applyBorder="1" applyAlignment="1" applyProtection="1">
      <alignment vertical="center" shrinkToFit="1"/>
      <protection/>
    </xf>
    <xf numFmtId="39" fontId="7" fillId="0" borderId="0" xfId="0" applyNumberFormat="1" applyFont="1" applyBorder="1" applyAlignment="1" applyProtection="1">
      <alignment vertical="center" shrinkToFit="1"/>
      <protection/>
    </xf>
    <xf numFmtId="177" fontId="8" fillId="0" borderId="2" xfId="0" applyNumberFormat="1" applyFont="1" applyBorder="1" applyAlignment="1" applyProtection="1">
      <alignment horizontal="right" vertical="center" shrinkToFit="1"/>
      <protection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39" fontId="7" fillId="0" borderId="1" xfId="0" applyNumberFormat="1" applyFont="1" applyBorder="1" applyAlignment="1" applyProtection="1">
      <alignment vertical="center" shrinkToFit="1"/>
      <protection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top"/>
    </xf>
    <xf numFmtId="0" fontId="7" fillId="0" borderId="4" xfId="0" applyFont="1" applyBorder="1" applyAlignment="1">
      <alignment/>
    </xf>
    <xf numFmtId="177" fontId="7" fillId="0" borderId="0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distributed"/>
      <protection/>
    </xf>
    <xf numFmtId="39" fontId="6" fillId="0" borderId="1" xfId="0" applyNumberFormat="1" applyFont="1" applyBorder="1" applyAlignment="1" applyProtection="1">
      <alignment horizontal="distributed" vertical="center"/>
      <protection/>
    </xf>
    <xf numFmtId="39" fontId="6" fillId="0" borderId="1" xfId="0" applyNumberFormat="1" applyFont="1" applyBorder="1" applyAlignment="1" applyProtection="1" quotePrefix="1">
      <alignment horizontal="distributed"/>
      <protection/>
    </xf>
    <xf numFmtId="181" fontId="7" fillId="0" borderId="2" xfId="0" applyNumberFormat="1" applyFont="1" applyBorder="1" applyAlignment="1">
      <alignment vertical="center" shrinkToFit="1"/>
    </xf>
    <xf numFmtId="0" fontId="7" fillId="0" borderId="5" xfId="0" applyFont="1" applyBorder="1" applyAlignment="1">
      <alignment/>
    </xf>
    <xf numFmtId="39" fontId="7" fillId="0" borderId="5" xfId="0" applyNumberFormat="1" applyFont="1" applyBorder="1" applyAlignment="1" applyProtection="1">
      <alignment vertical="center" shrinkToFit="1"/>
      <protection/>
    </xf>
    <xf numFmtId="39" fontId="7" fillId="0" borderId="6" xfId="0" applyNumberFormat="1" applyFont="1" applyBorder="1" applyAlignment="1" applyProtection="1">
      <alignment vertical="center" shrinkToFit="1"/>
      <protection/>
    </xf>
    <xf numFmtId="177" fontId="8" fillId="0" borderId="5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 shrinkToFit="1"/>
    </xf>
    <xf numFmtId="177" fontId="7" fillId="0" borderId="3" xfId="0" applyNumberFormat="1" applyFont="1" applyBorder="1" applyAlignment="1" applyProtection="1">
      <alignment horizontal="right" shrinkToFit="1"/>
      <protection/>
    </xf>
    <xf numFmtId="177" fontId="7" fillId="0" borderId="1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shrinkToFit="1"/>
      <protection/>
    </xf>
    <xf numFmtId="177" fontId="8" fillId="0" borderId="7" xfId="0" applyNumberFormat="1" applyFont="1" applyBorder="1" applyAlignment="1" applyProtection="1">
      <alignment horizontal="right" shrinkToFit="1"/>
      <protection/>
    </xf>
    <xf numFmtId="183" fontId="7" fillId="0" borderId="2" xfId="0" applyNumberFormat="1" applyFont="1" applyBorder="1" applyAlignment="1" applyProtection="1">
      <alignment horizontal="right" vertical="center" shrinkToFit="1"/>
      <protection/>
    </xf>
    <xf numFmtId="39" fontId="7" fillId="0" borderId="0" xfId="0" applyNumberFormat="1" applyFont="1" applyBorder="1" applyAlignment="1" applyProtection="1">
      <alignment horizontal="left" vertical="center"/>
      <protection/>
    </xf>
    <xf numFmtId="39" fontId="14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Font="1" applyAlignment="1">
      <alignment vertical="center"/>
    </xf>
    <xf numFmtId="39" fontId="15" fillId="0" borderId="8" xfId="0" applyNumberFormat="1" applyFont="1" applyBorder="1" applyAlignment="1" applyProtection="1">
      <alignment horizontal="center" vertical="center"/>
      <protection/>
    </xf>
    <xf numFmtId="39" fontId="15" fillId="0" borderId="9" xfId="0" applyNumberFormat="1" applyFont="1" applyBorder="1" applyAlignment="1" applyProtection="1">
      <alignment horizontal="center" vertical="center"/>
      <protection/>
    </xf>
    <xf numFmtId="39" fontId="15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right"/>
    </xf>
    <xf numFmtId="177" fontId="7" fillId="0" borderId="3" xfId="0" applyNumberFormat="1" applyFont="1" applyBorder="1" applyAlignment="1" applyProtection="1">
      <alignment horizontal="right" vertical="center"/>
      <protection/>
    </xf>
    <xf numFmtId="177" fontId="7" fillId="0" borderId="2" xfId="0" applyNumberFormat="1" applyFont="1" applyBorder="1" applyAlignment="1" applyProtection="1">
      <alignment horizontal="right" vertical="center"/>
      <protection/>
    </xf>
    <xf numFmtId="177" fontId="8" fillId="0" borderId="2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7" fontId="7" fillId="0" borderId="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0" fontId="7" fillId="0" borderId="1" xfId="0" applyFont="1" applyBorder="1" applyAlignment="1">
      <alignment vertical="center"/>
    </xf>
    <xf numFmtId="39" fontId="6" fillId="0" borderId="1" xfId="0" applyNumberFormat="1" applyFont="1" applyBorder="1" applyAlignment="1" applyProtection="1">
      <alignment horizontal="left" vertical="center"/>
      <protection/>
    </xf>
    <xf numFmtId="39" fontId="6" fillId="0" borderId="0" xfId="0" applyNumberFormat="1" applyFont="1" applyBorder="1" applyAlignment="1" applyProtection="1">
      <alignment horizontal="left" vertical="top"/>
      <protection/>
    </xf>
    <xf numFmtId="39" fontId="6" fillId="0" borderId="0" xfId="0" applyNumberFormat="1" applyFont="1" applyBorder="1" applyAlignment="1" applyProtection="1">
      <alignment vertical="center"/>
      <protection/>
    </xf>
    <xf numFmtId="39" fontId="14" fillId="0" borderId="0" xfId="0" applyNumberFormat="1" applyFont="1" applyAlignment="1" applyProtection="1">
      <alignment vertical="center"/>
      <protection/>
    </xf>
    <xf numFmtId="39" fontId="14" fillId="0" borderId="0" xfId="0" applyNumberFormat="1" applyFont="1" applyBorder="1" applyAlignment="1" applyProtection="1">
      <alignment vertical="center"/>
      <protection/>
    </xf>
    <xf numFmtId="39" fontId="20" fillId="0" borderId="0" xfId="0" applyNumberFormat="1" applyFont="1" applyBorder="1" applyAlignment="1" applyProtection="1">
      <alignment horizontal="distributed" vertical="center" shrinkToFit="1"/>
      <protection/>
    </xf>
    <xf numFmtId="39" fontId="14" fillId="0" borderId="0" xfId="0" applyNumberFormat="1" applyFont="1" applyBorder="1" applyAlignment="1" applyProtection="1">
      <alignment vertical="center" wrapText="1"/>
      <protection/>
    </xf>
    <xf numFmtId="39" fontId="6" fillId="0" borderId="1" xfId="0" applyNumberFormat="1" applyFont="1" applyBorder="1" applyAlignment="1" applyProtection="1">
      <alignment vertical="center"/>
      <protection/>
    </xf>
    <xf numFmtId="39" fontId="6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 applyProtection="1">
      <alignment horizontal="left" vertical="top"/>
      <protection/>
    </xf>
    <xf numFmtId="177" fontId="7" fillId="0" borderId="3" xfId="0" applyNumberFormat="1" applyFont="1" applyBorder="1" applyAlignment="1" applyProtection="1">
      <alignment horizontal="right"/>
      <protection/>
    </xf>
    <xf numFmtId="39" fontId="6" fillId="0" borderId="1" xfId="0" applyNumberFormat="1" applyFont="1" applyBorder="1" applyAlignment="1" applyProtection="1">
      <alignment horizontal="left" wrapText="1"/>
      <protection/>
    </xf>
    <xf numFmtId="39" fontId="6" fillId="0" borderId="1" xfId="0" applyNumberFormat="1" applyFont="1" applyBorder="1" applyAlignment="1" applyProtection="1">
      <alignment horizontal="left" vertical="top" wrapText="1"/>
      <protection/>
    </xf>
    <xf numFmtId="39" fontId="6" fillId="0" borderId="1" xfId="0" applyNumberFormat="1" applyFont="1" applyBorder="1" applyAlignment="1" applyProtection="1" quotePrefix="1">
      <alignment horizontal="left"/>
      <protection/>
    </xf>
    <xf numFmtId="39" fontId="20" fillId="0" borderId="0" xfId="0" applyNumberFormat="1" applyFont="1" applyBorder="1" applyAlignment="1" applyProtection="1">
      <alignment horizontal="distributed" vertical="center"/>
      <protection/>
    </xf>
    <xf numFmtId="177" fontId="8" fillId="0" borderId="3" xfId="0" applyNumberFormat="1" applyFont="1" applyBorder="1" applyAlignment="1" applyProtection="1">
      <alignment horizontal="right" shrinkToFit="1"/>
      <protection/>
    </xf>
    <xf numFmtId="39" fontId="6" fillId="0" borderId="0" xfId="0" applyNumberFormat="1" applyFont="1" applyBorder="1" applyAlignment="1" applyProtection="1">
      <alignment horizontal="left" vertical="center" wrapText="1"/>
      <protection/>
    </xf>
    <xf numFmtId="39" fontId="6" fillId="0" borderId="0" xfId="0" applyNumberFormat="1" applyFont="1" applyBorder="1" applyAlignment="1" applyProtection="1">
      <alignment horizontal="left" vertical="center" wrapText="1" shrinkToFit="1"/>
      <protection/>
    </xf>
    <xf numFmtId="39" fontId="21" fillId="0" borderId="0" xfId="0" applyNumberFormat="1" applyFont="1" applyBorder="1" applyAlignment="1" applyProtection="1">
      <alignment horizontal="distributed" vertical="center" shrinkToFit="1"/>
      <protection/>
    </xf>
    <xf numFmtId="177" fontId="8" fillId="0" borderId="3" xfId="0" applyNumberFormat="1" applyFont="1" applyBorder="1" applyAlignment="1" applyProtection="1">
      <alignment horizontal="right" vertical="top"/>
      <protection/>
    </xf>
    <xf numFmtId="39" fontId="6" fillId="0" borderId="1" xfId="0" applyNumberFormat="1" applyFont="1" applyBorder="1" applyAlignment="1" applyProtection="1" quotePrefix="1">
      <alignment horizontal="left" wrapText="1"/>
      <protection/>
    </xf>
    <xf numFmtId="0" fontId="14" fillId="0" borderId="1" xfId="0" applyFont="1" applyBorder="1" applyAlignment="1">
      <alignment vertical="top"/>
    </xf>
    <xf numFmtId="177" fontId="7" fillId="0" borderId="3" xfId="0" applyNumberFormat="1" applyFont="1" applyBorder="1" applyAlignment="1" applyProtection="1">
      <alignment horizontal="right" vertical="top" shrinkToFit="1"/>
      <protection/>
    </xf>
    <xf numFmtId="177" fontId="8" fillId="0" borderId="3" xfId="0" applyNumberFormat="1" applyFont="1" applyBorder="1" applyAlignment="1" applyProtection="1">
      <alignment horizontal="right" vertical="top" shrinkToFit="1"/>
      <protection/>
    </xf>
    <xf numFmtId="177" fontId="8" fillId="0" borderId="1" xfId="0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>
      <alignment vertical="center"/>
    </xf>
    <xf numFmtId="39" fontId="22" fillId="0" borderId="0" xfId="0" applyNumberFormat="1" applyFont="1" applyBorder="1" applyAlignment="1" applyProtection="1">
      <alignment horizontal="distributed" vertical="top"/>
      <protection/>
    </xf>
    <xf numFmtId="39" fontId="22" fillId="0" borderId="0" xfId="0" applyNumberFormat="1" applyFont="1" applyBorder="1" applyAlignment="1" applyProtection="1">
      <alignment horizontal="distributed" vertical="center"/>
      <protection/>
    </xf>
    <xf numFmtId="39" fontId="22" fillId="0" borderId="0" xfId="0" applyNumberFormat="1" applyFont="1" applyBorder="1" applyAlignment="1" applyProtection="1">
      <alignment horizontal="distributed" vertical="center" shrinkToFit="1"/>
      <protection/>
    </xf>
    <xf numFmtId="39" fontId="22" fillId="0" borderId="4" xfId="0" applyNumberFormat="1" applyFont="1" applyBorder="1" applyAlignment="1" applyProtection="1">
      <alignment horizontal="distributed" shrinkToFit="1"/>
      <protection/>
    </xf>
    <xf numFmtId="49" fontId="6" fillId="0" borderId="1" xfId="0" applyNumberFormat="1" applyFont="1" applyBorder="1" applyAlignment="1">
      <alignment horizontal="left" vertical="center" wrapText="1"/>
    </xf>
    <xf numFmtId="39" fontId="15" fillId="0" borderId="11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39" fontId="15" fillId="0" borderId="13" xfId="0" applyNumberFormat="1" applyFont="1" applyBorder="1" applyAlignment="1" applyProtection="1">
      <alignment horizontal="distributed" vertical="center"/>
      <protection/>
    </xf>
    <xf numFmtId="0" fontId="17" fillId="0" borderId="14" xfId="0" applyFont="1" applyBorder="1" applyAlignment="1">
      <alignment horizontal="distributed" vertical="center"/>
    </xf>
    <xf numFmtId="39" fontId="22" fillId="0" borderId="1" xfId="0" applyNumberFormat="1" applyFont="1" applyBorder="1" applyAlignment="1" applyProtection="1">
      <alignment horizontal="distributed" vertical="center"/>
      <protection/>
    </xf>
    <xf numFmtId="39" fontId="6" fillId="0" borderId="4" xfId="0" applyNumberFormat="1" applyFont="1" applyBorder="1" applyAlignment="1" applyProtection="1">
      <alignment horizontal="distributed" vertical="center"/>
      <protection/>
    </xf>
    <xf numFmtId="177" fontId="7" fillId="0" borderId="5" xfId="0" applyNumberFormat="1" applyFont="1" applyBorder="1" applyAlignment="1" applyProtection="1">
      <alignment horizontal="right" vertical="center" shrinkToFit="1"/>
      <protection/>
    </xf>
    <xf numFmtId="177" fontId="7" fillId="0" borderId="6" xfId="0" applyNumberFormat="1" applyFont="1" applyBorder="1" applyAlignment="1" applyProtection="1">
      <alignment horizontal="right" vertical="center" shrinkToFit="1"/>
      <protection/>
    </xf>
    <xf numFmtId="39" fontId="7" fillId="0" borderId="4" xfId="0" applyNumberFormat="1" applyFont="1" applyBorder="1" applyAlignment="1" applyProtection="1">
      <alignment horizontal="left" vertical="center"/>
      <protection/>
    </xf>
    <xf numFmtId="177" fontId="7" fillId="0" borderId="7" xfId="0" applyNumberFormat="1" applyFont="1" applyBorder="1" applyAlignment="1" applyProtection="1">
      <alignment horizontal="right" vertic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7"/>
  <sheetViews>
    <sheetView showGridLines="0" tabSelected="1" zoomScale="90" zoomScaleNormal="90" zoomScaleSheetLayoutView="100" workbookViewId="0" topLeftCell="A58">
      <selection activeCell="C38" sqref="C38"/>
    </sheetView>
  </sheetViews>
  <sheetFormatPr defaultColWidth="9.796875" defaultRowHeight="15"/>
  <cols>
    <col min="1" max="1" width="17.09765625" style="1" customWidth="1"/>
    <col min="2" max="2" width="14.19921875" style="1" customWidth="1"/>
    <col min="3" max="3" width="14.69921875" style="1" customWidth="1"/>
    <col min="4" max="4" width="12.796875" style="1" customWidth="1"/>
    <col min="5" max="5" width="13.19921875" style="1" customWidth="1"/>
    <col min="6" max="6" width="17.19921875" style="1" customWidth="1"/>
    <col min="7" max="7" width="14.59765625" style="1" customWidth="1"/>
    <col min="8" max="8" width="15" style="1" customWidth="1"/>
    <col min="9" max="9" width="11.8984375" style="1" customWidth="1"/>
    <col min="10" max="10" width="13" style="1" customWidth="1"/>
    <col min="11" max="16384" width="9.796875" style="1" customWidth="1"/>
  </cols>
  <sheetData>
    <row r="1" spans="5:6" ht="27.75">
      <c r="E1" s="3" t="s">
        <v>5</v>
      </c>
      <c r="F1" s="4" t="s">
        <v>6</v>
      </c>
    </row>
    <row r="2" spans="5:6" ht="36.75">
      <c r="E2" s="5" t="s">
        <v>7</v>
      </c>
      <c r="F2" s="6" t="s">
        <v>24</v>
      </c>
    </row>
    <row r="3" spans="5:10" ht="17.25" thickBot="1">
      <c r="E3" s="53" t="s">
        <v>100</v>
      </c>
      <c r="F3" s="52" t="s">
        <v>92</v>
      </c>
      <c r="J3" s="46" t="s">
        <v>14</v>
      </c>
    </row>
    <row r="4" spans="1:10" s="42" customFormat="1" ht="16.5" customHeight="1">
      <c r="A4" s="92" t="s">
        <v>15</v>
      </c>
      <c r="B4" s="90" t="s">
        <v>25</v>
      </c>
      <c r="C4" s="90" t="s">
        <v>26</v>
      </c>
      <c r="D4" s="43" t="s">
        <v>1</v>
      </c>
      <c r="E4" s="44" t="s">
        <v>2</v>
      </c>
      <c r="F4" s="92" t="s">
        <v>16</v>
      </c>
      <c r="G4" s="90" t="s">
        <v>25</v>
      </c>
      <c r="H4" s="90" t="s">
        <v>27</v>
      </c>
      <c r="I4" s="43" t="s">
        <v>1</v>
      </c>
      <c r="J4" s="44" t="s">
        <v>2</v>
      </c>
    </row>
    <row r="5" spans="1:10" s="42" customFormat="1" ht="16.5" customHeight="1">
      <c r="A5" s="93"/>
      <c r="B5" s="91"/>
      <c r="C5" s="91"/>
      <c r="D5" s="45" t="s">
        <v>3</v>
      </c>
      <c r="E5" s="45" t="s">
        <v>4</v>
      </c>
      <c r="F5" s="93"/>
      <c r="G5" s="91"/>
      <c r="H5" s="91"/>
      <c r="I5" s="45" t="s">
        <v>3</v>
      </c>
      <c r="J5" s="45" t="s">
        <v>4</v>
      </c>
    </row>
    <row r="6" spans="1:10" ht="21.75" customHeight="1">
      <c r="A6" s="60" t="s">
        <v>32</v>
      </c>
      <c r="B6" s="47">
        <f>SUM(B7:B15)</f>
        <v>943000000000</v>
      </c>
      <c r="C6" s="47">
        <f>SUM(C7:C15)</f>
        <v>1062369368619</v>
      </c>
      <c r="D6" s="47">
        <f aca="true" t="shared" si="0" ref="D6:D23">IF(C6-B6&gt;0,ABS(C6-B6),"                …")</f>
        <v>119369368619</v>
      </c>
      <c r="E6" s="47" t="str">
        <f aca="true" t="shared" si="1" ref="E6:E23">IF(C6-B6&lt;0,ABS(C6-B6),"                …")</f>
        <v>                …</v>
      </c>
      <c r="F6" s="62" t="s">
        <v>48</v>
      </c>
      <c r="G6" s="11">
        <v>87405000</v>
      </c>
      <c r="H6" s="11">
        <v>73276815</v>
      </c>
      <c r="I6" s="11" t="str">
        <f aca="true" t="shared" si="2" ref="I6:I33">IF(H6-G6&gt;0,ABS(H6-G6),"                …")</f>
        <v>                …</v>
      </c>
      <c r="J6" s="11">
        <f aca="true" t="shared" si="3" ref="J6:J33">IF(H6-G6&lt;0,ABS(H6-G6),"                …")</f>
        <v>14128185</v>
      </c>
    </row>
    <row r="7" spans="1:10" ht="21.75" customHeight="1">
      <c r="A7" s="61" t="s">
        <v>33</v>
      </c>
      <c r="B7" s="47">
        <v>435076000000</v>
      </c>
      <c r="C7" s="47">
        <v>563226302517</v>
      </c>
      <c r="D7" s="47">
        <f t="shared" si="0"/>
        <v>128150302517</v>
      </c>
      <c r="E7" s="47" t="str">
        <f t="shared" si="1"/>
        <v>                …</v>
      </c>
      <c r="F7" s="62" t="s">
        <v>49</v>
      </c>
      <c r="G7" s="47">
        <v>10539070000</v>
      </c>
      <c r="H7" s="47">
        <v>9527789997</v>
      </c>
      <c r="I7" s="11" t="str">
        <f t="shared" si="2"/>
        <v>                …</v>
      </c>
      <c r="J7" s="11">
        <f t="shared" si="3"/>
        <v>1011280003</v>
      </c>
    </row>
    <row r="8" spans="1:10" ht="21.75" customHeight="1">
      <c r="A8" s="61" t="s">
        <v>34</v>
      </c>
      <c r="B8" s="47">
        <v>10100000000</v>
      </c>
      <c r="C8" s="47">
        <v>4929997678</v>
      </c>
      <c r="D8" s="47" t="str">
        <f t="shared" si="0"/>
        <v>                …</v>
      </c>
      <c r="E8" s="47">
        <f t="shared" si="1"/>
        <v>5170002322</v>
      </c>
      <c r="F8" s="62" t="s">
        <v>50</v>
      </c>
      <c r="G8" s="47">
        <v>36467027000</v>
      </c>
      <c r="H8" s="47">
        <v>33463168911</v>
      </c>
      <c r="I8" s="11" t="str">
        <f t="shared" si="2"/>
        <v>                …</v>
      </c>
      <c r="J8" s="11">
        <f t="shared" si="3"/>
        <v>3003858089</v>
      </c>
    </row>
    <row r="9" spans="1:10" ht="21.75" customHeight="1">
      <c r="A9" s="61" t="s">
        <v>35</v>
      </c>
      <c r="B9" s="47">
        <v>82000000000</v>
      </c>
      <c r="C9" s="47">
        <v>82373667587</v>
      </c>
      <c r="D9" s="47">
        <f t="shared" si="0"/>
        <v>373667587</v>
      </c>
      <c r="E9" s="47" t="str">
        <f t="shared" si="1"/>
        <v>                …</v>
      </c>
      <c r="F9" s="62" t="s">
        <v>51</v>
      </c>
      <c r="G9" s="47">
        <v>4305707000</v>
      </c>
      <c r="H9" s="47">
        <v>4116763165</v>
      </c>
      <c r="I9" s="11" t="str">
        <f t="shared" si="2"/>
        <v>                …</v>
      </c>
      <c r="J9" s="11">
        <f t="shared" si="3"/>
        <v>188943835</v>
      </c>
    </row>
    <row r="10" spans="1:10" ht="21.75" customHeight="1">
      <c r="A10" s="61" t="s">
        <v>36</v>
      </c>
      <c r="B10" s="47">
        <v>143080000000</v>
      </c>
      <c r="C10" s="47">
        <v>151569813306</v>
      </c>
      <c r="D10" s="47">
        <f t="shared" si="0"/>
        <v>8489813306</v>
      </c>
      <c r="E10" s="47" t="str">
        <f t="shared" si="1"/>
        <v>                …</v>
      </c>
      <c r="F10" s="62" t="s">
        <v>52</v>
      </c>
      <c r="G10" s="47">
        <v>16104452000</v>
      </c>
      <c r="H10" s="47">
        <v>14556095556</v>
      </c>
      <c r="I10" s="11" t="str">
        <f t="shared" si="2"/>
        <v>                …</v>
      </c>
      <c r="J10" s="11">
        <f t="shared" si="3"/>
        <v>1548356444</v>
      </c>
    </row>
    <row r="11" spans="1:10" ht="21.75" customHeight="1">
      <c r="A11" s="62" t="s">
        <v>37</v>
      </c>
      <c r="B11" s="47">
        <v>95730000000</v>
      </c>
      <c r="C11" s="47">
        <v>68203676938</v>
      </c>
      <c r="D11" s="47" t="str">
        <f t="shared" si="0"/>
        <v>                …</v>
      </c>
      <c r="E11" s="47">
        <f t="shared" si="1"/>
        <v>27526323062</v>
      </c>
      <c r="F11" s="62" t="s">
        <v>53</v>
      </c>
      <c r="G11" s="47">
        <v>16851378000</v>
      </c>
      <c r="H11" s="47">
        <v>16772661914</v>
      </c>
      <c r="I11" s="11" t="str">
        <f t="shared" si="2"/>
        <v>                …</v>
      </c>
      <c r="J11" s="11">
        <f t="shared" si="3"/>
        <v>78716086</v>
      </c>
    </row>
    <row r="12" spans="1:10" ht="21.75" customHeight="1">
      <c r="A12" s="62" t="s">
        <v>38</v>
      </c>
      <c r="B12" s="47" t="s">
        <v>76</v>
      </c>
      <c r="C12" s="47">
        <v>638386</v>
      </c>
      <c r="D12" s="47">
        <f t="shared" si="0"/>
        <v>638386</v>
      </c>
      <c r="E12" s="47" t="str">
        <f t="shared" si="1"/>
        <v>                …</v>
      </c>
      <c r="F12" s="62" t="s">
        <v>54</v>
      </c>
      <c r="G12" s="47">
        <v>2021961000</v>
      </c>
      <c r="H12" s="47">
        <v>1850753144</v>
      </c>
      <c r="I12" s="11" t="str">
        <f t="shared" si="2"/>
        <v>                …</v>
      </c>
      <c r="J12" s="11">
        <f t="shared" si="3"/>
        <v>171207856</v>
      </c>
    </row>
    <row r="13" spans="1:10" ht="21.75" customHeight="1">
      <c r="A13" s="62" t="s">
        <v>39</v>
      </c>
      <c r="B13" s="47">
        <v>8500000000</v>
      </c>
      <c r="C13" s="47">
        <v>6341672089</v>
      </c>
      <c r="D13" s="47" t="str">
        <f t="shared" si="0"/>
        <v>                …</v>
      </c>
      <c r="E13" s="47">
        <f t="shared" si="1"/>
        <v>2158327911</v>
      </c>
      <c r="F13" s="62" t="s">
        <v>55</v>
      </c>
      <c r="G13" s="47">
        <v>136003661000</v>
      </c>
      <c r="H13" s="47">
        <v>127109663718</v>
      </c>
      <c r="I13" s="11" t="str">
        <f t="shared" si="2"/>
        <v>                …</v>
      </c>
      <c r="J13" s="11">
        <f t="shared" si="3"/>
        <v>8893997282</v>
      </c>
    </row>
    <row r="14" spans="1:10" ht="21.75" customHeight="1">
      <c r="A14" s="62" t="s">
        <v>40</v>
      </c>
      <c r="B14" s="47">
        <v>39360000000</v>
      </c>
      <c r="C14" s="47">
        <v>40354521177</v>
      </c>
      <c r="D14" s="47">
        <f t="shared" si="0"/>
        <v>994521177</v>
      </c>
      <c r="E14" s="47" t="str">
        <f t="shared" si="1"/>
        <v>                …</v>
      </c>
      <c r="F14" s="62" t="s">
        <v>56</v>
      </c>
      <c r="G14" s="47">
        <v>28003762000</v>
      </c>
      <c r="H14" s="47">
        <v>27483883639</v>
      </c>
      <c r="I14" s="11" t="str">
        <f t="shared" si="2"/>
        <v>                …</v>
      </c>
      <c r="J14" s="11">
        <f t="shared" si="3"/>
        <v>519878361</v>
      </c>
    </row>
    <row r="15" spans="1:10" ht="21.75" customHeight="1">
      <c r="A15" s="62" t="s">
        <v>41</v>
      </c>
      <c r="B15" s="47">
        <v>129154000000</v>
      </c>
      <c r="C15" s="47">
        <v>145369078941</v>
      </c>
      <c r="D15" s="47">
        <f t="shared" si="0"/>
        <v>16215078941</v>
      </c>
      <c r="E15" s="47" t="str">
        <f t="shared" si="1"/>
        <v>                …</v>
      </c>
      <c r="F15" s="62" t="s">
        <v>57</v>
      </c>
      <c r="G15" s="47">
        <v>259317351000</v>
      </c>
      <c r="H15" s="47">
        <v>253265224161</v>
      </c>
      <c r="I15" s="11" t="str">
        <f t="shared" si="2"/>
        <v>                …</v>
      </c>
      <c r="J15" s="11">
        <f t="shared" si="3"/>
        <v>6052126839</v>
      </c>
    </row>
    <row r="16" spans="1:10" ht="21.75" customHeight="1">
      <c r="A16" s="62" t="s">
        <v>47</v>
      </c>
      <c r="B16" s="47">
        <v>17811288000</v>
      </c>
      <c r="C16" s="47">
        <v>20021452210.5</v>
      </c>
      <c r="D16" s="47">
        <f t="shared" si="0"/>
        <v>2210164210.5</v>
      </c>
      <c r="E16" s="47" t="str">
        <f t="shared" si="1"/>
        <v>                …</v>
      </c>
      <c r="F16" s="62" t="s">
        <v>58</v>
      </c>
      <c r="G16" s="47">
        <v>201027873000</v>
      </c>
      <c r="H16" s="47">
        <v>183211173188</v>
      </c>
      <c r="I16" s="11" t="str">
        <f t="shared" si="2"/>
        <v>                …</v>
      </c>
      <c r="J16" s="11">
        <f t="shared" si="3"/>
        <v>17816699812</v>
      </c>
    </row>
    <row r="17" spans="1:10" ht="21.75" customHeight="1">
      <c r="A17" s="62" t="s">
        <v>46</v>
      </c>
      <c r="B17" s="47">
        <v>56026296000</v>
      </c>
      <c r="C17" s="47">
        <v>56231301005</v>
      </c>
      <c r="D17" s="47">
        <f t="shared" si="0"/>
        <v>205005005</v>
      </c>
      <c r="E17" s="47" t="str">
        <f t="shared" si="1"/>
        <v>                …</v>
      </c>
      <c r="F17" s="62" t="s">
        <v>59</v>
      </c>
      <c r="G17" s="47">
        <v>141568182000</v>
      </c>
      <c r="H17" s="47">
        <v>140112112721</v>
      </c>
      <c r="I17" s="11" t="str">
        <f t="shared" si="2"/>
        <v>                …</v>
      </c>
      <c r="J17" s="11">
        <f t="shared" si="3"/>
        <v>1456069279</v>
      </c>
    </row>
    <row r="18" spans="1:10" ht="21.75" customHeight="1">
      <c r="A18" s="62" t="s">
        <v>42</v>
      </c>
      <c r="B18" s="47">
        <v>48858468000</v>
      </c>
      <c r="C18" s="47">
        <v>49906173595</v>
      </c>
      <c r="D18" s="47">
        <f t="shared" si="0"/>
        <v>1047705595</v>
      </c>
      <c r="E18" s="47" t="str">
        <f t="shared" si="1"/>
        <v>                …</v>
      </c>
      <c r="F18" s="62" t="s">
        <v>60</v>
      </c>
      <c r="G18" s="47">
        <v>23580002000</v>
      </c>
      <c r="H18" s="47">
        <v>22814976820</v>
      </c>
      <c r="I18" s="11" t="str">
        <f t="shared" si="2"/>
        <v>                …</v>
      </c>
      <c r="J18" s="11">
        <f t="shared" si="3"/>
        <v>765025180</v>
      </c>
    </row>
    <row r="19" spans="1:10" ht="21.75" customHeight="1">
      <c r="A19" s="62" t="s">
        <v>43</v>
      </c>
      <c r="B19" s="47">
        <v>250497860000</v>
      </c>
      <c r="C19" s="47">
        <f>234616232107.1+255427-1289</f>
        <v>234616486245.1</v>
      </c>
      <c r="D19" s="47" t="str">
        <f t="shared" si="0"/>
        <v>                …</v>
      </c>
      <c r="E19" s="47">
        <f t="shared" si="1"/>
        <v>15881373754.899994</v>
      </c>
      <c r="F19" s="62" t="s">
        <v>61</v>
      </c>
      <c r="G19" s="47">
        <v>62550547000</v>
      </c>
      <c r="H19" s="47">
        <v>57215146443</v>
      </c>
      <c r="I19" s="11" t="str">
        <f t="shared" si="2"/>
        <v>                …</v>
      </c>
      <c r="J19" s="11">
        <f t="shared" si="3"/>
        <v>5335400557</v>
      </c>
    </row>
    <row r="20" spans="1:10" ht="21.75" customHeight="1">
      <c r="A20" s="62" t="s">
        <v>44</v>
      </c>
      <c r="B20" s="47">
        <v>280000</v>
      </c>
      <c r="C20" s="47">
        <v>23304</v>
      </c>
      <c r="D20" s="47" t="str">
        <f t="shared" si="0"/>
        <v>                …</v>
      </c>
      <c r="E20" s="47">
        <f t="shared" si="1"/>
        <v>256696</v>
      </c>
      <c r="F20" s="62" t="s">
        <v>62</v>
      </c>
      <c r="G20" s="47">
        <v>76060626000</v>
      </c>
      <c r="H20" s="47">
        <v>73115447938</v>
      </c>
      <c r="I20" s="11" t="str">
        <f t="shared" si="2"/>
        <v>                …</v>
      </c>
      <c r="J20" s="11">
        <f t="shared" si="3"/>
        <v>2945178062</v>
      </c>
    </row>
    <row r="21" spans="1:10" ht="21.75" customHeight="1">
      <c r="A21" s="62" t="s">
        <v>45</v>
      </c>
      <c r="B21" s="47">
        <v>17425170000</v>
      </c>
      <c r="C21" s="47">
        <f>19764782428.99-255427+1289</f>
        <v>19764528290.99</v>
      </c>
      <c r="D21" s="47">
        <f t="shared" si="0"/>
        <v>2339358290.9900017</v>
      </c>
      <c r="E21" s="47" t="str">
        <f t="shared" si="1"/>
        <v>                …</v>
      </c>
      <c r="F21" s="62" t="s">
        <v>63</v>
      </c>
      <c r="G21" s="47">
        <v>154905000</v>
      </c>
      <c r="H21" s="47">
        <v>153875321</v>
      </c>
      <c r="I21" s="11" t="str">
        <f t="shared" si="2"/>
        <v>                …</v>
      </c>
      <c r="J21" s="11">
        <f t="shared" si="3"/>
        <v>1029679</v>
      </c>
    </row>
    <row r="22" spans="1:10" ht="21.75" customHeight="1">
      <c r="A22" s="40"/>
      <c r="B22" s="47"/>
      <c r="C22" s="47"/>
      <c r="D22" s="47"/>
      <c r="E22" s="47"/>
      <c r="F22" s="62" t="s">
        <v>64</v>
      </c>
      <c r="G22" s="11">
        <v>1468074000</v>
      </c>
      <c r="H22" s="11">
        <v>1370834993</v>
      </c>
      <c r="I22" s="11" t="str">
        <f t="shared" si="2"/>
        <v>                …</v>
      </c>
      <c r="J22" s="11">
        <f t="shared" si="3"/>
        <v>97239007</v>
      </c>
    </row>
    <row r="23" spans="1:10" ht="34.5" customHeight="1">
      <c r="A23" s="85" t="s">
        <v>91</v>
      </c>
      <c r="B23" s="78">
        <f>B6+B16+B17+B18+B19+B20+B21</f>
        <v>1333619362000</v>
      </c>
      <c r="C23" s="78">
        <f>C6+C16+C17+C18+C19+C20+C21</f>
        <v>1442909333269.59</v>
      </c>
      <c r="D23" s="78">
        <f t="shared" si="0"/>
        <v>109289971269.59009</v>
      </c>
      <c r="E23" s="78" t="str">
        <f t="shared" si="1"/>
        <v>                …</v>
      </c>
      <c r="F23" s="64" t="s">
        <v>75</v>
      </c>
      <c r="G23" s="11">
        <v>143153998000</v>
      </c>
      <c r="H23" s="11">
        <v>142307073297</v>
      </c>
      <c r="I23" s="11" t="str">
        <f t="shared" si="2"/>
        <v>                …</v>
      </c>
      <c r="J23" s="11">
        <f t="shared" si="3"/>
        <v>846924703</v>
      </c>
    </row>
    <row r="24" spans="1:10" s="42" customFormat="1" ht="22.5" customHeight="1">
      <c r="A24" s="20" t="s">
        <v>8</v>
      </c>
      <c r="B24" s="11"/>
      <c r="C24" s="11">
        <v>176883653412.23</v>
      </c>
      <c r="D24" s="49" t="s">
        <v>0</v>
      </c>
      <c r="F24" s="62" t="s">
        <v>65</v>
      </c>
      <c r="G24" s="11">
        <v>42245518000</v>
      </c>
      <c r="H24" s="11">
        <v>42041414787</v>
      </c>
      <c r="I24" s="11" t="str">
        <f t="shared" si="2"/>
        <v>                …</v>
      </c>
      <c r="J24" s="11">
        <f t="shared" si="3"/>
        <v>204103213</v>
      </c>
    </row>
    <row r="25" spans="1:10" s="42" customFormat="1" ht="21.75" customHeight="1">
      <c r="A25" s="20" t="s">
        <v>17</v>
      </c>
      <c r="B25" s="11"/>
      <c r="C25" s="11">
        <v>3734430</v>
      </c>
      <c r="D25" s="49" t="s">
        <v>0</v>
      </c>
      <c r="F25" s="62" t="s">
        <v>66</v>
      </c>
      <c r="G25" s="11">
        <v>2840197000</v>
      </c>
      <c r="H25" s="11">
        <v>2799888027</v>
      </c>
      <c r="I25" s="11" t="str">
        <f t="shared" si="2"/>
        <v>                …</v>
      </c>
      <c r="J25" s="11">
        <f t="shared" si="3"/>
        <v>40308973</v>
      </c>
    </row>
    <row r="26" spans="1:10" s="42" customFormat="1" ht="21.75" customHeight="1">
      <c r="A26" s="2" t="s">
        <v>10</v>
      </c>
      <c r="B26" s="35"/>
      <c r="C26" s="35">
        <v>3718146469.6</v>
      </c>
      <c r="D26" s="49" t="s">
        <v>0</v>
      </c>
      <c r="F26" s="62" t="s">
        <v>67</v>
      </c>
      <c r="G26" s="11">
        <v>122621666000</v>
      </c>
      <c r="H26" s="11">
        <v>121110736929</v>
      </c>
      <c r="I26" s="11" t="str">
        <f t="shared" si="2"/>
        <v>                …</v>
      </c>
      <c r="J26" s="11">
        <f t="shared" si="3"/>
        <v>1510929071</v>
      </c>
    </row>
    <row r="27" spans="1:10" s="42" customFormat="1" ht="21.75" customHeight="1">
      <c r="A27" s="41" t="s">
        <v>18</v>
      </c>
      <c r="B27" s="11"/>
      <c r="C27" s="11"/>
      <c r="D27" s="16" t="s">
        <v>0</v>
      </c>
      <c r="F27" s="62" t="s">
        <v>68</v>
      </c>
      <c r="G27" s="11">
        <v>63771767000</v>
      </c>
      <c r="H27" s="11">
        <v>61767481401</v>
      </c>
      <c r="I27" s="11" t="str">
        <f t="shared" si="2"/>
        <v>                …</v>
      </c>
      <c r="J27" s="11">
        <f t="shared" si="3"/>
        <v>2004285599</v>
      </c>
    </row>
    <row r="28" spans="1:10" ht="21.75" customHeight="1">
      <c r="A28" s="41"/>
      <c r="B28" s="11"/>
      <c r="C28" s="11"/>
      <c r="D28" s="13"/>
      <c r="E28" s="24"/>
      <c r="F28" s="62" t="s">
        <v>69</v>
      </c>
      <c r="G28" s="11">
        <v>41624639000</v>
      </c>
      <c r="H28" s="11">
        <v>40631691010</v>
      </c>
      <c r="I28" s="11" t="str">
        <f t="shared" si="2"/>
        <v>                …</v>
      </c>
      <c r="J28" s="11">
        <f t="shared" si="3"/>
        <v>992947990</v>
      </c>
    </row>
    <row r="29" spans="1:10" ht="21.75" customHeight="1">
      <c r="A29" s="85" t="s">
        <v>81</v>
      </c>
      <c r="B29" s="81"/>
      <c r="C29" s="82">
        <f>SUM(C24:C28)</f>
        <v>180605534311.83002</v>
      </c>
      <c r="D29" s="17"/>
      <c r="E29" s="11"/>
      <c r="F29" s="62" t="s">
        <v>70</v>
      </c>
      <c r="G29" s="11">
        <v>9596945000</v>
      </c>
      <c r="H29" s="11">
        <v>9048981473</v>
      </c>
      <c r="I29" s="11" t="str">
        <f t="shared" si="2"/>
        <v>                …</v>
      </c>
      <c r="J29" s="11">
        <f t="shared" si="3"/>
        <v>547963527</v>
      </c>
    </row>
    <row r="30" spans="1:10" ht="21.75" customHeight="1">
      <c r="A30" s="7"/>
      <c r="B30" s="8"/>
      <c r="D30" s="16"/>
      <c r="E30" s="11"/>
      <c r="F30" s="62" t="s">
        <v>71</v>
      </c>
      <c r="G30" s="11">
        <v>12436061000</v>
      </c>
      <c r="H30" s="11">
        <v>11987741555</v>
      </c>
      <c r="I30" s="11" t="str">
        <f t="shared" si="2"/>
        <v>                …</v>
      </c>
      <c r="J30" s="11">
        <f t="shared" si="3"/>
        <v>448319445</v>
      </c>
    </row>
    <row r="31" spans="1:10" ht="21.75" customHeight="1">
      <c r="A31" s="70" t="s">
        <v>78</v>
      </c>
      <c r="B31" s="37">
        <v>516739073000</v>
      </c>
      <c r="C31" s="37">
        <v>111310303717</v>
      </c>
      <c r="D31" s="69" t="str">
        <f>IF(C31-B31&gt;0,ABS(C31-B31),"                …")</f>
        <v>                …</v>
      </c>
      <c r="E31" s="69">
        <f>IF(C31-B31&lt;0,ABS(C31-B31),"                …")</f>
        <v>405428769283</v>
      </c>
      <c r="F31" s="62" t="s">
        <v>72</v>
      </c>
      <c r="G31" s="11">
        <v>140814691000</v>
      </c>
      <c r="H31" s="11">
        <v>135067172132</v>
      </c>
      <c r="I31" s="11" t="str">
        <f t="shared" si="2"/>
        <v>                …</v>
      </c>
      <c r="J31" s="11">
        <f t="shared" si="3"/>
        <v>5747518868</v>
      </c>
    </row>
    <row r="32" spans="1:10" ht="21.75" customHeight="1">
      <c r="A32" s="71" t="s">
        <v>80</v>
      </c>
      <c r="B32" s="13"/>
      <c r="C32" s="13"/>
      <c r="D32" s="47"/>
      <c r="E32" s="47"/>
      <c r="F32" s="62" t="s">
        <v>77</v>
      </c>
      <c r="G32" s="11">
        <v>10049400000</v>
      </c>
      <c r="H32" s="11">
        <v>9438944531</v>
      </c>
      <c r="I32" s="11" t="str">
        <f t="shared" si="2"/>
        <v>                …</v>
      </c>
      <c r="J32" s="11">
        <f t="shared" si="3"/>
        <v>610455469</v>
      </c>
    </row>
    <row r="33" spans="1:10" ht="21.75" customHeight="1">
      <c r="A33" s="79" t="s">
        <v>96</v>
      </c>
      <c r="B33" s="37">
        <v>15000000000</v>
      </c>
      <c r="C33" s="37">
        <v>0</v>
      </c>
      <c r="D33" s="69" t="str">
        <f>IF(C33-B33&gt;0,ABS(C33-B33),"                …")</f>
        <v>                …</v>
      </c>
      <c r="E33" s="69">
        <f>IF(C33-B33&lt;0,ABS(C33-B33),"                …")</f>
        <v>15000000000</v>
      </c>
      <c r="F33" s="62" t="s">
        <v>73</v>
      </c>
      <c r="G33" s="11">
        <v>2000000000</v>
      </c>
      <c r="H33" s="11">
        <v>1828850000</v>
      </c>
      <c r="I33" s="11" t="str">
        <f t="shared" si="2"/>
        <v>                …</v>
      </c>
      <c r="J33" s="11">
        <f t="shared" si="3"/>
        <v>171150000</v>
      </c>
    </row>
    <row r="34" spans="1:10" ht="21.75" customHeight="1">
      <c r="A34" s="80" t="s">
        <v>97</v>
      </c>
      <c r="B34" s="7"/>
      <c r="C34" s="8"/>
      <c r="D34" s="8"/>
      <c r="E34" s="33"/>
      <c r="F34" s="62" t="s">
        <v>74</v>
      </c>
      <c r="G34" s="11">
        <v>1059275000</v>
      </c>
      <c r="H34" s="11">
        <v>0</v>
      </c>
      <c r="I34" s="11" t="str">
        <f>IF(H34-G34&gt;0,ABS(H34-G34),"                …")</f>
        <v>                …</v>
      </c>
      <c r="J34" s="11">
        <f>IF(H34-G34&lt;0,ABS(H34-G34),"                …")</f>
        <v>1059275000</v>
      </c>
    </row>
    <row r="35" spans="1:10" s="84" customFormat="1" ht="24.75" customHeight="1">
      <c r="A35" s="94" t="s">
        <v>103</v>
      </c>
      <c r="B35" s="16">
        <f>B31+B33</f>
        <v>531739073000</v>
      </c>
      <c r="C35" s="16">
        <f>C31+C33</f>
        <v>111310303717</v>
      </c>
      <c r="D35" s="16" t="str">
        <f>IF(C35-B35&gt;0,ABS(C35-B35),"                …")</f>
        <v>                …</v>
      </c>
      <c r="E35" s="12">
        <f>IF(C35-B35&lt;0,ABS(C35-B35),"                …")</f>
        <v>420428769283</v>
      </c>
      <c r="F35" s="94" t="s">
        <v>102</v>
      </c>
      <c r="G35" s="12">
        <f>SUM(G6:G34)</f>
        <v>1608326140000</v>
      </c>
      <c r="H35" s="12">
        <f>SUM(H6:H34)</f>
        <v>1544242823586</v>
      </c>
      <c r="I35" s="12">
        <f>SUM(I6:I34)</f>
        <v>0</v>
      </c>
      <c r="J35" s="12">
        <f>SUM(J6:J34)</f>
        <v>64083316414</v>
      </c>
    </row>
    <row r="36" spans="1:10" ht="8.25" customHeight="1" thickBot="1">
      <c r="A36" s="95"/>
      <c r="B36" s="96"/>
      <c r="C36" s="96"/>
      <c r="D36" s="96"/>
      <c r="E36" s="97"/>
      <c r="F36" s="98"/>
      <c r="G36" s="96"/>
      <c r="H36" s="96"/>
      <c r="I36" s="96"/>
      <c r="J36" s="99"/>
    </row>
    <row r="37" spans="1:10" s="50" customFormat="1" ht="18.75" customHeight="1">
      <c r="A37" s="58"/>
      <c r="B37" s="48"/>
      <c r="C37" s="48"/>
      <c r="D37" s="47"/>
      <c r="E37" s="47"/>
      <c r="F37" s="26" t="s">
        <v>19</v>
      </c>
      <c r="G37" s="13"/>
      <c r="H37" s="11">
        <v>24959426446</v>
      </c>
      <c r="I37" s="12"/>
      <c r="J37" s="12"/>
    </row>
    <row r="38" spans="1:10" ht="14.25" customHeight="1">
      <c r="A38" s="65" t="s">
        <v>104</v>
      </c>
      <c r="B38" s="13">
        <v>255000000000</v>
      </c>
      <c r="C38" s="13">
        <v>167300695913</v>
      </c>
      <c r="D38" s="47" t="str">
        <f>IF(C38-B38&gt;0,ABS(C38-B38),"                …")</f>
        <v>                …</v>
      </c>
      <c r="E38" s="47">
        <f>IF(C38-B38&lt;0,ABS(C38-B38),"                …")</f>
        <v>87699304087</v>
      </c>
      <c r="F38" s="54"/>
      <c r="G38" s="55"/>
      <c r="H38" s="55"/>
      <c r="I38" s="12"/>
      <c r="J38" s="12"/>
    </row>
    <row r="39" spans="1:10" s="9" customFormat="1" ht="14.25" customHeight="1">
      <c r="A39" s="65"/>
      <c r="B39" s="13"/>
      <c r="C39" s="13"/>
      <c r="D39" s="47"/>
      <c r="E39" s="47"/>
      <c r="F39" s="54" t="s">
        <v>9</v>
      </c>
      <c r="G39" s="55"/>
      <c r="H39" s="13">
        <f>416695563+3864000+4418154554+2071811137</f>
        <v>6910525254</v>
      </c>
      <c r="I39" s="37"/>
      <c r="J39" s="35"/>
    </row>
    <row r="40" spans="1:10" s="9" customFormat="1" ht="14.25" customHeight="1">
      <c r="A40" s="67" t="s">
        <v>105</v>
      </c>
      <c r="B40" s="13"/>
      <c r="C40" s="13">
        <v>7100000000</v>
      </c>
      <c r="D40" s="47"/>
      <c r="E40" s="47"/>
      <c r="F40" s="73"/>
      <c r="G40" s="35"/>
      <c r="H40" s="74"/>
      <c r="I40" s="8"/>
      <c r="J40" s="33"/>
    </row>
    <row r="41" spans="1:10" s="9" customFormat="1" ht="14.25" customHeight="1">
      <c r="A41" s="67" t="s">
        <v>106</v>
      </c>
      <c r="B41" s="13"/>
      <c r="C41" s="42"/>
      <c r="D41" s="48"/>
      <c r="E41" s="47"/>
      <c r="F41" s="86" t="s">
        <v>93</v>
      </c>
      <c r="G41" s="35"/>
      <c r="H41" s="74">
        <f>H37+H39</f>
        <v>31869951700</v>
      </c>
      <c r="I41" s="8"/>
      <c r="J41" s="33"/>
    </row>
    <row r="42" spans="1:10" s="9" customFormat="1" ht="14.25" customHeight="1">
      <c r="A42" s="67"/>
      <c r="B42" s="13"/>
      <c r="C42" s="13"/>
      <c r="D42" s="47"/>
      <c r="E42" s="47"/>
      <c r="F42" s="20"/>
      <c r="G42" s="11"/>
      <c r="H42" s="11"/>
      <c r="I42" s="8"/>
      <c r="J42" s="33"/>
    </row>
    <row r="43" spans="1:10" s="9" customFormat="1" ht="14.25" customHeight="1">
      <c r="A43" s="67" t="s">
        <v>107</v>
      </c>
      <c r="B43" s="13">
        <v>31615730000</v>
      </c>
      <c r="C43" s="13">
        <v>27000000000</v>
      </c>
      <c r="D43" s="47" t="str">
        <f>IF(C43-B43&gt;0,ABS(C43-B43),"                …")</f>
        <v>                …</v>
      </c>
      <c r="E43" s="47">
        <f>IF(C43-B43&lt;0,ABS(C43-B43),"                …")</f>
        <v>4615730000</v>
      </c>
      <c r="F43" s="20" t="s">
        <v>12</v>
      </c>
      <c r="G43" s="11"/>
      <c r="H43" s="11">
        <v>321939561</v>
      </c>
      <c r="I43" s="8"/>
      <c r="J43" s="33"/>
    </row>
    <row r="44" spans="1:10" s="9" customFormat="1" ht="14.25" customHeight="1">
      <c r="A44" s="89" t="s">
        <v>108</v>
      </c>
      <c r="B44" s="48"/>
      <c r="C44" s="13"/>
      <c r="D44" s="47"/>
      <c r="E44" s="47"/>
      <c r="F44" s="20" t="s">
        <v>13</v>
      </c>
      <c r="G44" s="11"/>
      <c r="H44" s="11"/>
      <c r="I44" s="13"/>
      <c r="J44" s="24"/>
    </row>
    <row r="45" spans="1:10" ht="14.25" customHeight="1">
      <c r="A45" s="58"/>
      <c r="B45" s="48"/>
      <c r="C45" s="48"/>
      <c r="D45" s="48"/>
      <c r="E45" s="47"/>
      <c r="F45" s="59" t="s">
        <v>29</v>
      </c>
      <c r="G45" s="11"/>
      <c r="H45" s="11"/>
      <c r="I45" s="11"/>
      <c r="J45" s="11"/>
    </row>
    <row r="46" spans="1:10" ht="14.25" customHeight="1">
      <c r="A46" s="58" t="s">
        <v>96</v>
      </c>
      <c r="B46" s="48">
        <v>75498000000</v>
      </c>
      <c r="C46" s="48">
        <v>47177165563</v>
      </c>
      <c r="D46" s="47" t="str">
        <f>IF(C46-B46&gt;0,ABS(C46-B46),"                …")</f>
        <v>                …</v>
      </c>
      <c r="E46" s="47">
        <f>IF(C46-B46&lt;0,ABS(C46-B46),"                …")</f>
        <v>28320834437</v>
      </c>
      <c r="F46" s="26"/>
      <c r="G46" s="13"/>
      <c r="H46" s="11"/>
      <c r="I46" s="11"/>
      <c r="J46" s="11"/>
    </row>
    <row r="47" spans="1:10" s="2" customFormat="1" ht="14.25" customHeight="1">
      <c r="A47" s="58" t="s">
        <v>109</v>
      </c>
      <c r="B47" s="48"/>
      <c r="C47" s="48"/>
      <c r="D47" s="13"/>
      <c r="E47" s="24"/>
      <c r="F47" s="26" t="s">
        <v>20</v>
      </c>
      <c r="G47" s="13"/>
      <c r="H47" s="13">
        <v>5847999783</v>
      </c>
      <c r="I47" s="11"/>
      <c r="J47" s="11"/>
    </row>
    <row r="48" spans="1:10" ht="14.25" customHeight="1">
      <c r="A48" s="58"/>
      <c r="B48" s="48"/>
      <c r="C48" s="48"/>
      <c r="D48" s="13"/>
      <c r="E48" s="24"/>
      <c r="F48" s="26" t="s">
        <v>30</v>
      </c>
      <c r="G48" s="13"/>
      <c r="H48" s="13"/>
      <c r="I48" s="11"/>
      <c r="J48" s="11"/>
    </row>
    <row r="49" spans="1:10" ht="13.5" customHeight="1">
      <c r="A49" s="58"/>
      <c r="B49" s="48"/>
      <c r="D49" s="47"/>
      <c r="E49" s="47"/>
      <c r="F49" s="25"/>
      <c r="G49" s="13"/>
      <c r="H49" s="13"/>
      <c r="I49" s="35"/>
      <c r="J49" s="35"/>
    </row>
    <row r="50" spans="1:10" ht="14.25" customHeight="1">
      <c r="A50" s="87" t="s">
        <v>94</v>
      </c>
      <c r="B50" s="48"/>
      <c r="C50" s="49">
        <f>SUM(C38:C48)</f>
        <v>248577861476</v>
      </c>
      <c r="D50" s="13"/>
      <c r="E50" s="42"/>
      <c r="F50" s="25" t="s">
        <v>21</v>
      </c>
      <c r="G50" s="13"/>
      <c r="H50" s="13">
        <v>1533482828</v>
      </c>
      <c r="I50" s="11"/>
      <c r="J50" s="11"/>
    </row>
    <row r="51" spans="1:10" ht="14.25" customHeight="1">
      <c r="A51" s="63"/>
      <c r="B51" s="16"/>
      <c r="C51" s="16"/>
      <c r="D51" s="13"/>
      <c r="F51" s="25" t="s">
        <v>31</v>
      </c>
      <c r="G51" s="8"/>
      <c r="H51" s="51"/>
      <c r="I51" s="11"/>
      <c r="J51" s="11"/>
    </row>
    <row r="52" spans="1:10" ht="13.5" customHeight="1">
      <c r="A52" s="26"/>
      <c r="B52" s="13"/>
      <c r="C52" s="13"/>
      <c r="D52" s="13"/>
      <c r="E52" s="18"/>
      <c r="F52" s="26"/>
      <c r="G52" s="13"/>
      <c r="H52" s="13"/>
      <c r="I52" s="11"/>
      <c r="J52" s="11"/>
    </row>
    <row r="53" spans="1:10" ht="14.25" customHeight="1">
      <c r="A53" s="63"/>
      <c r="B53" s="16"/>
      <c r="C53" s="16"/>
      <c r="D53" s="13"/>
      <c r="F53" s="25" t="s">
        <v>84</v>
      </c>
      <c r="G53" s="56"/>
      <c r="H53" s="56">
        <v>2055211365</v>
      </c>
      <c r="I53" s="11"/>
      <c r="J53" s="11"/>
    </row>
    <row r="54" spans="1:10" ht="14.25" customHeight="1">
      <c r="A54" s="26"/>
      <c r="B54" s="13"/>
      <c r="D54" s="13"/>
      <c r="F54" s="25" t="s">
        <v>85</v>
      </c>
      <c r="G54" s="56"/>
      <c r="H54" s="56"/>
      <c r="I54" s="11"/>
      <c r="J54" s="11"/>
    </row>
    <row r="55" spans="1:10" ht="14.25" customHeight="1">
      <c r="A55" s="63"/>
      <c r="B55" s="16"/>
      <c r="C55" s="16"/>
      <c r="D55" s="13"/>
      <c r="F55" s="66" t="s">
        <v>86</v>
      </c>
      <c r="G55" s="13"/>
      <c r="H55" s="13"/>
      <c r="I55" s="35"/>
      <c r="J55" s="35"/>
    </row>
    <row r="56" spans="1:10" ht="13.5" customHeight="1">
      <c r="A56" s="26"/>
      <c r="B56" s="13"/>
      <c r="C56" s="48"/>
      <c r="D56" s="17"/>
      <c r="F56" s="25"/>
      <c r="G56" s="56"/>
      <c r="H56" s="56"/>
      <c r="I56" s="11"/>
      <c r="J56" s="11"/>
    </row>
    <row r="57" spans="1:10" ht="14.25" customHeight="1">
      <c r="A57" s="26"/>
      <c r="B57" s="13"/>
      <c r="C57" s="8"/>
      <c r="D57" s="8"/>
      <c r="F57" s="25" t="s">
        <v>78</v>
      </c>
      <c r="G57" s="56">
        <v>516619073000</v>
      </c>
      <c r="H57" s="56">
        <v>105403486080</v>
      </c>
      <c r="I57" s="11" t="str">
        <f>IF(H57-G57&gt;0,ABS(H57-G57),"                …")</f>
        <v>                …</v>
      </c>
      <c r="J57" s="11">
        <f>IF(H57-G57&lt;0,ABS(H57-G57),"                …")</f>
        <v>411215586920</v>
      </c>
    </row>
    <row r="58" spans="1:10" ht="14.25" customHeight="1">
      <c r="A58" s="27"/>
      <c r="B58" s="16"/>
      <c r="C58" s="16"/>
      <c r="D58" s="16"/>
      <c r="E58" s="24"/>
      <c r="F58" s="68" t="s">
        <v>79</v>
      </c>
      <c r="G58" s="56"/>
      <c r="H58" s="56"/>
      <c r="I58" s="11"/>
      <c r="J58" s="11"/>
    </row>
    <row r="59" spans="1:10" ht="13.5" customHeight="1">
      <c r="A59" s="27"/>
      <c r="B59" s="16"/>
      <c r="C59" s="16"/>
      <c r="D59" s="8"/>
      <c r="E59" s="11"/>
      <c r="F59" s="25"/>
      <c r="G59" s="48"/>
      <c r="H59" s="48"/>
      <c r="I59" s="11"/>
      <c r="J59" s="11"/>
    </row>
    <row r="60" spans="1:10" ht="14.25" customHeight="1">
      <c r="A60" s="7"/>
      <c r="B60" s="8"/>
      <c r="D60" s="8"/>
      <c r="F60" s="25" t="s">
        <v>98</v>
      </c>
      <c r="G60" s="48">
        <v>31615730000</v>
      </c>
      <c r="H60" s="48">
        <v>26553834093</v>
      </c>
      <c r="I60" s="11" t="str">
        <f>IF(H60-G60&gt;0,ABS(H60-G60),"                …")</f>
        <v>                …</v>
      </c>
      <c r="J60" s="11">
        <f>IF(H60-G60&lt;0,ABS(H60-G60),"                …")</f>
        <v>5061895907</v>
      </c>
    </row>
    <row r="61" spans="1:9" ht="14.25" customHeight="1">
      <c r="A61" s="27"/>
      <c r="B61" s="16"/>
      <c r="D61" s="8"/>
      <c r="F61" s="66" t="s">
        <v>99</v>
      </c>
      <c r="G61" s="48"/>
      <c r="H61" s="48"/>
      <c r="I61" s="8"/>
    </row>
    <row r="62" spans="1:9" ht="13.5" customHeight="1">
      <c r="A62" s="7"/>
      <c r="B62" s="8"/>
      <c r="D62" s="13"/>
      <c r="E62" s="24"/>
      <c r="F62" s="66"/>
      <c r="G62" s="48"/>
      <c r="H62" s="48"/>
      <c r="I62" s="8"/>
    </row>
    <row r="63" spans="1:10" ht="14.25" customHeight="1">
      <c r="A63" s="7"/>
      <c r="B63" s="8"/>
      <c r="C63" s="8"/>
      <c r="D63" s="8"/>
      <c r="E63" s="18"/>
      <c r="F63" s="25" t="s">
        <v>23</v>
      </c>
      <c r="G63" s="48">
        <v>90498000000</v>
      </c>
      <c r="H63" s="48">
        <v>52131008242</v>
      </c>
      <c r="I63" s="11" t="str">
        <f>IF(H63-G63&gt;0,ABS(H63-G63),"                …")</f>
        <v>                …</v>
      </c>
      <c r="J63" s="11">
        <f>IF(H63-G63&lt;0,ABS(H63-G63),"                …")</f>
        <v>38366991758</v>
      </c>
    </row>
    <row r="64" spans="1:10" s="42" customFormat="1" ht="14.25" customHeight="1">
      <c r="A64" s="57"/>
      <c r="B64" s="14"/>
      <c r="C64" s="19"/>
      <c r="D64" s="14"/>
      <c r="E64" s="15"/>
      <c r="F64" s="72" t="s">
        <v>83</v>
      </c>
      <c r="G64" s="48"/>
      <c r="H64" s="48"/>
      <c r="I64" s="8"/>
      <c r="J64" s="1"/>
    </row>
    <row r="65" spans="1:9" ht="13.5" customHeight="1">
      <c r="A65" s="22"/>
      <c r="B65" s="14"/>
      <c r="C65" s="19"/>
      <c r="D65" s="14"/>
      <c r="E65" s="15"/>
      <c r="F65" s="58"/>
      <c r="G65" s="13"/>
      <c r="H65" s="13"/>
      <c r="I65" s="8"/>
    </row>
    <row r="66" spans="1:10" ht="14.25" customHeight="1">
      <c r="A66" s="63"/>
      <c r="B66" s="16"/>
      <c r="C66" s="16"/>
      <c r="D66" s="14"/>
      <c r="E66" s="15"/>
      <c r="F66" s="87" t="s">
        <v>101</v>
      </c>
      <c r="G66" s="13"/>
      <c r="H66" s="16">
        <f>SUM(H43:H65)</f>
        <v>193846961952</v>
      </c>
      <c r="I66" s="12"/>
      <c r="J66" s="11"/>
    </row>
    <row r="67" spans="1:10" ht="13.5" customHeight="1">
      <c r="A67" s="22"/>
      <c r="B67" s="14"/>
      <c r="C67" s="19"/>
      <c r="D67" s="14"/>
      <c r="E67" s="15"/>
      <c r="F67" s="58"/>
      <c r="G67" s="13"/>
      <c r="H67" s="13"/>
      <c r="I67" s="13"/>
      <c r="J67" s="24"/>
    </row>
    <row r="68" spans="1:10" ht="14.25" customHeight="1">
      <c r="A68" s="22"/>
      <c r="B68" s="14"/>
      <c r="C68" s="19"/>
      <c r="D68" s="14"/>
      <c r="E68" s="15"/>
      <c r="F68" s="58" t="s">
        <v>28</v>
      </c>
      <c r="G68" s="13">
        <v>60000000000</v>
      </c>
      <c r="H68" s="13">
        <v>64073194200</v>
      </c>
      <c r="I68" s="11">
        <f>IF(H68-G68&gt;0,ABS(H68-G68),"                …")</f>
        <v>4073194200</v>
      </c>
      <c r="J68" s="11" t="str">
        <f>IF(H68-G68&lt;0,ABS(H68-G68),"                …")</f>
        <v>                …</v>
      </c>
    </row>
    <row r="69" spans="1:10" ht="13.5" customHeight="1">
      <c r="A69" s="22"/>
      <c r="B69" s="14"/>
      <c r="C69" s="19"/>
      <c r="D69" s="14"/>
      <c r="E69" s="15"/>
      <c r="F69" s="63"/>
      <c r="G69" s="16"/>
      <c r="H69" s="16"/>
      <c r="I69" s="8"/>
      <c r="J69" s="11"/>
    </row>
    <row r="70" spans="1:10" s="42" customFormat="1" ht="19.5" customHeight="1">
      <c r="A70" s="87" t="s">
        <v>95</v>
      </c>
      <c r="B70" s="16"/>
      <c r="C70" s="16">
        <f>C23+C29+C35+C50</f>
        <v>1983403032774.4202</v>
      </c>
      <c r="D70" s="14"/>
      <c r="E70" s="15"/>
      <c r="F70" s="87" t="s">
        <v>22</v>
      </c>
      <c r="G70" s="16"/>
      <c r="H70" s="16">
        <f>H35+H41+H66+H68</f>
        <v>1834032931438</v>
      </c>
      <c r="I70" s="55"/>
      <c r="J70" s="11"/>
    </row>
    <row r="71" spans="1:10" s="42" customFormat="1" ht="13.5" customHeight="1">
      <c r="A71" s="77"/>
      <c r="B71" s="16"/>
      <c r="C71" s="83"/>
      <c r="D71" s="14"/>
      <c r="E71" s="15"/>
      <c r="F71" s="77"/>
      <c r="G71" s="16"/>
      <c r="H71" s="16"/>
      <c r="I71" s="55"/>
      <c r="J71" s="11"/>
    </row>
    <row r="72" spans="1:10" s="42" customFormat="1" ht="21" customHeight="1">
      <c r="A72" s="57"/>
      <c r="B72" s="14"/>
      <c r="C72" s="19"/>
      <c r="D72" s="14"/>
      <c r="E72" s="15"/>
      <c r="F72" s="58" t="s">
        <v>82</v>
      </c>
      <c r="G72" s="28"/>
      <c r="H72" s="39">
        <f>C70-H70</f>
        <v>149370101336.42017</v>
      </c>
      <c r="I72" s="13"/>
      <c r="J72" s="11"/>
    </row>
    <row r="73" spans="1:10" s="42" customFormat="1" ht="21" customHeight="1">
      <c r="A73" s="57"/>
      <c r="B73" s="14"/>
      <c r="C73" s="19"/>
      <c r="D73" s="14"/>
      <c r="E73" s="15"/>
      <c r="F73" s="58" t="s">
        <v>87</v>
      </c>
      <c r="G73" s="48"/>
      <c r="H73" s="48">
        <v>31855568598.83</v>
      </c>
      <c r="I73" s="13"/>
      <c r="J73" s="11"/>
    </row>
    <row r="74" spans="1:10" s="42" customFormat="1" ht="33" customHeight="1">
      <c r="A74" s="57"/>
      <c r="B74" s="14"/>
      <c r="C74" s="19"/>
      <c r="D74" s="14"/>
      <c r="E74" s="15"/>
      <c r="F74" s="75" t="s">
        <v>90</v>
      </c>
      <c r="G74" s="11"/>
      <c r="H74" s="39">
        <v>16729228138</v>
      </c>
      <c r="I74" s="36"/>
      <c r="J74" s="11"/>
    </row>
    <row r="75" spans="1:10" s="42" customFormat="1" ht="33" customHeight="1">
      <c r="A75" s="57"/>
      <c r="B75" s="14"/>
      <c r="C75" s="19"/>
      <c r="D75" s="14"/>
      <c r="E75" s="15"/>
      <c r="F75" s="76" t="s">
        <v>88</v>
      </c>
      <c r="G75" s="11"/>
      <c r="H75" s="13">
        <v>-82322474400</v>
      </c>
      <c r="I75" s="36"/>
      <c r="J75" s="11"/>
    </row>
    <row r="76" spans="1:10" s="42" customFormat="1" ht="33" customHeight="1">
      <c r="A76" s="57"/>
      <c r="B76" s="14"/>
      <c r="C76" s="19"/>
      <c r="D76" s="14"/>
      <c r="E76" s="15"/>
      <c r="F76" s="75" t="s">
        <v>89</v>
      </c>
      <c r="G76" s="17"/>
      <c r="H76" s="13">
        <v>-8383018659.25</v>
      </c>
      <c r="I76" s="21"/>
      <c r="J76" s="34"/>
    </row>
    <row r="77" spans="1:10" s="10" customFormat="1" ht="27" customHeight="1" thickBot="1">
      <c r="A77" s="23"/>
      <c r="B77" s="29"/>
      <c r="C77" s="29"/>
      <c r="D77" s="30"/>
      <c r="E77" s="31"/>
      <c r="F77" s="88" t="s">
        <v>11</v>
      </c>
      <c r="G77" s="32"/>
      <c r="H77" s="32">
        <f>SUM(H72:H76)</f>
        <v>107249405014.00018</v>
      </c>
      <c r="I77" s="32"/>
      <c r="J77" s="38"/>
    </row>
    <row r="79" ht="20.25" customHeight="1"/>
  </sheetData>
  <mergeCells count="6">
    <mergeCell ref="G4:G5"/>
    <mergeCell ref="H4:H5"/>
    <mergeCell ref="A4:A5"/>
    <mergeCell ref="F4:F5"/>
    <mergeCell ref="B4:B5"/>
    <mergeCell ref="C4:C5"/>
  </mergeCells>
  <printOptions horizontalCentered="1"/>
  <pageMargins left="0.5118110236220472" right="0.5118110236220472" top="0.7874015748031497" bottom="0.9055118110236221" header="0.3937007874015748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行政院主計處</cp:lastModifiedBy>
  <cp:lastPrinted>2006-04-19T06:36:55Z</cp:lastPrinted>
  <dcterms:created xsi:type="dcterms:W3CDTF">1997-10-17T00:56:56Z</dcterms:created>
  <dcterms:modified xsi:type="dcterms:W3CDTF">2006-04-19T06:39:24Z</dcterms:modified>
  <cp:category/>
  <cp:version/>
  <cp:contentType/>
  <cp:contentStatus/>
</cp:coreProperties>
</file>