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activeTab="0"/>
  </bookViews>
  <sheets>
    <sheet name="93國營" sheetId="1" r:id="rId1"/>
  </sheets>
  <definedNames>
    <definedName name="_xlnm.Print_Area" localSheetId="0">'93國營'!$A$1:$X$20</definedName>
  </definedNames>
  <calcPr fullCalcOnLoad="1"/>
</workbook>
</file>

<file path=xl/sharedStrings.xml><?xml version="1.0" encoding="utf-8"?>
<sst xmlns="http://schemas.openxmlformats.org/spreadsheetml/2006/main" count="96" uniqueCount="52">
  <si>
    <t>部</t>
  </si>
  <si>
    <t>主</t>
  </si>
  <si>
    <t>管</t>
  </si>
  <si>
    <t>中 央 政 府</t>
  </si>
  <si>
    <t>總  決  算</t>
  </si>
  <si>
    <t>國營事業機關欠解</t>
  </si>
  <si>
    <t>股息紅利計算表</t>
  </si>
  <si>
    <t>年                          度</t>
  </si>
  <si>
    <t>合                   計</t>
  </si>
  <si>
    <t>小                 計</t>
  </si>
  <si>
    <t>甲、上年度結欠數</t>
  </si>
  <si>
    <t>乙、本年度決算數</t>
  </si>
  <si>
    <t>丙、本年度解庫數</t>
  </si>
  <si>
    <t>通</t>
  </si>
  <si>
    <t>年                    度</t>
  </si>
  <si>
    <t>行  政  院  主  管</t>
  </si>
  <si>
    <t>中  央  銀  行</t>
  </si>
  <si>
    <t>交　通　部　主　管</t>
  </si>
  <si>
    <t>交</t>
  </si>
  <si>
    <t>合作金庫銀行
股份有限公司</t>
  </si>
  <si>
    <t>丁、本年度註銷數</t>
  </si>
  <si>
    <t>驗算</t>
  </si>
  <si>
    <t>戊、本年度結欠數</t>
  </si>
  <si>
    <r>
      <t xml:space="preserve"> </t>
    </r>
    <r>
      <rPr>
        <sz val="12"/>
        <rFont val="新細明體"/>
        <family val="0"/>
      </rPr>
      <t>政</t>
    </r>
  </si>
  <si>
    <r>
      <t>財</t>
    </r>
    <r>
      <rPr>
        <sz val="12"/>
        <rFont val="新細明體"/>
        <family val="0"/>
      </rPr>
      <t>政</t>
    </r>
    <r>
      <rPr>
        <sz val="12"/>
        <rFont val="新細明體"/>
        <family val="0"/>
      </rPr>
      <t>部</t>
    </r>
    <r>
      <rPr>
        <sz val="12"/>
        <rFont val="新細明體"/>
        <family val="0"/>
      </rPr>
      <t>印</t>
    </r>
    <r>
      <rPr>
        <sz val="12"/>
        <rFont val="新細明體"/>
        <family val="0"/>
      </rPr>
      <t>刷</t>
    </r>
    <r>
      <rPr>
        <sz val="12"/>
        <rFont val="新細明體"/>
        <family val="0"/>
      </rPr>
      <t>廠</t>
    </r>
  </si>
  <si>
    <r>
      <t>中</t>
    </r>
    <r>
      <rPr>
        <sz val="12"/>
        <rFont val="新細明體"/>
        <family val="0"/>
      </rPr>
      <t>國</t>
    </r>
    <r>
      <rPr>
        <sz val="12"/>
        <rFont val="新細明體"/>
        <family val="0"/>
      </rPr>
      <t>輸</t>
    </r>
    <r>
      <rPr>
        <sz val="12"/>
        <rFont val="新細明體"/>
        <family val="0"/>
      </rPr>
      <t>出</t>
    </r>
    <r>
      <rPr>
        <sz val="12"/>
        <rFont val="新細明體"/>
        <family val="0"/>
      </rPr>
      <t>入</t>
    </r>
    <r>
      <rPr>
        <sz val="12"/>
        <rFont val="新細明體"/>
        <family val="0"/>
      </rPr>
      <t>銀</t>
    </r>
    <r>
      <rPr>
        <sz val="12"/>
        <rFont val="新細明體"/>
        <family val="0"/>
      </rPr>
      <t>行</t>
    </r>
  </si>
  <si>
    <r>
      <t>臺灣菸酒股份
有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司</t>
    </r>
  </si>
  <si>
    <r>
      <t>臺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灣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電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力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股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份
有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司</t>
    </r>
  </si>
  <si>
    <r>
      <t>中 國 石 油 股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份
有</t>
    </r>
    <r>
      <rPr>
        <sz val="12"/>
        <rFont val="新細明體"/>
        <family val="0"/>
      </rPr>
      <t xml:space="preserve">    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 xml:space="preserve"> 司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</si>
  <si>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份
有     限    公   司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</si>
  <si>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份
有    限    公    司</t>
    </r>
  </si>
  <si>
    <r>
      <t>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</si>
  <si>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r>
      <t>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</si>
  <si>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雄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</si>
  <si>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r>
      <t>花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蓮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局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</si>
  <si>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份
有    限    公    司</t>
    </r>
  </si>
  <si>
    <t>財</t>
  </si>
  <si>
    <t>單位：新臺幣元</t>
  </si>
  <si>
    <r>
      <t xml:space="preserve">  12  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  31  </t>
    </r>
    <r>
      <rPr>
        <sz val="12"/>
        <rFont val="新細明體"/>
        <family val="0"/>
      </rPr>
      <t>日</t>
    </r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</si>
  <si>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局
股份有限公司</t>
    </r>
  </si>
  <si>
    <r>
      <t>臺 灣 銀 行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股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份
有</t>
    </r>
    <r>
      <rPr>
        <sz val="12"/>
        <rFont val="新細明體"/>
        <family val="0"/>
      </rPr>
      <t xml:space="preserve">     </t>
    </r>
    <r>
      <rPr>
        <sz val="12"/>
        <rFont val="新細明體"/>
        <family val="0"/>
      </rPr>
      <t>限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  </t>
    </r>
    <r>
      <rPr>
        <sz val="12"/>
        <rFont val="新細明體"/>
        <family val="0"/>
      </rPr>
      <t>司</t>
    </r>
  </si>
  <si>
    <t>臺灣土地銀行
股份有限公司</t>
  </si>
  <si>
    <t>管</t>
  </si>
  <si>
    <t>　　　　　財　　政　　部　　主　　管</t>
  </si>
  <si>
    <t>　　　　　　經　　　　　　　濟　　　　　　　部　　　　　　　主　　　　　　　管</t>
  </si>
  <si>
    <t>甲、上年度結欠數</t>
  </si>
  <si>
    <t xml:space="preserve">９３ 年度 </t>
  </si>
  <si>
    <r>
      <t xml:space="preserve">       </t>
    </r>
    <r>
      <rPr>
        <sz val="12"/>
        <rFont val="新細明體"/>
        <family val="0"/>
      </rPr>
      <t>中華民國</t>
    </r>
    <r>
      <rPr>
        <sz val="12"/>
        <rFont val="Times New Roman"/>
        <family val="1"/>
      </rPr>
      <t xml:space="preserve">   94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</t>
    </r>
  </si>
  <si>
    <t xml:space="preserve">９３ 年度 </t>
  </si>
  <si>
    <t xml:space="preserve">９４ 年度 </t>
  </si>
  <si>
    <r>
      <t>９３</t>
    </r>
    <r>
      <rPr>
        <sz val="12"/>
        <rFont val="新細明體"/>
        <family val="0"/>
      </rPr>
      <t xml:space="preserve">年度 </t>
    </r>
  </si>
  <si>
    <t>註：本表結欠數為負數者，係國營事業解繳股息紅利應退還數。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</si>
</sst>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;\-#,##0.00;&quot;…&quot;"/>
    <numFmt numFmtId="180" formatCode="#,##0.00;#,##0.00;&quot;…&quot;"/>
    <numFmt numFmtId="181" formatCode="0.00_);\(0.00\)"/>
    <numFmt numFmtId="182" formatCode="0.00000000000000_);[Red]\(0.00000000000000\)"/>
  </numFmts>
  <fonts count="15">
    <font>
      <sz val="12"/>
      <name val="新細明體"/>
      <family val="0"/>
    </font>
    <font>
      <sz val="9"/>
      <name val="新細明體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b/>
      <sz val="12"/>
      <name val="新細明體"/>
      <family val="0"/>
    </font>
    <font>
      <sz val="11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b/>
      <u val="single"/>
      <sz val="24"/>
      <name val="細明體"/>
      <family val="3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6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3" fontId="7" fillId="0" borderId="0" xfId="15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2" xfId="0" applyFont="1" applyBorder="1" applyAlignment="1" quotePrefix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 quotePrefix="1">
      <alignment horizontal="distributed" vertical="center"/>
    </xf>
    <xf numFmtId="177" fontId="9" fillId="0" borderId="5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177" fontId="9" fillId="0" borderId="8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179" fontId="9" fillId="0" borderId="8" xfId="0" applyNumberFormat="1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1" fillId="0" borderId="8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4" xfId="0" applyFont="1" applyBorder="1" applyAlignment="1" quotePrefix="1">
      <alignment horizontal="left" vertical="center" wrapText="1" indent="3"/>
    </xf>
    <xf numFmtId="0" fontId="0" fillId="0" borderId="15" xfId="0" applyFont="1" applyBorder="1" applyAlignment="1">
      <alignment/>
    </xf>
    <xf numFmtId="177" fontId="9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/>
    </xf>
    <xf numFmtId="0" fontId="0" fillId="0" borderId="13" xfId="0" applyFont="1" applyBorder="1" applyAlignment="1" quotePrefix="1">
      <alignment horizontal="center" vertical="center" wrapText="1" shrinkToFit="1"/>
    </xf>
    <xf numFmtId="179" fontId="8" fillId="0" borderId="7" xfId="0" applyNumberFormat="1" applyFont="1" applyBorder="1" applyAlignment="1">
      <alignment vertical="center"/>
    </xf>
    <xf numFmtId="179" fontId="9" fillId="0" borderId="7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right" vertical="center" shrinkToFit="1"/>
    </xf>
    <xf numFmtId="0" fontId="0" fillId="0" borderId="3" xfId="0" applyFont="1" applyBorder="1" applyAlignment="1">
      <alignment horizontal="left" vertical="center" shrinkToFi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 indent="3"/>
    </xf>
    <xf numFmtId="43" fontId="6" fillId="0" borderId="0" xfId="15" applyFont="1" applyAlignment="1">
      <alignment/>
    </xf>
    <xf numFmtId="43" fontId="6" fillId="0" borderId="0" xfId="0" applyNumberFormat="1" applyFont="1" applyAlignment="1">
      <alignment/>
    </xf>
    <xf numFmtId="43" fontId="4" fillId="0" borderId="0" xfId="15" applyFont="1" applyAlignment="1">
      <alignment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 quotePrefix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228600</xdr:rowOff>
    </xdr:from>
    <xdr:to>
      <xdr:col>3</xdr:col>
      <xdr:colOff>0</xdr:colOff>
      <xdr:row>8</xdr:row>
      <xdr:rowOff>390525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200650" y="3943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（註）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showGridLines="0" tabSelected="1" zoomScale="90" zoomScaleNormal="90" workbookViewId="0" topLeftCell="A2">
      <selection activeCell="B6" sqref="B6"/>
    </sheetView>
  </sheetViews>
  <sheetFormatPr defaultColWidth="9.00390625" defaultRowHeight="16.5"/>
  <cols>
    <col min="1" max="1" width="25.75390625" style="0" customWidth="1"/>
    <col min="2" max="4" width="21.25390625" style="0" customWidth="1"/>
    <col min="5" max="8" width="22.25390625" style="0" customWidth="1"/>
    <col min="9" max="9" width="25.625" style="0" customWidth="1"/>
    <col min="10" max="12" width="21.25390625" style="0" customWidth="1"/>
    <col min="13" max="15" width="22.375" style="0" customWidth="1"/>
    <col min="16" max="16" width="21.25390625" style="0" customWidth="1"/>
    <col min="17" max="17" width="25.75390625" style="0" customWidth="1"/>
    <col min="18" max="20" width="21.25390625" style="0" customWidth="1"/>
    <col min="21" max="24" width="22.375" style="0" customWidth="1"/>
    <col min="25" max="25" width="27.25390625" style="0" bestFit="1" customWidth="1"/>
  </cols>
  <sheetData>
    <row r="1" spans="1:22" ht="27.75">
      <c r="A1" s="2"/>
      <c r="B1" s="3"/>
      <c r="D1" s="2" t="s">
        <v>3</v>
      </c>
      <c r="E1" s="3" t="s">
        <v>4</v>
      </c>
      <c r="F1" s="1"/>
      <c r="G1" s="1"/>
      <c r="H1" s="1"/>
      <c r="I1" s="2"/>
      <c r="J1" s="1"/>
      <c r="K1" s="1"/>
      <c r="M1" s="2" t="s">
        <v>3</v>
      </c>
      <c r="N1" s="2"/>
      <c r="O1" s="2"/>
      <c r="P1" s="3"/>
      <c r="Q1" s="2"/>
      <c r="R1" s="3"/>
      <c r="T1" s="2" t="s">
        <v>3</v>
      </c>
      <c r="U1" s="3" t="s">
        <v>4</v>
      </c>
      <c r="V1" s="3"/>
    </row>
    <row r="2" spans="1:22" ht="36.75">
      <c r="A2" s="4"/>
      <c r="B2" s="5"/>
      <c r="D2" s="54" t="s">
        <v>5</v>
      </c>
      <c r="E2" s="55" t="s">
        <v>6</v>
      </c>
      <c r="F2" s="1"/>
      <c r="G2" s="1"/>
      <c r="H2" s="1"/>
      <c r="I2" s="4"/>
      <c r="J2" s="1"/>
      <c r="K2" s="1"/>
      <c r="L2" s="54" t="s">
        <v>5</v>
      </c>
      <c r="M2" s="55" t="s">
        <v>6</v>
      </c>
      <c r="N2" s="4"/>
      <c r="O2" s="4"/>
      <c r="P2" s="5"/>
      <c r="Q2" s="4"/>
      <c r="R2" s="5"/>
      <c r="T2" s="54" t="s">
        <v>5</v>
      </c>
      <c r="U2" s="55" t="s">
        <v>6</v>
      </c>
      <c r="V2" s="5"/>
    </row>
    <row r="3" spans="1:24" ht="21" customHeight="1" thickBot="1">
      <c r="A3" s="6"/>
      <c r="B3" s="7"/>
      <c r="C3" s="1"/>
      <c r="D3" s="56" t="s">
        <v>47</v>
      </c>
      <c r="E3" s="59" t="s">
        <v>38</v>
      </c>
      <c r="F3" s="1"/>
      <c r="G3" s="1"/>
      <c r="H3" s="57" t="s">
        <v>37</v>
      </c>
      <c r="I3" s="6"/>
      <c r="J3" s="57"/>
      <c r="K3" s="1"/>
      <c r="L3" s="56" t="s">
        <v>47</v>
      </c>
      <c r="M3" s="59" t="s">
        <v>38</v>
      </c>
      <c r="N3" s="14"/>
      <c r="O3" s="14"/>
      <c r="P3" s="57" t="s">
        <v>37</v>
      </c>
      <c r="Q3" s="6"/>
      <c r="R3" s="15"/>
      <c r="T3" s="56" t="s">
        <v>47</v>
      </c>
      <c r="U3" s="59" t="s">
        <v>38</v>
      </c>
      <c r="V3" s="15"/>
      <c r="X3" s="57" t="s">
        <v>37</v>
      </c>
    </row>
    <row r="4" spans="1:24" s="11" customFormat="1" ht="29.25" customHeight="1">
      <c r="A4" s="67" t="s">
        <v>14</v>
      </c>
      <c r="B4" s="18" t="s">
        <v>15</v>
      </c>
      <c r="C4" s="37" t="s">
        <v>36</v>
      </c>
      <c r="D4" s="19" t="s">
        <v>23</v>
      </c>
      <c r="E4" s="34" t="s">
        <v>0</v>
      </c>
      <c r="F4" s="34"/>
      <c r="G4" s="53" t="s">
        <v>1</v>
      </c>
      <c r="H4" s="34" t="s">
        <v>42</v>
      </c>
      <c r="I4" s="67" t="s">
        <v>7</v>
      </c>
      <c r="J4" s="60" t="s">
        <v>43</v>
      </c>
      <c r="K4" s="35"/>
      <c r="L4" s="62" t="s">
        <v>44</v>
      </c>
      <c r="M4" s="61"/>
      <c r="N4" s="36"/>
      <c r="O4" s="51"/>
      <c r="P4" s="34" t="s">
        <v>17</v>
      </c>
      <c r="Q4" s="67" t="s">
        <v>7</v>
      </c>
      <c r="R4" s="52" t="s">
        <v>18</v>
      </c>
      <c r="S4" s="34"/>
      <c r="T4" s="53" t="s">
        <v>13</v>
      </c>
      <c r="U4" s="34" t="s">
        <v>0</v>
      </c>
      <c r="V4" s="34" t="s">
        <v>1</v>
      </c>
      <c r="W4" s="38" t="s">
        <v>2</v>
      </c>
      <c r="X4" s="69" t="s">
        <v>8</v>
      </c>
    </row>
    <row r="5" spans="1:24" s="11" customFormat="1" ht="35.25" customHeight="1">
      <c r="A5" s="68"/>
      <c r="B5" s="39" t="s">
        <v>16</v>
      </c>
      <c r="C5" s="48" t="s">
        <v>40</v>
      </c>
      <c r="D5" s="40" t="s">
        <v>39</v>
      </c>
      <c r="E5" s="48" t="s">
        <v>41</v>
      </c>
      <c r="F5" s="40" t="s">
        <v>19</v>
      </c>
      <c r="G5" s="41" t="s">
        <v>24</v>
      </c>
      <c r="H5" s="41" t="s">
        <v>25</v>
      </c>
      <c r="I5" s="68"/>
      <c r="J5" s="41" t="s">
        <v>26</v>
      </c>
      <c r="K5" s="39" t="s">
        <v>9</v>
      </c>
      <c r="L5" s="48" t="s">
        <v>27</v>
      </c>
      <c r="M5" s="48" t="s">
        <v>28</v>
      </c>
      <c r="N5" s="40" t="s">
        <v>29</v>
      </c>
      <c r="O5" s="42" t="s">
        <v>9</v>
      </c>
      <c r="P5" s="41" t="s">
        <v>30</v>
      </c>
      <c r="Q5" s="68"/>
      <c r="R5" s="40" t="s">
        <v>35</v>
      </c>
      <c r="S5" s="40" t="s">
        <v>31</v>
      </c>
      <c r="T5" s="43" t="s">
        <v>32</v>
      </c>
      <c r="U5" s="43" t="s">
        <v>33</v>
      </c>
      <c r="V5" s="43" t="s">
        <v>34</v>
      </c>
      <c r="W5" s="39" t="s">
        <v>9</v>
      </c>
      <c r="X5" s="70"/>
    </row>
    <row r="6" spans="1:24" s="10" customFormat="1" ht="49.5" customHeight="1">
      <c r="A6" s="20" t="s">
        <v>45</v>
      </c>
      <c r="B6" s="21">
        <f aca="true" t="shared" si="0" ref="B6:J6">SUM(B7:B7)</f>
        <v>247284534.510013</v>
      </c>
      <c r="C6" s="30">
        <f t="shared" si="0"/>
        <v>-2859024554</v>
      </c>
      <c r="D6" s="32">
        <f t="shared" si="0"/>
        <v>327989147</v>
      </c>
      <c r="E6" s="30">
        <f t="shared" si="0"/>
        <v>-1559130000</v>
      </c>
      <c r="F6" s="21">
        <f t="shared" si="0"/>
        <v>152389823</v>
      </c>
      <c r="G6" s="22">
        <f t="shared" si="0"/>
        <v>51535000</v>
      </c>
      <c r="H6" s="22">
        <f t="shared" si="0"/>
        <v>13919728</v>
      </c>
      <c r="I6" s="20" t="s">
        <v>10</v>
      </c>
      <c r="J6" s="22">
        <f t="shared" si="0"/>
        <v>869506429</v>
      </c>
      <c r="K6" s="30">
        <f aca="true" t="shared" si="1" ref="K6:P6">SUM(K7:K7)</f>
        <v>-3002814427</v>
      </c>
      <c r="L6" s="21">
        <f t="shared" si="1"/>
        <v>16757093113.02</v>
      </c>
      <c r="M6" s="30">
        <f t="shared" si="1"/>
        <v>-2071811137</v>
      </c>
      <c r="N6" s="21">
        <f t="shared" si="1"/>
        <v>4571639116.1</v>
      </c>
      <c r="O6" s="22">
        <f t="shared" si="1"/>
        <v>19256921092.120003</v>
      </c>
      <c r="P6" s="22">
        <f t="shared" si="1"/>
        <v>29421875643</v>
      </c>
      <c r="Q6" s="20" t="s">
        <v>10</v>
      </c>
      <c r="R6" s="21">
        <f aca="true" t="shared" si="2" ref="R6:W6">SUM(R7:R7)</f>
        <v>7959866260</v>
      </c>
      <c r="S6" s="30">
        <f t="shared" si="2"/>
        <v>223240211</v>
      </c>
      <c r="T6" s="30">
        <f t="shared" si="2"/>
        <v>162211458</v>
      </c>
      <c r="U6" s="21">
        <f t="shared" si="2"/>
        <v>531134450</v>
      </c>
      <c r="V6" s="30">
        <f t="shared" si="2"/>
        <v>14166050</v>
      </c>
      <c r="W6" s="21">
        <f t="shared" si="2"/>
        <v>38312494072</v>
      </c>
      <c r="X6" s="23">
        <f aca="true" t="shared" si="3" ref="X6:X17">B6+K6+O6+W6</f>
        <v>54813885271.63002</v>
      </c>
    </row>
    <row r="7" spans="1:24" s="9" customFormat="1" ht="46.5" customHeight="1">
      <c r="A7" s="63" t="s">
        <v>48</v>
      </c>
      <c r="B7" s="24">
        <f>163723819.670013+83560714.84</f>
        <v>247284534.510013</v>
      </c>
      <c r="C7" s="31">
        <f>-2875744425+16719871</f>
        <v>-2859024554</v>
      </c>
      <c r="D7" s="33">
        <f>307322388+20666759</f>
        <v>327989147</v>
      </c>
      <c r="E7" s="31">
        <v>-1559130000</v>
      </c>
      <c r="F7" s="24">
        <f>76194911+76194912</f>
        <v>152389823</v>
      </c>
      <c r="G7" s="25">
        <v>51535000</v>
      </c>
      <c r="H7" s="25">
        <f>13917927+1801</f>
        <v>13919728</v>
      </c>
      <c r="I7" s="44" t="s">
        <v>48</v>
      </c>
      <c r="J7" s="25">
        <f>1024764223-155257794</f>
        <v>869506429</v>
      </c>
      <c r="K7" s="31">
        <f aca="true" t="shared" si="4" ref="K7:K17">SUM(C7:J7)</f>
        <v>-3002814427</v>
      </c>
      <c r="L7" s="24">
        <v>16757093113.02</v>
      </c>
      <c r="M7" s="31">
        <f>-1250615342-821195795</f>
        <v>-2071811137</v>
      </c>
      <c r="N7" s="24">
        <v>4571639116.1</v>
      </c>
      <c r="O7" s="25">
        <f aca="true" t="shared" si="5" ref="O7:O17">SUM(L7:N7)</f>
        <v>19256921092.120003</v>
      </c>
      <c r="P7" s="25">
        <v>29421875643</v>
      </c>
      <c r="Q7" s="44" t="s">
        <v>48</v>
      </c>
      <c r="R7" s="24">
        <f>8156485189-196618929</f>
        <v>7959866260</v>
      </c>
      <c r="S7" s="31">
        <f>212388592+10851619</f>
        <v>223240211</v>
      </c>
      <c r="T7" s="31">
        <f>155731443+6480015</f>
        <v>162211458</v>
      </c>
      <c r="U7" s="24">
        <f>416677339+114457111</f>
        <v>531134450</v>
      </c>
      <c r="V7" s="31">
        <f>12978763+1187287</f>
        <v>14166050</v>
      </c>
      <c r="W7" s="24">
        <f aca="true" t="shared" si="6" ref="W7:W17">SUM(P7:V7)</f>
        <v>38312494072</v>
      </c>
      <c r="X7" s="25">
        <f t="shared" si="3"/>
        <v>54813885271.63002</v>
      </c>
    </row>
    <row r="8" spans="1:25" s="10" customFormat="1" ht="46.5" customHeight="1">
      <c r="A8" s="26" t="s">
        <v>11</v>
      </c>
      <c r="B8" s="27">
        <f aca="true" t="shared" si="7" ref="B8:J8">B9</f>
        <v>163867614695.2</v>
      </c>
      <c r="C8" s="27">
        <f t="shared" si="7"/>
        <v>4301970549</v>
      </c>
      <c r="D8" s="27">
        <f t="shared" si="7"/>
        <v>487316912</v>
      </c>
      <c r="E8" s="27">
        <f t="shared" si="7"/>
        <v>2335798458</v>
      </c>
      <c r="F8" s="27">
        <f t="shared" si="7"/>
        <v>0</v>
      </c>
      <c r="G8" s="23">
        <f t="shared" si="7"/>
        <v>200035000</v>
      </c>
      <c r="H8" s="23">
        <f t="shared" si="7"/>
        <v>273044814</v>
      </c>
      <c r="I8" s="26" t="s">
        <v>11</v>
      </c>
      <c r="J8" s="23">
        <f t="shared" si="7"/>
        <v>5400510992</v>
      </c>
      <c r="K8" s="27">
        <f t="shared" si="4"/>
        <v>12998676725</v>
      </c>
      <c r="L8" s="27">
        <f>L9</f>
        <v>0</v>
      </c>
      <c r="M8" s="27">
        <f>M9</f>
        <v>8228234729.04</v>
      </c>
      <c r="N8" s="27">
        <f>N9</f>
        <v>653091302</v>
      </c>
      <c r="O8" s="23">
        <f t="shared" si="5"/>
        <v>8881326031.04</v>
      </c>
      <c r="P8" s="23">
        <f>P9</f>
        <v>0</v>
      </c>
      <c r="Q8" s="26" t="s">
        <v>11</v>
      </c>
      <c r="R8" s="27">
        <f>R9</f>
        <v>9615099247</v>
      </c>
      <c r="S8" s="27">
        <f>S9</f>
        <v>507809538</v>
      </c>
      <c r="T8" s="27">
        <f>T9</f>
        <v>586446393</v>
      </c>
      <c r="U8" s="27">
        <f>U9</f>
        <v>2870922723</v>
      </c>
      <c r="V8" s="27">
        <f>V9</f>
        <v>81485864</v>
      </c>
      <c r="W8" s="27">
        <f t="shared" si="6"/>
        <v>13661763765</v>
      </c>
      <c r="X8" s="23">
        <f t="shared" si="3"/>
        <v>199409381216.24002</v>
      </c>
      <c r="Y8" s="66"/>
    </row>
    <row r="9" spans="1:25" s="9" customFormat="1" ht="46.5" customHeight="1">
      <c r="A9" s="44" t="s">
        <v>49</v>
      </c>
      <c r="B9" s="24">
        <v>163867614695.2</v>
      </c>
      <c r="C9" s="24">
        <v>4301970549</v>
      </c>
      <c r="D9" s="24">
        <v>487316912</v>
      </c>
      <c r="E9" s="24">
        <v>2335798458</v>
      </c>
      <c r="F9" s="24">
        <v>0</v>
      </c>
      <c r="G9" s="24">
        <v>200035000</v>
      </c>
      <c r="H9" s="25">
        <v>273044814</v>
      </c>
      <c r="I9" s="44" t="s">
        <v>49</v>
      </c>
      <c r="J9" s="25">
        <v>5400510992</v>
      </c>
      <c r="K9" s="24">
        <f t="shared" si="4"/>
        <v>12998676725</v>
      </c>
      <c r="L9" s="24">
        <v>0</v>
      </c>
      <c r="M9" s="24">
        <v>8228234729.04</v>
      </c>
      <c r="N9" s="24">
        <v>653091302</v>
      </c>
      <c r="O9" s="25">
        <f t="shared" si="5"/>
        <v>8881326031.04</v>
      </c>
      <c r="P9" s="25">
        <v>0</v>
      </c>
      <c r="Q9" s="44" t="s">
        <v>49</v>
      </c>
      <c r="R9" s="24">
        <v>9615099247</v>
      </c>
      <c r="S9" s="24">
        <v>507809538</v>
      </c>
      <c r="T9" s="24">
        <v>586446393</v>
      </c>
      <c r="U9" s="24">
        <v>2870922723</v>
      </c>
      <c r="V9" s="24">
        <v>81485864</v>
      </c>
      <c r="W9" s="24">
        <f t="shared" si="6"/>
        <v>13661763765</v>
      </c>
      <c r="X9" s="25">
        <f t="shared" si="3"/>
        <v>199409381216.24002</v>
      </c>
      <c r="Y9" s="17"/>
    </row>
    <row r="10" spans="1:24" s="10" customFormat="1" ht="46.5" customHeight="1">
      <c r="A10" s="26" t="s">
        <v>12</v>
      </c>
      <c r="B10" s="27">
        <f>SUM(B11:B12)</f>
        <v>164007878756.61002</v>
      </c>
      <c r="C10" s="27">
        <f aca="true" t="shared" si="8" ref="C10:H10">SUM(C11:C12)</f>
        <v>2121312446</v>
      </c>
      <c r="D10" s="30">
        <f t="shared" si="8"/>
        <v>534563147</v>
      </c>
      <c r="E10" s="30">
        <f t="shared" si="8"/>
        <v>-863522000</v>
      </c>
      <c r="F10" s="27">
        <f t="shared" si="8"/>
        <v>152389823</v>
      </c>
      <c r="G10" s="23">
        <f t="shared" si="8"/>
        <v>151552000</v>
      </c>
      <c r="H10" s="23">
        <f t="shared" si="8"/>
        <v>274711728</v>
      </c>
      <c r="I10" s="26" t="s">
        <v>12</v>
      </c>
      <c r="J10" s="23">
        <f aca="true" t="shared" si="9" ref="J10:P10">SUM(J11:J12)</f>
        <v>4392580429</v>
      </c>
      <c r="K10" s="27">
        <f t="shared" si="9"/>
        <v>6763587573</v>
      </c>
      <c r="L10" s="27">
        <f t="shared" si="9"/>
        <v>16757093113.02</v>
      </c>
      <c r="M10" s="27">
        <f t="shared" si="9"/>
        <v>2113997561</v>
      </c>
      <c r="N10" s="27">
        <f t="shared" si="9"/>
        <v>5224730418.1</v>
      </c>
      <c r="O10" s="23">
        <f t="shared" si="9"/>
        <v>24095821092.120003</v>
      </c>
      <c r="P10" s="23">
        <f t="shared" si="9"/>
        <v>29421875643</v>
      </c>
      <c r="Q10" s="26" t="s">
        <v>12</v>
      </c>
      <c r="R10" s="27">
        <f>SUM(R11:R12)</f>
        <v>16413865260</v>
      </c>
      <c r="S10" s="27">
        <f>SUM(S11:S12)</f>
        <v>496609416</v>
      </c>
      <c r="T10" s="27">
        <f>SUM(T11:T12)</f>
        <v>697623458</v>
      </c>
      <c r="U10" s="27">
        <f>SUM(U11:U12)</f>
        <v>3028869450</v>
      </c>
      <c r="V10" s="27">
        <f>SUM(V11:V12)</f>
        <v>53697130</v>
      </c>
      <c r="W10" s="27">
        <f t="shared" si="6"/>
        <v>50112540357</v>
      </c>
      <c r="X10" s="23">
        <f t="shared" si="3"/>
        <v>244979827778.73</v>
      </c>
    </row>
    <row r="11" spans="1:25" s="9" customFormat="1" ht="46.5" customHeight="1">
      <c r="A11" s="44" t="s">
        <v>46</v>
      </c>
      <c r="B11" s="24">
        <f>163723819.670013+83560714.84</f>
        <v>247284534.510013</v>
      </c>
      <c r="C11" s="31">
        <f>-2875744425+16719871</f>
        <v>-2859024554</v>
      </c>
      <c r="D11" s="33">
        <f>307322388+20666759</f>
        <v>327989147</v>
      </c>
      <c r="E11" s="31">
        <v>-1559130000</v>
      </c>
      <c r="F11" s="24">
        <f>76194911+76194912</f>
        <v>152389823</v>
      </c>
      <c r="G11" s="25">
        <v>51535000</v>
      </c>
      <c r="H11" s="25">
        <f>13917927+1801</f>
        <v>13919728</v>
      </c>
      <c r="I11" s="44" t="s">
        <v>48</v>
      </c>
      <c r="J11" s="25">
        <f>1024764223-155257794</f>
        <v>869506429</v>
      </c>
      <c r="K11" s="31">
        <f>SUM(C11:J11)</f>
        <v>-3002814427</v>
      </c>
      <c r="L11" s="24">
        <v>16757093113.02</v>
      </c>
      <c r="M11" s="31">
        <f>-1250615342-821195795</f>
        <v>-2071811137</v>
      </c>
      <c r="N11" s="24">
        <v>4571639116.1</v>
      </c>
      <c r="O11" s="25">
        <f>SUM(L11:N11)</f>
        <v>19256921092.120003</v>
      </c>
      <c r="P11" s="25">
        <v>29421875643</v>
      </c>
      <c r="Q11" s="44" t="s">
        <v>48</v>
      </c>
      <c r="R11" s="24">
        <f>8156485189-196618929</f>
        <v>7959866260</v>
      </c>
      <c r="S11" s="31">
        <f>212388592+10851619</f>
        <v>223240211</v>
      </c>
      <c r="T11" s="31">
        <f>155731443+6480015</f>
        <v>162211458</v>
      </c>
      <c r="U11" s="24">
        <f>416677339+114457111</f>
        <v>531134450</v>
      </c>
      <c r="V11" s="31">
        <f>12978763+1187287</f>
        <v>14166050</v>
      </c>
      <c r="W11" s="24">
        <f>SUM(P11:V11)</f>
        <v>38312494072</v>
      </c>
      <c r="X11" s="25">
        <f>B11+K11+O11+W11</f>
        <v>54813885271.63002</v>
      </c>
      <c r="Y11" s="16"/>
    </row>
    <row r="12" spans="1:25" s="9" customFormat="1" ht="46.5" customHeight="1">
      <c r="A12" s="44" t="s">
        <v>49</v>
      </c>
      <c r="B12" s="24">
        <v>163760594222.1</v>
      </c>
      <c r="C12" s="24">
        <v>4980337000</v>
      </c>
      <c r="D12" s="24">
        <v>206574000</v>
      </c>
      <c r="E12" s="24">
        <v>695608000</v>
      </c>
      <c r="F12" s="24">
        <v>0</v>
      </c>
      <c r="G12" s="24">
        <v>100017000</v>
      </c>
      <c r="H12" s="25">
        <v>260792000</v>
      </c>
      <c r="I12" s="44" t="s">
        <v>49</v>
      </c>
      <c r="J12" s="25">
        <v>3523074000</v>
      </c>
      <c r="K12" s="24">
        <f t="shared" si="4"/>
        <v>9766402000</v>
      </c>
      <c r="L12" s="24">
        <v>0</v>
      </c>
      <c r="M12" s="24">
        <v>4185808698</v>
      </c>
      <c r="N12" s="24">
        <v>653091302</v>
      </c>
      <c r="O12" s="25">
        <f t="shared" si="5"/>
        <v>4838900000</v>
      </c>
      <c r="P12" s="25">
        <v>0</v>
      </c>
      <c r="Q12" s="44" t="s">
        <v>49</v>
      </c>
      <c r="R12" s="24">
        <v>8453999000</v>
      </c>
      <c r="S12" s="24">
        <v>273369205</v>
      </c>
      <c r="T12" s="24">
        <v>535412000</v>
      </c>
      <c r="U12" s="24">
        <v>2497735000</v>
      </c>
      <c r="V12" s="24">
        <v>39531080</v>
      </c>
      <c r="W12" s="24">
        <f t="shared" si="6"/>
        <v>11800046285</v>
      </c>
      <c r="X12" s="25">
        <f t="shared" si="3"/>
        <v>190165942507.1</v>
      </c>
      <c r="Y12" s="16"/>
    </row>
    <row r="13" spans="1:24" s="10" customFormat="1" ht="46.5" customHeight="1">
      <c r="A13" s="26" t="s">
        <v>20</v>
      </c>
      <c r="B13" s="27">
        <f aca="true" t="shared" si="10" ref="B13:J13">B14</f>
        <v>0</v>
      </c>
      <c r="C13" s="27">
        <f t="shared" si="10"/>
        <v>0</v>
      </c>
      <c r="D13" s="27">
        <f t="shared" si="10"/>
        <v>0</v>
      </c>
      <c r="E13" s="27">
        <f t="shared" si="10"/>
        <v>0</v>
      </c>
      <c r="F13" s="27">
        <f t="shared" si="10"/>
        <v>0</v>
      </c>
      <c r="G13" s="23">
        <f t="shared" si="10"/>
        <v>0</v>
      </c>
      <c r="H13" s="23">
        <f t="shared" si="10"/>
        <v>0</v>
      </c>
      <c r="I13" s="26" t="s">
        <v>20</v>
      </c>
      <c r="J13" s="23">
        <f t="shared" si="10"/>
        <v>0</v>
      </c>
      <c r="K13" s="27">
        <f t="shared" si="4"/>
        <v>0</v>
      </c>
      <c r="L13" s="27">
        <f>L14</f>
        <v>0</v>
      </c>
      <c r="M13" s="27">
        <f>M14</f>
        <v>0</v>
      </c>
      <c r="N13" s="27">
        <f>N14</f>
        <v>0</v>
      </c>
      <c r="O13" s="23">
        <f t="shared" si="5"/>
        <v>0</v>
      </c>
      <c r="P13" s="23">
        <f>P14</f>
        <v>0</v>
      </c>
      <c r="Q13" s="26" t="s">
        <v>20</v>
      </c>
      <c r="R13" s="27">
        <f>R14</f>
        <v>0</v>
      </c>
      <c r="S13" s="27">
        <f>S14</f>
        <v>0</v>
      </c>
      <c r="T13" s="27">
        <f>T14</f>
        <v>0</v>
      </c>
      <c r="U13" s="27">
        <f>U14</f>
        <v>0</v>
      </c>
      <c r="V13" s="27">
        <f>V14</f>
        <v>0</v>
      </c>
      <c r="W13" s="27">
        <f t="shared" si="6"/>
        <v>0</v>
      </c>
      <c r="X13" s="23">
        <f t="shared" si="3"/>
        <v>0</v>
      </c>
    </row>
    <row r="14" spans="1:25" s="9" customFormat="1" ht="46.5" customHeight="1">
      <c r="A14" s="63" t="s">
        <v>50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  <c r="I14" s="44" t="s">
        <v>46</v>
      </c>
      <c r="J14" s="25">
        <v>0</v>
      </c>
      <c r="K14" s="24">
        <f t="shared" si="4"/>
        <v>0</v>
      </c>
      <c r="L14" s="24">
        <v>0</v>
      </c>
      <c r="M14" s="24">
        <v>0</v>
      </c>
      <c r="N14" s="24">
        <v>0</v>
      </c>
      <c r="O14" s="25">
        <f t="shared" si="5"/>
        <v>0</v>
      </c>
      <c r="P14" s="25">
        <v>0</v>
      </c>
      <c r="Q14" s="44" t="s">
        <v>46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f t="shared" si="6"/>
        <v>0</v>
      </c>
      <c r="X14" s="25">
        <f t="shared" si="3"/>
        <v>0</v>
      </c>
      <c r="Y14" s="47" t="s">
        <v>21</v>
      </c>
    </row>
    <row r="15" spans="1:25" s="10" customFormat="1" ht="46.5" customHeight="1">
      <c r="A15" s="20" t="s">
        <v>22</v>
      </c>
      <c r="B15" s="27">
        <f>SUM(B16:B17)</f>
        <v>107020473.1000061</v>
      </c>
      <c r="C15" s="30">
        <f>SUM(C16:C17)</f>
        <v>-678366451</v>
      </c>
      <c r="D15" s="27">
        <f>SUM(D16:D17)</f>
        <v>280742912</v>
      </c>
      <c r="E15" s="27">
        <f>SUM(E16:E17)</f>
        <v>1640190458</v>
      </c>
      <c r="F15" s="27">
        <f>SUM(F16:F17)</f>
        <v>0</v>
      </c>
      <c r="G15" s="27">
        <f>G17</f>
        <v>100018000</v>
      </c>
      <c r="H15" s="50">
        <f>SUM(H16:H17)</f>
        <v>12252814</v>
      </c>
      <c r="I15" s="20" t="s">
        <v>22</v>
      </c>
      <c r="J15" s="50">
        <f>SUM(J16:J17)</f>
        <v>1877436992</v>
      </c>
      <c r="K15" s="27">
        <f t="shared" si="4"/>
        <v>3232274725</v>
      </c>
      <c r="L15" s="27">
        <f>SUM(L16:L17)</f>
        <v>0</v>
      </c>
      <c r="M15" s="27">
        <f>SUM(M16:M17)</f>
        <v>4042426031.04</v>
      </c>
      <c r="N15" s="27">
        <f>SUM(N16:N17)</f>
        <v>0</v>
      </c>
      <c r="O15" s="23">
        <f t="shared" si="5"/>
        <v>4042426031.04</v>
      </c>
      <c r="P15" s="50">
        <f>SUM(P16:P17)</f>
        <v>0</v>
      </c>
      <c r="Q15" s="20" t="s">
        <v>22</v>
      </c>
      <c r="R15" s="30">
        <f>SUM(R16:R17)</f>
        <v>1161100247</v>
      </c>
      <c r="S15" s="30">
        <f>SUM(S16:S17)</f>
        <v>234440333</v>
      </c>
      <c r="T15" s="30">
        <f>SUM(T16:T17)</f>
        <v>51034393</v>
      </c>
      <c r="U15" s="30">
        <f>SUM(U16:U17)</f>
        <v>373187723</v>
      </c>
      <c r="V15" s="30">
        <f>SUM(V16:V17)</f>
        <v>41954784</v>
      </c>
      <c r="W15" s="27">
        <f t="shared" si="6"/>
        <v>1861717480</v>
      </c>
      <c r="X15" s="23">
        <f t="shared" si="3"/>
        <v>9243438709.140007</v>
      </c>
      <c r="Y15" s="46">
        <f>X6+X8-X10-X13</f>
        <v>9243438709.140045</v>
      </c>
    </row>
    <row r="16" spans="1:25" s="9" customFormat="1" ht="46.5" customHeight="1">
      <c r="A16" s="63" t="s">
        <v>50</v>
      </c>
      <c r="B16" s="31">
        <f aca="true" t="shared" si="11" ref="B16:H16">B7-B11</f>
        <v>0</v>
      </c>
      <c r="C16" s="31">
        <f t="shared" si="11"/>
        <v>0</v>
      </c>
      <c r="D16" s="31">
        <f t="shared" si="11"/>
        <v>0</v>
      </c>
      <c r="E16" s="31">
        <f t="shared" si="11"/>
        <v>0</v>
      </c>
      <c r="F16" s="31">
        <f t="shared" si="11"/>
        <v>0</v>
      </c>
      <c r="G16" s="31">
        <f t="shared" si="11"/>
        <v>0</v>
      </c>
      <c r="H16" s="49">
        <f t="shared" si="11"/>
        <v>0</v>
      </c>
      <c r="I16" s="44" t="s">
        <v>46</v>
      </c>
      <c r="J16" s="31">
        <f>J7-J11</f>
        <v>0</v>
      </c>
      <c r="K16" s="31">
        <f t="shared" si="4"/>
        <v>0</v>
      </c>
      <c r="L16" s="31">
        <f>L7-L11</f>
        <v>0</v>
      </c>
      <c r="M16" s="31">
        <f>M7-M11</f>
        <v>0</v>
      </c>
      <c r="N16" s="31">
        <f>N7-N11</f>
        <v>0</v>
      </c>
      <c r="O16" s="25">
        <f t="shared" si="5"/>
        <v>0</v>
      </c>
      <c r="P16" s="49">
        <f>P7-P11</f>
        <v>0</v>
      </c>
      <c r="Q16" s="44" t="s">
        <v>46</v>
      </c>
      <c r="R16" s="31">
        <f>R7-R11</f>
        <v>0</v>
      </c>
      <c r="S16" s="31">
        <f>S7-S11</f>
        <v>0</v>
      </c>
      <c r="T16" s="31">
        <f>T7-T11</f>
        <v>0</v>
      </c>
      <c r="U16" s="31">
        <f>U7-U11</f>
        <v>0</v>
      </c>
      <c r="V16" s="31">
        <f>V7-V11</f>
        <v>0</v>
      </c>
      <c r="W16" s="24">
        <f t="shared" si="6"/>
        <v>0</v>
      </c>
      <c r="X16" s="25">
        <f t="shared" si="3"/>
        <v>0</v>
      </c>
      <c r="Y16" s="46"/>
    </row>
    <row r="17" spans="1:25" s="9" customFormat="1" ht="46.5" customHeight="1">
      <c r="A17" s="44" t="s">
        <v>49</v>
      </c>
      <c r="B17" s="24">
        <f aca="true" t="shared" si="12" ref="B17:H17">B9-B12</f>
        <v>107020473.1000061</v>
      </c>
      <c r="C17" s="31">
        <f t="shared" si="12"/>
        <v>-678366451</v>
      </c>
      <c r="D17" s="24">
        <f t="shared" si="12"/>
        <v>280742912</v>
      </c>
      <c r="E17" s="24">
        <f t="shared" si="12"/>
        <v>1640190458</v>
      </c>
      <c r="F17" s="31">
        <f t="shared" si="12"/>
        <v>0</v>
      </c>
      <c r="G17" s="31">
        <f t="shared" si="12"/>
        <v>100018000</v>
      </c>
      <c r="H17" s="49">
        <f t="shared" si="12"/>
        <v>12252814</v>
      </c>
      <c r="I17" s="44" t="s">
        <v>49</v>
      </c>
      <c r="J17" s="49">
        <f>J9-J12</f>
        <v>1877436992</v>
      </c>
      <c r="K17" s="24">
        <f t="shared" si="4"/>
        <v>3232274725</v>
      </c>
      <c r="L17" s="31">
        <f>L9-L12</f>
        <v>0</v>
      </c>
      <c r="M17" s="24">
        <f>M9-M12</f>
        <v>4042426031.04</v>
      </c>
      <c r="N17" s="31">
        <f>N9-N12</f>
        <v>0</v>
      </c>
      <c r="O17" s="25">
        <f t="shared" si="5"/>
        <v>4042426031.04</v>
      </c>
      <c r="P17" s="49">
        <f>P9-P12</f>
        <v>0</v>
      </c>
      <c r="Q17" s="44" t="s">
        <v>49</v>
      </c>
      <c r="R17" s="31">
        <f>R9-R12</f>
        <v>1161100247</v>
      </c>
      <c r="S17" s="31">
        <f>S9-S12</f>
        <v>234440333</v>
      </c>
      <c r="T17" s="31">
        <f>T9-T12</f>
        <v>51034393</v>
      </c>
      <c r="U17" s="31">
        <f>U9-U12</f>
        <v>373187723</v>
      </c>
      <c r="V17" s="31">
        <f>V9-V12</f>
        <v>41954784</v>
      </c>
      <c r="W17" s="24">
        <f t="shared" si="6"/>
        <v>1861717480</v>
      </c>
      <c r="X17" s="25">
        <f t="shared" si="3"/>
        <v>9243438709.140007</v>
      </c>
      <c r="Y17" s="46">
        <f>X9-X12</f>
        <v>9243438709.140015</v>
      </c>
    </row>
    <row r="18" spans="1:25" s="8" customFormat="1" ht="18" customHeight="1" thickBot="1">
      <c r="A18" s="45"/>
      <c r="B18" s="28"/>
      <c r="C18" s="28"/>
      <c r="D18" s="28"/>
      <c r="E18" s="28"/>
      <c r="F18" s="28"/>
      <c r="G18" s="28"/>
      <c r="H18" s="29"/>
      <c r="I18" s="45"/>
      <c r="J18" s="29"/>
      <c r="K18" s="28"/>
      <c r="L18" s="28"/>
      <c r="M18" s="28"/>
      <c r="N18" s="28"/>
      <c r="O18" s="29"/>
      <c r="P18" s="29"/>
      <c r="Q18" s="45"/>
      <c r="R18" s="28"/>
      <c r="S18" s="28"/>
      <c r="T18" s="28"/>
      <c r="U18" s="28"/>
      <c r="V18" s="28"/>
      <c r="W18" s="28"/>
      <c r="X18" s="29"/>
      <c r="Y18" s="46"/>
    </row>
    <row r="19" spans="1:24" ht="18.75" customHeight="1">
      <c r="A19" s="58" t="s">
        <v>51</v>
      </c>
      <c r="B19" s="12"/>
      <c r="C19" s="12"/>
      <c r="D19" s="12"/>
      <c r="E19" s="12"/>
      <c r="F19" s="12"/>
      <c r="G19" s="12"/>
      <c r="H19" s="12"/>
      <c r="J19" s="12"/>
      <c r="K19" s="12"/>
      <c r="L19" s="13"/>
      <c r="M19" s="13"/>
      <c r="N19" s="12"/>
      <c r="O19" s="12"/>
      <c r="P19" s="12"/>
      <c r="R19" s="12"/>
      <c r="S19" s="12"/>
      <c r="T19" s="12"/>
      <c r="U19" s="12"/>
      <c r="V19" s="12"/>
      <c r="W19" s="12"/>
      <c r="X19" s="64"/>
    </row>
    <row r="20" spans="1:24" ht="15" customHeight="1">
      <c r="A20" s="58"/>
      <c r="B20" s="12"/>
      <c r="C20" s="12"/>
      <c r="D20" s="12"/>
      <c r="E20" s="12"/>
      <c r="F20" s="12"/>
      <c r="G20" s="12"/>
      <c r="H20" s="12"/>
      <c r="J20" s="12"/>
      <c r="K20" s="12"/>
      <c r="L20" s="12"/>
      <c r="M20" s="12"/>
      <c r="N20" s="12"/>
      <c r="O20" s="12"/>
      <c r="P20" s="12"/>
      <c r="R20" s="12"/>
      <c r="S20" s="12"/>
      <c r="T20" s="12"/>
      <c r="U20" s="12"/>
      <c r="V20" s="12"/>
      <c r="W20" s="12"/>
      <c r="X20" s="12"/>
    </row>
    <row r="21" spans="2:24" ht="42" customHeight="1">
      <c r="B21" s="12"/>
      <c r="C21" s="12"/>
      <c r="D21" s="12"/>
      <c r="E21" s="12"/>
      <c r="F21" s="12"/>
      <c r="G21" s="12"/>
      <c r="H21" s="12"/>
      <c r="J21" s="12"/>
      <c r="K21" s="12"/>
      <c r="L21" s="12"/>
      <c r="M21" s="12"/>
      <c r="N21" s="12"/>
      <c r="O21" s="12"/>
      <c r="P21" s="12"/>
      <c r="R21" s="12"/>
      <c r="S21" s="12"/>
      <c r="T21" s="12"/>
      <c r="U21" s="12"/>
      <c r="V21" s="12"/>
      <c r="W21" s="12"/>
      <c r="X21" s="65"/>
    </row>
    <row r="22" ht="42" customHeight="1">
      <c r="X22" s="12"/>
    </row>
    <row r="23" ht="42" customHeight="1">
      <c r="X23" s="12"/>
    </row>
    <row r="24" ht="42" customHeight="1">
      <c r="X24" s="12"/>
    </row>
    <row r="25" ht="42" customHeight="1">
      <c r="X25" s="12"/>
    </row>
    <row r="26" ht="42" customHeight="1">
      <c r="X26" s="12"/>
    </row>
    <row r="27" ht="42" customHeight="1">
      <c r="X27" s="12"/>
    </row>
    <row r="28" ht="42" customHeight="1">
      <c r="X28" s="12"/>
    </row>
    <row r="29" ht="42" customHeight="1">
      <c r="X29" s="12"/>
    </row>
    <row r="30" ht="42" customHeight="1">
      <c r="X30" s="12"/>
    </row>
    <row r="31" ht="42" customHeight="1">
      <c r="X31" s="12"/>
    </row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</sheetData>
  <mergeCells count="4">
    <mergeCell ref="A4:A5"/>
    <mergeCell ref="I4:I5"/>
    <mergeCell ref="Q4:Q5"/>
    <mergeCell ref="X4:X5"/>
  </mergeCells>
  <printOptions horizontalCentered="1"/>
  <pageMargins left="0.5118110236220472" right="0.5118110236220472" top="0.7874015748031497" bottom="0.7874015748031497" header="0.3937007874015748" footer="0.118110236220472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行政院主計處</cp:lastModifiedBy>
  <cp:lastPrinted>2006-04-18T08:30:56Z</cp:lastPrinted>
  <dcterms:created xsi:type="dcterms:W3CDTF">1998-07-21T01:41:16Z</dcterms:created>
  <dcterms:modified xsi:type="dcterms:W3CDTF">2006-04-27T02:24:16Z</dcterms:modified>
  <cp:category/>
  <cp:version/>
  <cp:contentType/>
  <cp:contentStatus/>
</cp:coreProperties>
</file>