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3630" activeTab="0"/>
  </bookViews>
  <sheets>
    <sheet name="歷年餘絀" sheetId="1" r:id="rId1"/>
    <sheet name="累計餘絀計算表" sheetId="2" r:id="rId2"/>
  </sheets>
  <definedNames>
    <definedName name="_xlnm.Print_Area" localSheetId="0">'歷年餘絀'!$A$1:$E$98</definedName>
    <definedName name="_xlnm.Print_Titles" localSheetId="0">'歷年餘絀'!$1:$4</definedName>
  </definedNames>
  <calcPr fullCalcOnLoad="1"/>
</workbook>
</file>

<file path=xl/comments2.xml><?xml version="1.0" encoding="utf-8"?>
<comments xmlns="http://schemas.openxmlformats.org/spreadsheetml/2006/main">
  <authors>
    <author>行政院主計處</author>
    <author>林秀鈴</author>
  </authors>
  <commentList>
    <comment ref="B5" authorId="0">
      <text>
        <r>
          <rPr>
            <sz val="14"/>
            <rFont val="新細明體"/>
            <family val="1"/>
          </rPr>
          <t>借方表示
累計</t>
        </r>
        <r>
          <rPr>
            <sz val="14"/>
            <color indexed="10"/>
            <rFont val="新細明體"/>
            <family val="1"/>
          </rPr>
          <t>絀</t>
        </r>
        <r>
          <rPr>
            <sz val="14"/>
            <rFont val="新細明體"/>
            <family val="1"/>
          </rPr>
          <t xml:space="preserve">數(會使累計餘絀數減少)
</t>
        </r>
      </text>
    </comment>
    <comment ref="C5" authorId="0">
      <text>
        <r>
          <rPr>
            <sz val="14"/>
            <rFont val="新細明體"/>
            <family val="1"/>
          </rPr>
          <t>貸方表示
累計</t>
        </r>
        <r>
          <rPr>
            <sz val="14"/>
            <color indexed="10"/>
            <rFont val="新細明體"/>
            <family val="1"/>
          </rPr>
          <t>餘</t>
        </r>
        <r>
          <rPr>
            <sz val="14"/>
            <rFont val="新細明體"/>
            <family val="1"/>
          </rPr>
          <t xml:space="preserve">數(會使累計餘絀數增加)
</t>
        </r>
      </text>
    </comment>
    <comment ref="C8" authorId="0">
      <text>
        <r>
          <rPr>
            <b/>
            <sz val="14"/>
            <rFont val="新細明體"/>
            <family val="1"/>
          </rPr>
          <t>本大項</t>
        </r>
        <r>
          <rPr>
            <b/>
            <sz val="14"/>
            <rFont val="Times New Roman"/>
            <family val="1"/>
          </rPr>
          <t>1.</t>
        </r>
        <r>
          <rPr>
            <b/>
            <sz val="14"/>
            <rFont val="新細明體"/>
            <family val="1"/>
          </rPr>
          <t>至</t>
        </r>
        <r>
          <rPr>
            <b/>
            <sz val="14"/>
            <rFont val="Times New Roman"/>
            <family val="1"/>
          </rPr>
          <t>4.</t>
        </r>
        <r>
          <rPr>
            <b/>
            <sz val="14"/>
            <rFont val="新細明體"/>
            <family val="1"/>
          </rPr>
          <t xml:space="preserve">
含公務預算及特別預算之本年度部分審修數
</t>
        </r>
      </text>
    </comment>
    <comment ref="A9" authorId="0">
      <text>
        <r>
          <rPr>
            <b/>
            <sz val="12"/>
            <rFont val="新細明體"/>
            <family val="1"/>
          </rPr>
          <t>歲入</t>
        </r>
        <r>
          <rPr>
            <b/>
            <sz val="12"/>
            <color indexed="12"/>
            <rFont val="新細明體"/>
            <family val="1"/>
          </rPr>
          <t>增列實現數</t>
        </r>
        <r>
          <rPr>
            <b/>
            <sz val="12"/>
            <rFont val="新細明體"/>
            <family val="1"/>
          </rPr>
          <t>時會增加累計餘絀數</t>
        </r>
        <r>
          <rPr>
            <b/>
            <sz val="12"/>
            <rFont val="Times New Roman"/>
            <family val="1"/>
          </rPr>
          <t>,</t>
        </r>
        <r>
          <rPr>
            <b/>
            <sz val="12"/>
            <color indexed="12"/>
            <rFont val="新細明體"/>
            <family val="1"/>
          </rPr>
          <t>增加數放貸方</t>
        </r>
        <r>
          <rPr>
            <b/>
            <sz val="12"/>
            <rFont val="新細明體"/>
            <family val="1"/>
          </rPr>
          <t xml:space="preserve">
但如</t>
        </r>
        <r>
          <rPr>
            <b/>
            <sz val="12"/>
            <color indexed="12"/>
            <rFont val="新細明體"/>
            <family val="1"/>
          </rPr>
          <t>減列實現數</t>
        </r>
        <r>
          <rPr>
            <b/>
            <sz val="12"/>
            <rFont val="新細明體"/>
            <family val="1"/>
          </rPr>
          <t>時會減少累計餘絀數</t>
        </r>
        <r>
          <rPr>
            <b/>
            <sz val="12"/>
            <color indexed="10"/>
            <rFont val="新細明體"/>
            <family val="1"/>
          </rPr>
          <t>,</t>
        </r>
        <r>
          <rPr>
            <b/>
            <sz val="12"/>
            <color indexed="12"/>
            <rFont val="新細明體"/>
            <family val="1"/>
          </rPr>
          <t>減少數放借方</t>
        </r>
        <r>
          <rPr>
            <b/>
            <sz val="12"/>
            <rFont val="新細明體"/>
            <family val="1"/>
          </rPr>
          <t xml:space="preserve">
</t>
        </r>
      </text>
    </comment>
    <comment ref="C9" authorId="1">
      <text>
        <r>
          <rPr>
            <sz val="10"/>
            <rFont val="新細明體"/>
            <family val="1"/>
          </rPr>
          <t>即審修本年度收入實現數
增 減 列數之差額
(含公務預算及特別預算)</t>
        </r>
      </text>
    </comment>
    <comment ref="C11" authorId="1">
      <text>
        <r>
          <rPr>
            <b/>
            <sz val="10"/>
            <rFont val="新細明體"/>
            <family val="1"/>
          </rPr>
          <t>指審計部修正
本年度部分(不含以前年度部分)
之應收,保留數增減列數淨額
(含公務預算及特別預算)</t>
        </r>
      </text>
    </comment>
    <comment ref="A13" authorId="0">
      <text>
        <r>
          <rPr>
            <sz val="14"/>
            <rFont val="新細明體"/>
            <family val="1"/>
          </rPr>
          <t xml:space="preserve">以前年度減免數如減少則可增加累計餘絀
</t>
        </r>
      </text>
    </comment>
    <comment ref="A14" authorId="0">
      <text>
        <r>
          <rPr>
            <sz val="14"/>
            <rFont val="新細明體"/>
            <family val="1"/>
          </rPr>
          <t xml:space="preserve">以前年度減免數如減少則可增加累計餘絀
</t>
        </r>
      </text>
    </comment>
    <comment ref="A15" authorId="0">
      <text>
        <r>
          <rPr>
            <sz val="14"/>
            <rFont val="新細明體"/>
            <family val="1"/>
          </rPr>
          <t xml:space="preserve">以前年度減免數如減少則可增加累計餘絀
</t>
        </r>
      </text>
    </comment>
    <comment ref="B15" authorId="0">
      <text>
        <r>
          <rPr>
            <sz val="12"/>
            <rFont val="Times New Roman"/>
            <family val="1"/>
          </rPr>
          <t>(</t>
        </r>
        <r>
          <rPr>
            <sz val="12"/>
            <rFont val="新細明體"/>
            <family val="1"/>
          </rPr>
          <t>含公務預算及特別預算</t>
        </r>
        <r>
          <rPr>
            <sz val="12"/>
            <rFont val="Times New Roman"/>
            <family val="1"/>
          </rPr>
          <t>)</t>
        </r>
        <r>
          <rPr>
            <sz val="12"/>
            <rFont val="新細明體"/>
            <family val="1"/>
          </rPr>
          <t>之審修減免數</t>
        </r>
        <r>
          <rPr>
            <b/>
            <sz val="14"/>
            <rFont val="新細明體"/>
            <family val="1"/>
          </rPr>
          <t xml:space="preserve">
</t>
        </r>
      </text>
    </comment>
    <comment ref="A22" authorId="0">
      <text>
        <r>
          <rPr>
            <b/>
            <sz val="14"/>
            <rFont val="新細明體"/>
            <family val="1"/>
          </rPr>
          <t>所有保留數於年度執行中，有註銷減免時</t>
        </r>
        <r>
          <rPr>
            <b/>
            <sz val="14"/>
            <rFont val="Times New Roman"/>
            <family val="1"/>
          </rPr>
          <t>,</t>
        </r>
        <r>
          <rPr>
            <b/>
            <sz val="14"/>
            <rFont val="新細明體"/>
            <family val="1"/>
          </rPr>
          <t xml:space="preserve">會減少累計餘絀數
</t>
        </r>
      </text>
    </comment>
    <comment ref="B22" authorId="1">
      <text>
        <r>
          <rPr>
            <b/>
            <sz val="10"/>
            <rFont val="新細明體"/>
            <family val="1"/>
          </rPr>
          <t>現金出納表
應收數及應收保留數之註銷數(=應納數之註銷數)合計</t>
        </r>
        <r>
          <rPr>
            <sz val="10"/>
            <rFont val="新細明體"/>
            <family val="1"/>
          </rPr>
          <t xml:space="preserve">
含總預算及特別預算</t>
        </r>
      </text>
    </comment>
    <comment ref="B27" authorId="1">
      <text>
        <r>
          <rPr>
            <sz val="10"/>
            <rFont val="新細明體"/>
            <family val="1"/>
          </rPr>
          <t xml:space="preserve">應與現金出納表之
退還以前年度歲入款
相等
</t>
        </r>
      </text>
    </comment>
    <comment ref="A28" authorId="1">
      <text>
        <r>
          <rPr>
            <sz val="12"/>
            <rFont val="新細明體"/>
            <family val="1"/>
          </rPr>
          <t>即國庫提供之國庫退還總數
與國庫出納終結報告所列金額相同</t>
        </r>
      </text>
    </comment>
    <comment ref="A31" authorId="0">
      <text>
        <r>
          <rPr>
            <b/>
            <sz val="14"/>
            <rFont val="新細明體"/>
            <family val="1"/>
          </rPr>
          <t>歲入待納庫之減少或增加
相當於對上年度已編列歲入實現數之減少或增加
故影響累計餘絀之減少或增加</t>
        </r>
      </text>
    </comment>
    <comment ref="B31" authorId="1">
      <text>
        <r>
          <rPr>
            <sz val="10"/>
            <rFont val="新細明體"/>
            <family val="1"/>
          </rPr>
          <t>指各機關待納庫數之
註銷數合計
(含總預算及特別預算註 銷數)</t>
        </r>
      </text>
    </comment>
  </commentList>
</comments>
</file>

<file path=xl/sharedStrings.xml><?xml version="1.0" encoding="utf-8"?>
<sst xmlns="http://schemas.openxmlformats.org/spreadsheetml/2006/main" count="223" uniqueCount="162">
  <si>
    <t xml:space="preserve">                    </t>
  </si>
  <si>
    <t>絀</t>
  </si>
  <si>
    <t>餘</t>
  </si>
  <si>
    <t>　摘　　　　　　　　　　　要　</t>
  </si>
  <si>
    <t>中 央 政 府 總 決 算</t>
  </si>
  <si>
    <t>歷 年 度 餘 絀 分 析 表</t>
  </si>
  <si>
    <t>歲    計    賸    餘</t>
  </si>
  <si>
    <t>歲    計    虧    絀</t>
  </si>
  <si>
    <t>累      計      餘      絀</t>
  </si>
  <si>
    <r>
      <t xml:space="preserve">退  還  以  前  年 </t>
    </r>
    <r>
      <rPr>
        <sz val="12"/>
        <rFont val="新細明體"/>
        <family val="0"/>
      </rPr>
      <t xml:space="preserve"> 度   歲   入   數</t>
    </r>
  </si>
  <si>
    <r>
      <t xml:space="preserve">預 算 內 償 </t>
    </r>
    <r>
      <rPr>
        <sz val="12"/>
        <rFont val="新細明體"/>
        <family val="0"/>
      </rPr>
      <t xml:space="preserve"> 還  銀  行  借  墊  款</t>
    </r>
  </si>
  <si>
    <t>絀</t>
  </si>
  <si>
    <t>餘</t>
  </si>
  <si>
    <t>中央政府總決算列數</t>
  </si>
  <si>
    <t>合計</t>
  </si>
  <si>
    <t>歷年度調整餘絀數</t>
  </si>
  <si>
    <t>特別決算移用數</t>
  </si>
  <si>
    <t>總計</t>
  </si>
  <si>
    <t>合計</t>
  </si>
  <si>
    <r>
      <t>註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銷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應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收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債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收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入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保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留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款</t>
    </r>
  </si>
  <si>
    <t>餘</t>
  </si>
  <si>
    <r>
      <t>　４１　　</t>
    </r>
    <r>
      <rPr>
        <sz val="12"/>
        <rFont val="新細明體"/>
        <family val="0"/>
      </rPr>
      <t>年　　度</t>
    </r>
  </si>
  <si>
    <r>
      <t>　４２　　</t>
    </r>
    <r>
      <rPr>
        <sz val="12"/>
        <rFont val="新細明體"/>
        <family val="0"/>
      </rPr>
      <t>年　　度</t>
    </r>
  </si>
  <si>
    <r>
      <t>　３９　　</t>
    </r>
    <r>
      <rPr>
        <sz val="12"/>
        <rFont val="新細明體"/>
        <family val="0"/>
      </rPr>
      <t>年　　度</t>
    </r>
  </si>
  <si>
    <r>
      <t>　４０　　</t>
    </r>
    <r>
      <rPr>
        <sz val="12"/>
        <rFont val="新細明體"/>
        <family val="0"/>
      </rPr>
      <t>年　　度</t>
    </r>
  </si>
  <si>
    <r>
      <t>　４３　　</t>
    </r>
    <r>
      <rPr>
        <sz val="12"/>
        <rFont val="新細明體"/>
        <family val="0"/>
      </rPr>
      <t>年　　度</t>
    </r>
  </si>
  <si>
    <r>
      <t>　４４　　</t>
    </r>
    <r>
      <rPr>
        <sz val="12"/>
        <rFont val="新細明體"/>
        <family val="0"/>
      </rPr>
      <t>年　　度</t>
    </r>
  </si>
  <si>
    <r>
      <t>　４５　　</t>
    </r>
    <r>
      <rPr>
        <sz val="12"/>
        <rFont val="新細明體"/>
        <family val="0"/>
      </rPr>
      <t>年　　度</t>
    </r>
  </si>
  <si>
    <r>
      <t>　４６　　</t>
    </r>
    <r>
      <rPr>
        <sz val="12"/>
        <rFont val="新細明體"/>
        <family val="0"/>
      </rPr>
      <t>年　　度</t>
    </r>
  </si>
  <si>
    <r>
      <t>　４７　　</t>
    </r>
    <r>
      <rPr>
        <sz val="12"/>
        <rFont val="新細明體"/>
        <family val="0"/>
      </rPr>
      <t>年　　度</t>
    </r>
  </si>
  <si>
    <r>
      <t>　４９　　</t>
    </r>
    <r>
      <rPr>
        <sz val="12"/>
        <rFont val="新細明體"/>
        <family val="0"/>
      </rPr>
      <t>年　　度</t>
    </r>
  </si>
  <si>
    <r>
      <t>　５０　　</t>
    </r>
    <r>
      <rPr>
        <sz val="12"/>
        <rFont val="新細明體"/>
        <family val="0"/>
      </rPr>
      <t>年　　度</t>
    </r>
  </si>
  <si>
    <r>
      <t>　５１　　</t>
    </r>
    <r>
      <rPr>
        <sz val="12"/>
        <rFont val="新細明體"/>
        <family val="0"/>
      </rPr>
      <t>年　　度</t>
    </r>
  </si>
  <si>
    <r>
      <t>　５２　　</t>
    </r>
    <r>
      <rPr>
        <sz val="12"/>
        <rFont val="新細明體"/>
        <family val="0"/>
      </rPr>
      <t>年　　度</t>
    </r>
  </si>
  <si>
    <r>
      <t>　５３　　</t>
    </r>
    <r>
      <rPr>
        <sz val="12"/>
        <rFont val="新細明體"/>
        <family val="0"/>
      </rPr>
      <t>年　　度</t>
    </r>
  </si>
  <si>
    <r>
      <t>　５４　　</t>
    </r>
    <r>
      <rPr>
        <sz val="12"/>
        <rFont val="新細明體"/>
        <family val="0"/>
      </rPr>
      <t>年　　度</t>
    </r>
  </si>
  <si>
    <r>
      <t>　５５　　</t>
    </r>
    <r>
      <rPr>
        <sz val="12"/>
        <rFont val="新細明體"/>
        <family val="0"/>
      </rPr>
      <t>年　　度</t>
    </r>
  </si>
  <si>
    <r>
      <t>　５６　　</t>
    </r>
    <r>
      <rPr>
        <sz val="12"/>
        <rFont val="新細明體"/>
        <family val="0"/>
      </rPr>
      <t>年　　度</t>
    </r>
  </si>
  <si>
    <r>
      <t>　５７　　</t>
    </r>
    <r>
      <rPr>
        <sz val="12"/>
        <rFont val="新細明體"/>
        <family val="0"/>
      </rPr>
      <t>年　　度</t>
    </r>
  </si>
  <si>
    <r>
      <t>　５８　　</t>
    </r>
    <r>
      <rPr>
        <sz val="12"/>
        <rFont val="新細明體"/>
        <family val="0"/>
      </rPr>
      <t>年　　度</t>
    </r>
  </si>
  <si>
    <r>
      <t>　５９　　</t>
    </r>
    <r>
      <rPr>
        <sz val="12"/>
        <rFont val="新細明體"/>
        <family val="0"/>
      </rPr>
      <t>年　　度</t>
    </r>
  </si>
  <si>
    <r>
      <t>　６０　　</t>
    </r>
    <r>
      <rPr>
        <sz val="12"/>
        <rFont val="新細明體"/>
        <family val="0"/>
      </rPr>
      <t>年　　度</t>
    </r>
  </si>
  <si>
    <r>
      <t>　６１　　</t>
    </r>
    <r>
      <rPr>
        <sz val="12"/>
        <rFont val="新細明體"/>
        <family val="0"/>
      </rPr>
      <t>年　　度</t>
    </r>
  </si>
  <si>
    <r>
      <t>　６２　　</t>
    </r>
    <r>
      <rPr>
        <sz val="12"/>
        <rFont val="新細明體"/>
        <family val="0"/>
      </rPr>
      <t>年　　度</t>
    </r>
  </si>
  <si>
    <r>
      <t>　６３　　</t>
    </r>
    <r>
      <rPr>
        <sz val="12"/>
        <rFont val="新細明體"/>
        <family val="0"/>
      </rPr>
      <t>年　　度</t>
    </r>
  </si>
  <si>
    <r>
      <t>　６４　　</t>
    </r>
    <r>
      <rPr>
        <sz val="12"/>
        <rFont val="新細明體"/>
        <family val="0"/>
      </rPr>
      <t>年　　度</t>
    </r>
  </si>
  <si>
    <r>
      <t>　６５　　</t>
    </r>
    <r>
      <rPr>
        <sz val="12"/>
        <rFont val="新細明體"/>
        <family val="0"/>
      </rPr>
      <t>年　　度</t>
    </r>
  </si>
  <si>
    <r>
      <t>　６６　　</t>
    </r>
    <r>
      <rPr>
        <sz val="12"/>
        <rFont val="新細明體"/>
        <family val="0"/>
      </rPr>
      <t>年　　度</t>
    </r>
  </si>
  <si>
    <r>
      <t>　６７　　</t>
    </r>
    <r>
      <rPr>
        <sz val="12"/>
        <rFont val="新細明體"/>
        <family val="0"/>
      </rPr>
      <t>年　　度</t>
    </r>
  </si>
  <si>
    <r>
      <t>　６８　　</t>
    </r>
    <r>
      <rPr>
        <sz val="12"/>
        <rFont val="新細明體"/>
        <family val="0"/>
      </rPr>
      <t>年　　度</t>
    </r>
  </si>
  <si>
    <r>
      <t>　６９　　</t>
    </r>
    <r>
      <rPr>
        <sz val="12"/>
        <rFont val="新細明體"/>
        <family val="0"/>
      </rPr>
      <t>年　　度</t>
    </r>
  </si>
  <si>
    <r>
      <t>　７０　　</t>
    </r>
    <r>
      <rPr>
        <sz val="12"/>
        <rFont val="新細明體"/>
        <family val="0"/>
      </rPr>
      <t>年　　度</t>
    </r>
  </si>
  <si>
    <r>
      <t>　７１　　</t>
    </r>
    <r>
      <rPr>
        <sz val="12"/>
        <rFont val="新細明體"/>
        <family val="0"/>
      </rPr>
      <t>年　　度</t>
    </r>
  </si>
  <si>
    <r>
      <t>　７２　　</t>
    </r>
    <r>
      <rPr>
        <sz val="12"/>
        <rFont val="新細明體"/>
        <family val="0"/>
      </rPr>
      <t>年　　度</t>
    </r>
  </si>
  <si>
    <r>
      <t>　７３　　</t>
    </r>
    <r>
      <rPr>
        <sz val="12"/>
        <rFont val="新細明體"/>
        <family val="0"/>
      </rPr>
      <t>年　　度</t>
    </r>
  </si>
  <si>
    <r>
      <t>　７４　　</t>
    </r>
    <r>
      <rPr>
        <sz val="12"/>
        <rFont val="新細明體"/>
        <family val="0"/>
      </rPr>
      <t>年　　度</t>
    </r>
  </si>
  <si>
    <r>
      <t>　７５　　</t>
    </r>
    <r>
      <rPr>
        <sz val="12"/>
        <rFont val="新細明體"/>
        <family val="0"/>
      </rPr>
      <t>年　　度</t>
    </r>
  </si>
  <si>
    <r>
      <t>　７７　　</t>
    </r>
    <r>
      <rPr>
        <sz val="12"/>
        <rFont val="新細明體"/>
        <family val="0"/>
      </rPr>
      <t>年　　度</t>
    </r>
  </si>
  <si>
    <r>
      <t>　７８　　</t>
    </r>
    <r>
      <rPr>
        <sz val="12"/>
        <rFont val="新細明體"/>
        <family val="0"/>
      </rPr>
      <t>年　　度</t>
    </r>
  </si>
  <si>
    <r>
      <t>　７９　　</t>
    </r>
    <r>
      <rPr>
        <sz val="12"/>
        <rFont val="新細明體"/>
        <family val="0"/>
      </rPr>
      <t>年　　度</t>
    </r>
  </si>
  <si>
    <r>
      <t>　８０　　</t>
    </r>
    <r>
      <rPr>
        <sz val="12"/>
        <rFont val="新細明體"/>
        <family val="0"/>
      </rPr>
      <t>年　　度</t>
    </r>
  </si>
  <si>
    <r>
      <t>　８１　　</t>
    </r>
    <r>
      <rPr>
        <sz val="12"/>
        <rFont val="新細明體"/>
        <family val="0"/>
      </rPr>
      <t>年　　度</t>
    </r>
  </si>
  <si>
    <r>
      <t>　８２　　</t>
    </r>
    <r>
      <rPr>
        <sz val="12"/>
        <rFont val="新細明體"/>
        <family val="0"/>
      </rPr>
      <t>年　　度</t>
    </r>
  </si>
  <si>
    <r>
      <t>　８３　　</t>
    </r>
    <r>
      <rPr>
        <sz val="12"/>
        <rFont val="新細明體"/>
        <family val="0"/>
      </rPr>
      <t>年　　度</t>
    </r>
  </si>
  <si>
    <r>
      <t>　８４　　</t>
    </r>
    <r>
      <rPr>
        <sz val="12"/>
        <rFont val="新細明體"/>
        <family val="0"/>
      </rPr>
      <t>年　　度</t>
    </r>
  </si>
  <si>
    <r>
      <t>　８５　　</t>
    </r>
    <r>
      <rPr>
        <sz val="12"/>
        <rFont val="新細明體"/>
        <family val="0"/>
      </rPr>
      <t>年　　度</t>
    </r>
  </si>
  <si>
    <r>
      <t>　８６　　</t>
    </r>
    <r>
      <rPr>
        <sz val="12"/>
        <rFont val="新細明體"/>
        <family val="0"/>
      </rPr>
      <t>年　　度</t>
    </r>
  </si>
  <si>
    <r>
      <t>　８７　　</t>
    </r>
    <r>
      <rPr>
        <sz val="12"/>
        <rFont val="新細明體"/>
        <family val="0"/>
      </rPr>
      <t>年　　度</t>
    </r>
  </si>
  <si>
    <r>
      <t>　８８　　</t>
    </r>
    <r>
      <rPr>
        <sz val="12"/>
        <rFont val="新細明體"/>
        <family val="0"/>
      </rPr>
      <t>年　　度</t>
    </r>
  </si>
  <si>
    <r>
      <t>　８８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８９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度</t>
    </r>
  </si>
  <si>
    <r>
      <t>　９０　　</t>
    </r>
    <r>
      <rPr>
        <sz val="12"/>
        <rFont val="新細明體"/>
        <family val="0"/>
      </rPr>
      <t>年　　度</t>
    </r>
  </si>
  <si>
    <r>
      <t>　９１　　</t>
    </r>
    <r>
      <rPr>
        <sz val="12"/>
        <rFont val="新細明體"/>
        <family val="0"/>
      </rPr>
      <t>年　　度</t>
    </r>
  </si>
  <si>
    <r>
      <t>　９２　　</t>
    </r>
    <r>
      <rPr>
        <sz val="12"/>
        <rFont val="新細明體"/>
        <family val="0"/>
      </rPr>
      <t>年　　度</t>
    </r>
  </si>
  <si>
    <r>
      <t>　９３　　</t>
    </r>
    <r>
      <rPr>
        <sz val="12"/>
        <rFont val="新細明體"/>
        <family val="0"/>
      </rPr>
      <t>年　　度</t>
    </r>
  </si>
  <si>
    <r>
      <t xml:space="preserve">轉 入 暫 不 清 償 </t>
    </r>
    <r>
      <rPr>
        <sz val="12"/>
        <rFont val="新細明體"/>
        <family val="0"/>
      </rPr>
      <t xml:space="preserve">銀 行 借 墊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款</t>
    </r>
  </si>
  <si>
    <r>
      <t>　４３　　</t>
    </r>
    <r>
      <rPr>
        <sz val="12"/>
        <rFont val="新細明體"/>
        <family val="0"/>
      </rPr>
      <t>年　上　半　年</t>
    </r>
  </si>
  <si>
    <t>　　　6.90年度歲計賸餘11,116,098,868.47 元，包括採購高性能戰機特別決算賸餘650,064元。</t>
  </si>
  <si>
    <r>
      <t>轉</t>
    </r>
    <r>
      <rPr>
        <sz val="12"/>
        <rFont val="新細明體"/>
        <family val="0"/>
      </rPr>
      <t xml:space="preserve"> 入 ３８  年  度   賸  餘  數</t>
    </r>
  </si>
  <si>
    <t>轉入臺灣省８８年度賸餘數</t>
  </si>
  <si>
    <t xml:space="preserve">　　　2.表列特別決算移用數150,121,162,241.32元，包括：(1)62年度國防整備特別決算移用數1,999,816, </t>
  </si>
  <si>
    <r>
      <t>　９４　　</t>
    </r>
    <r>
      <rPr>
        <sz val="12"/>
        <rFont val="新細明體"/>
        <family val="0"/>
      </rPr>
      <t>年　　度</t>
    </r>
  </si>
  <si>
    <t>　９５　　年　　度</t>
  </si>
  <si>
    <r>
      <t>　７６　　</t>
    </r>
    <r>
      <rPr>
        <sz val="12"/>
        <rFont val="新細明體"/>
        <family val="0"/>
      </rPr>
      <t>年　　度</t>
    </r>
  </si>
  <si>
    <t>　９６　　年　　度</t>
  </si>
  <si>
    <r>
      <t>註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銷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歲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入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保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留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款</t>
    </r>
  </si>
  <si>
    <r>
      <t>註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 xml:space="preserve"> 銷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歲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出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保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留</t>
    </r>
    <r>
      <rPr>
        <sz val="12"/>
        <rFont val="新細明體"/>
        <family val="0"/>
      </rPr>
      <t xml:space="preserve">    </t>
    </r>
    <r>
      <rPr>
        <sz val="12"/>
        <rFont val="新細明體"/>
        <family val="0"/>
      </rPr>
      <t>款</t>
    </r>
  </si>
  <si>
    <r>
      <t>中華民國</t>
    </r>
    <r>
      <rPr>
        <sz val="12"/>
        <rFont val="新細明體"/>
        <family val="0"/>
      </rPr>
      <t xml:space="preserve">  96  </t>
    </r>
    <r>
      <rPr>
        <sz val="12"/>
        <rFont val="新細明體"/>
        <family val="0"/>
      </rPr>
      <t>年</t>
    </r>
    <r>
      <rPr>
        <sz val="12"/>
        <rFont val="新細明體"/>
        <family val="0"/>
      </rPr>
      <t xml:space="preserve">  12  </t>
    </r>
    <r>
      <rPr>
        <sz val="12"/>
        <rFont val="新細明體"/>
        <family val="0"/>
      </rPr>
      <t>月</t>
    </r>
    <r>
      <rPr>
        <sz val="12"/>
        <rFont val="新細明體"/>
        <family val="0"/>
      </rPr>
      <t xml:space="preserve">  31  </t>
    </r>
    <r>
      <rPr>
        <sz val="12"/>
        <rFont val="新細明體"/>
        <family val="0"/>
      </rPr>
      <t>日</t>
    </r>
  </si>
  <si>
    <t xml:space="preserve">               元，歲計虧絀者25個年度，共為272,416,911,376.04元，兩者相互增減，與歷年調整餘絀結果，</t>
  </si>
  <si>
    <t>　　　5.86年度歲計虧絀11,515,644,679.83元，包括興建重大交通建設計畫第三期工程特別決算賸餘33,</t>
  </si>
  <si>
    <r>
      <t>　　　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>.</t>
    </r>
    <r>
      <rPr>
        <sz val="12"/>
        <rFont val="新細明體"/>
        <family val="0"/>
      </rPr>
      <t>93</t>
    </r>
    <r>
      <rPr>
        <sz val="12"/>
        <rFont val="新細明體"/>
        <family val="0"/>
      </rPr>
      <t>年度歲計賸餘</t>
    </r>
    <r>
      <rPr>
        <sz val="12"/>
        <rFont val="新細明體"/>
        <family val="0"/>
      </rPr>
      <t>3,839,869,667.41</t>
    </r>
    <r>
      <rPr>
        <sz val="12"/>
        <rFont val="新細明體"/>
        <family val="0"/>
      </rPr>
      <t>元，包括嚴重急性呼吸道症候群防治及紓困特別決算賸餘</t>
    </r>
    <r>
      <rPr>
        <sz val="12"/>
        <rFont val="新細明體"/>
        <family val="0"/>
      </rPr>
      <t>4,069,</t>
    </r>
  </si>
  <si>
    <r>
      <t xml:space="preserve">             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664,200元。</t>
    </r>
  </si>
  <si>
    <t>累 計 餘 絀 計 算 表</t>
  </si>
  <si>
    <r>
      <t xml:space="preserve">   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 xml:space="preserve">             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中華民國</t>
    </r>
    <r>
      <rPr>
        <sz val="12"/>
        <rFont val="Times New Roman"/>
        <family val="1"/>
      </rPr>
      <t xml:space="preserve">  96 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12  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 xml:space="preserve">  31  </t>
    </r>
    <r>
      <rPr>
        <sz val="12"/>
        <rFont val="細明體"/>
        <family val="3"/>
      </rPr>
      <t>日</t>
    </r>
  </si>
  <si>
    <t>單位：新臺幣元</t>
  </si>
  <si>
    <t>摘　　　　　　　　　　　　　要</t>
  </si>
  <si>
    <t>金　 　　　　　　　　　　　　　　額</t>
  </si>
  <si>
    <t>說  　明</t>
  </si>
  <si>
    <t>借　　　方</t>
  </si>
  <si>
    <t>貸　    　方</t>
  </si>
  <si>
    <t>餘　  　　絀</t>
  </si>
  <si>
    <t xml:space="preserve">甲、以前年度累計餘絀計算部分                  </t>
  </si>
  <si>
    <t xml:space="preserve">   一、上　年　度　餘　額            </t>
  </si>
  <si>
    <t xml:space="preserve">   二、審計部修正95年度總決算調整數</t>
  </si>
  <si>
    <r>
      <t xml:space="preserve"> </t>
    </r>
    <r>
      <rPr>
        <sz val="10"/>
        <rFont val="新細明體"/>
        <family val="1"/>
      </rPr>
      <t xml:space="preserve">         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 xml:space="preserve">修正歲入決算淨增列實現數                    </t>
    </r>
  </si>
  <si>
    <r>
      <t xml:space="preserve">          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 xml:space="preserve">修正歲出決算淨減列實現數                </t>
    </r>
  </si>
  <si>
    <t>含剔除經費</t>
  </si>
  <si>
    <r>
      <t xml:space="preserve">          </t>
    </r>
    <r>
      <rPr>
        <sz val="10"/>
        <rFont val="Times New Roman"/>
        <family val="1"/>
      </rPr>
      <t>3.</t>
    </r>
    <r>
      <rPr>
        <sz val="10"/>
        <rFont val="新細明體"/>
        <family val="1"/>
      </rPr>
      <t xml:space="preserve">修正歲入決算淨減列應收數、保留數          </t>
    </r>
  </si>
  <si>
    <r>
      <t>4,453,898.00</t>
    </r>
    <r>
      <rPr>
        <sz val="7"/>
        <rFont val="細明體"/>
        <family val="3"/>
      </rPr>
      <t>元</t>
    </r>
  </si>
  <si>
    <r>
      <t xml:space="preserve">          </t>
    </r>
    <r>
      <rPr>
        <sz val="10"/>
        <rFont val="Times New Roman"/>
        <family val="1"/>
      </rPr>
      <t>4.</t>
    </r>
    <r>
      <rPr>
        <sz val="10"/>
        <rFont val="新細明體"/>
        <family val="1"/>
      </rPr>
      <t xml:space="preserve">修正歲出決算淨增列應付數、保留數          </t>
    </r>
  </si>
  <si>
    <r>
      <t xml:space="preserve">          </t>
    </r>
    <r>
      <rPr>
        <sz val="10"/>
        <rFont val="Times New Roman"/>
        <family val="1"/>
      </rPr>
      <t>5.</t>
    </r>
    <r>
      <rPr>
        <sz val="10"/>
        <rFont val="新細明體"/>
        <family val="1"/>
      </rPr>
      <t xml:space="preserve">修正以前年度歲入淨減列實現數           </t>
    </r>
  </si>
  <si>
    <r>
      <t xml:space="preserve">          </t>
    </r>
    <r>
      <rPr>
        <sz val="10"/>
        <rFont val="Times New Roman"/>
        <family val="1"/>
      </rPr>
      <t>6.</t>
    </r>
    <r>
      <rPr>
        <sz val="10"/>
        <rFont val="新細明體"/>
        <family val="1"/>
      </rPr>
      <t>修正以前年度歲出淨減列實現數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 xml:space="preserve">           </t>
    </r>
  </si>
  <si>
    <r>
      <t xml:space="preserve">          </t>
    </r>
    <r>
      <rPr>
        <sz val="10"/>
        <rFont val="Times New Roman"/>
        <family val="1"/>
      </rPr>
      <t>7.</t>
    </r>
    <r>
      <rPr>
        <sz val="10"/>
        <rFont val="新細明體"/>
        <family val="1"/>
      </rPr>
      <t xml:space="preserve">修正以前年度歲入淨增列應收數、保留數            </t>
    </r>
  </si>
  <si>
    <r>
      <t xml:space="preserve">          </t>
    </r>
    <r>
      <rPr>
        <sz val="10"/>
        <rFont val="標楷體"/>
        <family val="4"/>
      </rPr>
      <t>8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 xml:space="preserve">修正以前年度歲出淨增列應付數、保留數           </t>
    </r>
  </si>
  <si>
    <t xml:space="preserve">    三、審計部修正特別決算調整數</t>
  </si>
  <si>
    <r>
      <t>　　</t>
    </r>
    <r>
      <rPr>
        <sz val="10"/>
        <rFont val="Times New Roman"/>
        <family val="1"/>
      </rPr>
      <t xml:space="preserve">  1.</t>
    </r>
    <r>
      <rPr>
        <sz val="10"/>
        <rFont val="新細明體"/>
        <family val="1"/>
      </rPr>
      <t>修正擴大公共建設投資計畫</t>
    </r>
    <r>
      <rPr>
        <sz val="10"/>
        <rFont val="Times New Roman"/>
        <family val="1"/>
      </rPr>
      <t>(94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歲出
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決算淨減列實現數</t>
    </r>
  </si>
  <si>
    <r>
      <t xml:space="preserve">          1.92</t>
    </r>
    <r>
      <rPr>
        <sz val="9"/>
        <rFont val="新細明體"/>
        <family val="1"/>
      </rPr>
      <t>年度總決算</t>
    </r>
    <r>
      <rPr>
        <sz val="9"/>
        <rFont val="Times New Roman"/>
        <family val="1"/>
      </rPr>
      <t xml:space="preserve">       2,802,889,000</t>
    </r>
  </si>
  <si>
    <r>
      <t xml:space="preserve">   </t>
    </r>
    <r>
      <rPr>
        <sz val="10"/>
        <rFont val="新細明體"/>
        <family val="1"/>
      </rPr>
      <t>十三、海洋巡防總局補列材料</t>
    </r>
  </si>
  <si>
    <r>
      <t xml:space="preserve">   </t>
    </r>
    <r>
      <rPr>
        <sz val="10"/>
        <rFont val="新細明體"/>
        <family val="1"/>
      </rPr>
      <t>十四、公路總局及海洋巡防總局註銷材料</t>
    </r>
  </si>
  <si>
    <r>
      <t xml:space="preserve">   </t>
    </r>
    <r>
      <rPr>
        <sz val="10"/>
        <rFont val="新細明體"/>
        <family val="1"/>
      </rPr>
      <t>十五、審計部剔除農委會歲出實現數</t>
    </r>
  </si>
  <si>
    <t xml:space="preserve">乙、本年度歲計餘絀計算部分 </t>
  </si>
  <si>
    <t xml:space="preserve">   一、總決算餘絀</t>
  </si>
  <si>
    <r>
      <t>　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歲入歲出賸餘</t>
    </r>
  </si>
  <si>
    <r>
      <t>　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債務之償還</t>
    </r>
  </si>
  <si>
    <r>
      <t>　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債務之舉借</t>
    </r>
  </si>
  <si>
    <t xml:space="preserve">   二、擴大公共建設投資計畫特別決算餘絀</t>
  </si>
  <si>
    <r>
      <t>　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歲入歲出差短</t>
    </r>
  </si>
  <si>
    <r>
      <t>　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債務之舉借</t>
    </r>
  </si>
  <si>
    <t xml:space="preserve">   三、易淹水地區水患治理計畫第１期特別決算餘絀</t>
  </si>
  <si>
    <t>總                  計</t>
  </si>
  <si>
    <t>審計部修正決算及重複收支更正</t>
  </si>
  <si>
    <t>審計部修正決算及重複收支更正</t>
  </si>
  <si>
    <t>　　　8.94年度歲計虧絀554,363,052.27元，包括國軍老舊眷村改建特別決算賸餘120,000,000元。</t>
  </si>
  <si>
    <r>
      <t xml:space="preserve">　　       </t>
    </r>
    <r>
      <rPr>
        <sz val="12"/>
        <rFont val="新細明體"/>
        <family val="0"/>
      </rPr>
      <t>997,</t>
    </r>
    <r>
      <rPr>
        <sz val="12"/>
        <rFont val="新細明體"/>
        <family val="0"/>
      </rPr>
      <t>124.21元，(6)79至81年度興建臺灣北部區域第二高速公路第二期工程特別決算移用數</t>
    </r>
    <r>
      <rPr>
        <sz val="12"/>
        <rFont val="新細明體"/>
        <family val="0"/>
      </rPr>
      <t>4,406,</t>
    </r>
  </si>
  <si>
    <t>　　   　789.81元，(2)62至64年度加速農村建設重要措施特別決算移用數1,900,193,965.26元，(3)64年度糧</t>
  </si>
  <si>
    <t>　　       食平準基金特別決算移用數3,000,000,000元，(4)60至68年度興建臺灣區南北高速公路特別決算</t>
  </si>
  <si>
    <r>
      <t xml:space="preserve">　　 　  </t>
    </r>
    <r>
      <rPr>
        <sz val="12"/>
        <rFont val="新細明體"/>
        <family val="0"/>
      </rPr>
      <t>408,</t>
    </r>
    <r>
      <rPr>
        <sz val="12"/>
        <rFont val="新細明體"/>
        <family val="0"/>
      </rPr>
      <t>600, 281.46元，第四期 4,211,940,626.27元)，(5)69年度加強國防整備特別決算移用數</t>
    </r>
    <r>
      <rPr>
        <sz val="12"/>
        <rFont val="新細明體"/>
        <family val="0"/>
      </rPr>
      <t>22,499,</t>
    </r>
  </si>
  <si>
    <r>
      <t>　　 　  移用數17,634 ,875,197.04元，(計第一期5,240,148,887.22元，第二期4,774,185,402.09元，第三期</t>
    </r>
    <r>
      <rPr>
        <sz val="12"/>
        <rFont val="新細明體"/>
        <family val="0"/>
      </rPr>
      <t>3,</t>
    </r>
  </si>
  <si>
    <r>
      <t xml:space="preserve">               </t>
    </r>
    <r>
      <rPr>
        <sz val="12"/>
        <rFont val="新細明體"/>
        <family val="0"/>
      </rPr>
      <t xml:space="preserve">109.40元。            </t>
    </r>
  </si>
  <si>
    <r>
      <t>　　　3.63年度歲計賸餘18,753,192,321.33元，包括興建臺灣區南北高速公路第一期工程特別決算賸餘</t>
    </r>
    <r>
      <rPr>
        <sz val="12"/>
        <rFont val="新細明體"/>
        <family val="0"/>
      </rPr>
      <t>85,</t>
    </r>
  </si>
  <si>
    <t>　　　4.78年度歲計賸餘62,911,530,301.93元，包括興建臺灣北部區域第二高速公路第一期工程特別決算</t>
  </si>
  <si>
    <t xml:space="preserve">               賸餘74,400元。</t>
  </si>
  <si>
    <r>
      <t xml:space="preserve">               </t>
    </r>
    <r>
      <rPr>
        <sz val="12"/>
        <rFont val="新細明體"/>
        <family val="0"/>
      </rPr>
      <t>270,666</t>
    </r>
    <r>
      <rPr>
        <sz val="12"/>
        <rFont val="新細明體"/>
        <family val="0"/>
      </rPr>
      <t>元。</t>
    </r>
  </si>
  <si>
    <r>
      <t xml:space="preserve">　　　   </t>
    </r>
    <r>
      <rPr>
        <sz val="12"/>
        <rFont val="新細明體"/>
        <family val="0"/>
      </rPr>
      <t>610,</t>
    </r>
    <r>
      <rPr>
        <sz val="12"/>
        <rFont val="新細明體"/>
        <family val="0"/>
      </rPr>
      <t>408元，(7)80至81年度元戰士授田憑據處理補償金及其發放作業費特別決算移用數</t>
    </r>
    <r>
      <rPr>
        <sz val="12"/>
        <rFont val="新細明體"/>
        <family val="0"/>
      </rPr>
      <t>88,200,</t>
    </r>
  </si>
  <si>
    <r>
      <t xml:space="preserve">              </t>
    </r>
    <r>
      <rPr>
        <sz val="12"/>
        <rFont val="新細明體"/>
        <family val="0"/>
      </rPr>
      <t xml:space="preserve"> 000,000</t>
    </r>
    <r>
      <rPr>
        <sz val="12"/>
        <rFont val="新細明體"/>
        <family val="0"/>
      </rPr>
      <t>元，(8)86至88年度口蹄疫危機處理特別決算移用數10,479,668,757元。</t>
    </r>
  </si>
  <si>
    <r>
      <t>　　</t>
    </r>
    <r>
      <rPr>
        <sz val="10"/>
        <rFont val="Times New Roman"/>
        <family val="1"/>
      </rPr>
      <t xml:space="preserve">  2.</t>
    </r>
    <r>
      <rPr>
        <sz val="10"/>
        <rFont val="新細明體"/>
        <family val="1"/>
      </rPr>
      <t>修正擴大公共建設投資計畫</t>
    </r>
    <r>
      <rPr>
        <sz val="10"/>
        <rFont val="Times New Roman"/>
        <family val="1"/>
      </rPr>
      <t>(95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歲出
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決算淨減列實現數</t>
    </r>
  </si>
  <si>
    <r>
      <t>　　</t>
    </r>
    <r>
      <rPr>
        <sz val="10"/>
        <rFont val="Times New Roman"/>
        <family val="1"/>
      </rPr>
      <t xml:space="preserve">  3.</t>
    </r>
    <r>
      <rPr>
        <sz val="10"/>
        <rFont val="新細明體"/>
        <family val="1"/>
      </rPr>
      <t>修正擴大公共建設投資計畫</t>
    </r>
    <r>
      <rPr>
        <sz val="10"/>
        <rFont val="Times New Roman"/>
        <family val="1"/>
      </rPr>
      <t>(94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歲出
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決算增列保留數</t>
    </r>
  </si>
  <si>
    <r>
      <t>　　</t>
    </r>
    <r>
      <rPr>
        <sz val="10"/>
        <rFont val="Times New Roman"/>
        <family val="1"/>
      </rPr>
      <t xml:space="preserve">  4.</t>
    </r>
    <r>
      <rPr>
        <sz val="10"/>
        <rFont val="新細明體"/>
        <family val="1"/>
      </rPr>
      <t>修正擴大公共建設投資計畫</t>
    </r>
    <r>
      <rPr>
        <sz val="10"/>
        <rFont val="Times New Roman"/>
        <family val="1"/>
      </rPr>
      <t>(95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 xml:space="preserve">減列
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舉借債務保留數</t>
    </r>
  </si>
  <si>
    <t xml:space="preserve">   四、以前年度歲入保留款註銷數              </t>
  </si>
  <si>
    <t xml:space="preserve">   五、以前年度歲出保留款註銷數              </t>
  </si>
  <si>
    <r>
      <t xml:space="preserve">   </t>
    </r>
    <r>
      <rPr>
        <sz val="10"/>
        <rFont val="新細明體"/>
        <family val="1"/>
      </rPr>
      <t xml:space="preserve">六、註銷舉借債務保留數          </t>
    </r>
  </si>
  <si>
    <r>
      <t xml:space="preserve">          2.94</t>
    </r>
    <r>
      <rPr>
        <sz val="9"/>
        <rFont val="新細明體"/>
        <family val="1"/>
      </rPr>
      <t>擴大公共建設投資計畫特別決算</t>
    </r>
    <r>
      <rPr>
        <sz val="9"/>
        <rFont val="Times New Roman"/>
        <family val="1"/>
      </rPr>
      <t xml:space="preserve">  7,972,717</t>
    </r>
  </si>
  <si>
    <t xml:space="preserve">   七、退還以前年度歲入                      </t>
  </si>
  <si>
    <t>　    國庫報告列退還以前年度歲入1,442,072,980</t>
  </si>
  <si>
    <t xml:space="preserve">        減：退還預收款　        　            321,564,599</t>
  </si>
  <si>
    <t>　  　  　退還審定減列歲入決算       541,276,940</t>
  </si>
  <si>
    <r>
      <t xml:space="preserve">   </t>
    </r>
    <r>
      <rPr>
        <sz val="10"/>
        <rFont val="新細明體"/>
        <family val="1"/>
      </rPr>
      <t>八、財政部五區國稅局等註銷歲入待納庫款</t>
    </r>
  </si>
  <si>
    <r>
      <t xml:space="preserve">   </t>
    </r>
    <r>
      <rPr>
        <sz val="10"/>
        <rFont val="新細明體"/>
        <family val="1"/>
      </rPr>
      <t>九、臺灣省北區國稅局等增列歲入待納庫款</t>
    </r>
  </si>
  <si>
    <r>
      <t xml:space="preserve">   </t>
    </r>
    <r>
      <rPr>
        <sz val="10"/>
        <rFont val="新細明體"/>
        <family val="1"/>
      </rPr>
      <t>十、入出國及移民署以前年度歲入增列應收數</t>
    </r>
  </si>
  <si>
    <r>
      <t xml:space="preserve">   </t>
    </r>
    <r>
      <rPr>
        <sz val="10"/>
        <rFont val="新細明體"/>
        <family val="1"/>
      </rPr>
      <t xml:space="preserve">十一、原住民族委員會、內政部、土地測量局
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及國防部所屬註銷經費賸餘待納庫款</t>
    </r>
    <r>
      <rPr>
        <sz val="10"/>
        <rFont val="Times New Roman"/>
        <family val="1"/>
      </rPr>
      <t xml:space="preserve">               </t>
    </r>
  </si>
  <si>
    <r>
      <t xml:space="preserve">   </t>
    </r>
    <r>
      <rPr>
        <sz val="10"/>
        <rFont val="新細明體"/>
        <family val="1"/>
      </rPr>
      <t xml:space="preserve">十二、新聞局、中央研究院、教育部及台灣省
　　　　政府註銷押金 </t>
    </r>
  </si>
  <si>
    <r>
      <t>說明：1.自39年度起至96年度止共編決算58次，其中計有歲計賸餘者33個年度，共為61</t>
    </r>
    <r>
      <rPr>
        <sz val="12"/>
        <rFont val="新細明體"/>
        <family val="0"/>
      </rPr>
      <t>4</t>
    </r>
    <r>
      <rPr>
        <sz val="12"/>
        <rFont val="新細明體"/>
        <family val="0"/>
      </rPr>
      <t>,2</t>
    </r>
    <r>
      <rPr>
        <sz val="12"/>
        <rFont val="新細明體"/>
        <family val="0"/>
      </rPr>
      <t>21</t>
    </r>
    <r>
      <rPr>
        <sz val="12"/>
        <rFont val="新細明體"/>
        <family val="0"/>
      </rPr>
      <t>,</t>
    </r>
    <r>
      <rPr>
        <sz val="12"/>
        <rFont val="新細明體"/>
        <family val="0"/>
      </rPr>
      <t>396</t>
    </r>
    <r>
      <rPr>
        <sz val="12"/>
        <rFont val="新細明體"/>
        <family val="0"/>
      </rPr>
      <t>,</t>
    </r>
    <r>
      <rPr>
        <sz val="12"/>
        <rFont val="新細明體"/>
        <family val="0"/>
      </rPr>
      <t>965</t>
    </r>
    <r>
      <rPr>
        <sz val="12"/>
        <rFont val="新細明體"/>
        <family val="0"/>
      </rPr>
      <t>.</t>
    </r>
    <r>
      <rPr>
        <sz val="12"/>
        <rFont val="新細明體"/>
        <family val="0"/>
      </rPr>
      <t>54</t>
    </r>
  </si>
  <si>
    <r>
      <t xml:space="preserve">               尚有累計賸餘9</t>
    </r>
    <r>
      <rPr>
        <sz val="12"/>
        <rFont val="新細明體"/>
        <family val="0"/>
      </rPr>
      <t>4,863,775,659.61</t>
    </r>
    <r>
      <rPr>
        <sz val="12"/>
        <rFont val="新細明體"/>
        <family val="0"/>
      </rPr>
      <t>元，為國庫實際可動用之款。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</si>
</sst>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．．．&quot;??_-;_-@_-"/>
    <numFmt numFmtId="178" formatCode="_-* #,##0.00_-;\-* #,##0.00_-;_-* &quot;...&quot;??_-;_-@_-"/>
    <numFmt numFmtId="179" formatCode="_ #,##0.00_-;\ #,##0.00_-;_ &quot;...&quot;??_-;_-@_-"/>
    <numFmt numFmtId="180" formatCode="#,##0.00;[Red]\-#,##0.00;&quot;…&quot;"/>
    <numFmt numFmtId="181" formatCode="0.00_);[Red]\(0.00\)"/>
    <numFmt numFmtId="182" formatCode="#,##0.00;[Red]#,##0.00"/>
    <numFmt numFmtId="183" formatCode="#,##0.00;\-#,##0.00;&quot;…&quot;"/>
  </numFmts>
  <fonts count="36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u val="single"/>
      <sz val="20"/>
      <name val="細明體"/>
      <family val="3"/>
    </font>
    <font>
      <b/>
      <u val="single"/>
      <sz val="24"/>
      <name val="細明體"/>
      <family val="3"/>
    </font>
    <font>
      <sz val="12"/>
      <name val="細明體"/>
      <family val="3"/>
    </font>
    <font>
      <sz val="11"/>
      <name val="細明體"/>
      <family val="3"/>
    </font>
    <font>
      <b/>
      <sz val="12"/>
      <name val="標楷體"/>
      <family val="4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7"/>
      <name val="細明體"/>
      <family val="3"/>
    </font>
    <font>
      <sz val="10"/>
      <name val="標楷體"/>
      <family val="4"/>
    </font>
    <font>
      <sz val="9"/>
      <name val="Times New Roman"/>
      <family val="1"/>
    </font>
    <font>
      <sz val="10"/>
      <color indexed="10"/>
      <name val="細明體"/>
      <family val="3"/>
    </font>
    <font>
      <b/>
      <sz val="10"/>
      <name val="新細明體"/>
      <family val="1"/>
    </font>
    <font>
      <sz val="14"/>
      <name val="新細明體"/>
      <family val="1"/>
    </font>
    <font>
      <sz val="14"/>
      <color indexed="10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color indexed="12"/>
      <name val="新細明體"/>
      <family val="1"/>
    </font>
    <font>
      <b/>
      <sz val="12"/>
      <color indexed="10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 quotePrefix="1">
      <alignment horizontal="left" indent="1"/>
    </xf>
    <xf numFmtId="180" fontId="7" fillId="0" borderId="4" xfId="0" applyNumberFormat="1" applyFont="1" applyBorder="1" applyAlignment="1">
      <alignment/>
    </xf>
    <xf numFmtId="180" fontId="7" fillId="0" borderId="5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0" fontId="8" fillId="0" borderId="5" xfId="0" applyNumberFormat="1" applyFont="1" applyBorder="1" applyAlignment="1">
      <alignment/>
    </xf>
    <xf numFmtId="180" fontId="8" fillId="0" borderId="6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80" fontId="7" fillId="0" borderId="0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0" fontId="9" fillId="0" borderId="8" xfId="0" applyFont="1" applyBorder="1" applyAlignment="1">
      <alignment horizontal="distributed"/>
    </xf>
    <xf numFmtId="0" fontId="9" fillId="0" borderId="3" xfId="0" applyFont="1" applyBorder="1" applyAlignment="1" quotePrefix="1">
      <alignment horizontal="distributed"/>
    </xf>
    <xf numFmtId="0" fontId="9" fillId="0" borderId="9" xfId="0" applyFont="1" applyBorder="1" applyAlignment="1" quotePrefix="1">
      <alignment horizontal="distributed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3" xfId="0" applyFont="1" applyBorder="1" applyAlignment="1" quotePrefix="1">
      <alignment horizontal="left" wrapText="1" indent="1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12" fillId="0" borderId="0" xfId="0" applyFont="1" applyAlignment="1">
      <alignment vertical="distributed"/>
    </xf>
    <xf numFmtId="0" fontId="2" fillId="0" borderId="0" xfId="0" applyFont="1" applyAlignment="1">
      <alignment vertical="distributed"/>
    </xf>
    <xf numFmtId="0" fontId="0" fillId="0" borderId="0" xfId="0" applyAlignment="1">
      <alignment vertical="distributed"/>
    </xf>
    <xf numFmtId="180" fontId="8" fillId="0" borderId="0" xfId="0" applyNumberFormat="1" applyFont="1" applyBorder="1" applyAlignment="1">
      <alignment horizontal="right"/>
    </xf>
    <xf numFmtId="180" fontId="8" fillId="0" borderId="7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180" fontId="8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7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3" xfId="0" applyFont="1" applyFill="1" applyBorder="1" applyAlignment="1">
      <alignment horizontal="left"/>
    </xf>
    <xf numFmtId="180" fontId="7" fillId="0" borderId="5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7" xfId="0" applyFont="1" applyBorder="1" applyAlignment="1">
      <alignment horizontal="left"/>
    </xf>
    <xf numFmtId="0" fontId="15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right"/>
    </xf>
    <xf numFmtId="0" fontId="2" fillId="0" borderId="12" xfId="0" applyFont="1" applyBorder="1" applyAlignment="1" quotePrefix="1">
      <alignment horizontal="center" vertical="center"/>
    </xf>
    <xf numFmtId="0" fontId="17" fillId="0" borderId="8" xfId="0" applyFont="1" applyBorder="1" applyAlignment="1">
      <alignment/>
    </xf>
    <xf numFmtId="180" fontId="18" fillId="0" borderId="4" xfId="0" applyNumberFormat="1" applyFont="1" applyBorder="1" applyAlignment="1">
      <alignment/>
    </xf>
    <xf numFmtId="180" fontId="18" fillId="0" borderId="5" xfId="0" applyNumberFormat="1" applyFont="1" applyBorder="1" applyAlignment="1">
      <alignment/>
    </xf>
    <xf numFmtId="0" fontId="19" fillId="0" borderId="13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3" xfId="0" applyFont="1" applyBorder="1" applyAlignment="1">
      <alignment/>
    </xf>
    <xf numFmtId="180" fontId="20" fillId="0" borderId="5" xfId="0" applyNumberFormat="1" applyFont="1" applyBorder="1" applyAlignment="1">
      <alignment/>
    </xf>
    <xf numFmtId="176" fontId="19" fillId="0" borderId="10" xfId="0" applyNumberFormat="1" applyFont="1" applyBorder="1" applyAlignment="1">
      <alignment wrapText="1"/>
    </xf>
    <xf numFmtId="0" fontId="19" fillId="0" borderId="3" xfId="0" applyFont="1" applyBorder="1" applyAlignment="1">
      <alignment horizontal="left"/>
    </xf>
    <xf numFmtId="180" fontId="21" fillId="0" borderId="5" xfId="0" applyNumberFormat="1" applyFont="1" applyBorder="1" applyAlignment="1">
      <alignment/>
    </xf>
    <xf numFmtId="183" fontId="21" fillId="0" borderId="5" xfId="0" applyNumberFormat="1" applyFont="1" applyBorder="1" applyAlignment="1">
      <alignment/>
    </xf>
    <xf numFmtId="180" fontId="19" fillId="0" borderId="0" xfId="0" applyNumberFormat="1" applyFont="1" applyAlignment="1">
      <alignment/>
    </xf>
    <xf numFmtId="183" fontId="19" fillId="0" borderId="0" xfId="0" applyNumberFormat="1" applyFont="1" applyAlignment="1">
      <alignment/>
    </xf>
    <xf numFmtId="0" fontId="20" fillId="0" borderId="3" xfId="0" applyFont="1" applyBorder="1" applyAlignment="1">
      <alignment horizontal="left"/>
    </xf>
    <xf numFmtId="180" fontId="22" fillId="0" borderId="5" xfId="0" applyNumberFormat="1" applyFont="1" applyBorder="1" applyAlignment="1">
      <alignment/>
    </xf>
    <xf numFmtId="183" fontId="22" fillId="0" borderId="5" xfId="0" applyNumberFormat="1" applyFont="1" applyBorder="1" applyAlignment="1">
      <alignment/>
    </xf>
    <xf numFmtId="176" fontId="19" fillId="0" borderId="10" xfId="0" applyNumberFormat="1" applyFont="1" applyBorder="1" applyAlignment="1">
      <alignment horizontal="left" shrinkToFit="1"/>
    </xf>
    <xf numFmtId="181" fontId="19" fillId="0" borderId="0" xfId="0" applyNumberFormat="1" applyFont="1" applyAlignment="1">
      <alignment/>
    </xf>
    <xf numFmtId="176" fontId="23" fillId="0" borderId="10" xfId="0" applyNumberFormat="1" applyFont="1" applyBorder="1" applyAlignment="1">
      <alignment horizontal="left" vertical="top"/>
    </xf>
    <xf numFmtId="176" fontId="19" fillId="0" borderId="10" xfId="0" applyNumberFormat="1" applyFont="1" applyBorder="1" applyAlignment="1" quotePrefix="1">
      <alignment horizontal="left" wrapText="1"/>
    </xf>
    <xf numFmtId="0" fontId="19" fillId="0" borderId="3" xfId="0" applyFont="1" applyBorder="1" applyAlignment="1">
      <alignment wrapText="1"/>
    </xf>
    <xf numFmtId="176" fontId="20" fillId="0" borderId="10" xfId="0" applyNumberFormat="1" applyFont="1" applyBorder="1" applyAlignment="1">
      <alignment horizontal="left" vertical="top" shrinkToFit="1"/>
    </xf>
    <xf numFmtId="0" fontId="20" fillId="0" borderId="3" xfId="0" applyFont="1" applyBorder="1" applyAlignment="1">
      <alignment horizontal="left" wrapText="1"/>
    </xf>
    <xf numFmtId="0" fontId="19" fillId="0" borderId="3" xfId="0" applyFont="1" applyBorder="1" applyAlignment="1" quotePrefix="1">
      <alignment horizontal="left"/>
    </xf>
    <xf numFmtId="180" fontId="27" fillId="0" borderId="5" xfId="0" applyNumberFormat="1" applyFont="1" applyBorder="1" applyAlignment="1">
      <alignment/>
    </xf>
    <xf numFmtId="0" fontId="17" fillId="0" borderId="3" xfId="0" applyFont="1" applyBorder="1" applyAlignment="1">
      <alignment/>
    </xf>
    <xf numFmtId="183" fontId="18" fillId="0" borderId="5" xfId="0" applyNumberFormat="1" applyFont="1" applyBorder="1" applyAlignment="1">
      <alignment/>
    </xf>
    <xf numFmtId="183" fontId="20" fillId="0" borderId="5" xfId="0" applyNumberFormat="1" applyFont="1" applyBorder="1" applyAlignment="1">
      <alignment/>
    </xf>
    <xf numFmtId="0" fontId="17" fillId="0" borderId="9" xfId="0" applyFont="1" applyBorder="1" applyAlignment="1">
      <alignment horizontal="center"/>
    </xf>
    <xf numFmtId="180" fontId="18" fillId="0" borderId="6" xfId="0" applyNumberFormat="1" applyFont="1" applyBorder="1" applyAlignment="1">
      <alignment/>
    </xf>
    <xf numFmtId="176" fontId="28" fillId="0" borderId="11" xfId="0" applyNumberFormat="1" applyFont="1" applyBorder="1" applyAlignment="1">
      <alignment vertical="top" wrapText="1"/>
    </xf>
    <xf numFmtId="0" fontId="28" fillId="0" borderId="0" xfId="0" applyFont="1" applyAlignment="1">
      <alignment vertical="top"/>
    </xf>
    <xf numFmtId="0" fontId="20" fillId="0" borderId="0" xfId="0" applyFont="1" applyAlignment="1">
      <alignment/>
    </xf>
    <xf numFmtId="183" fontId="19" fillId="2" borderId="0" xfId="0" applyNumberFormat="1" applyFont="1" applyFill="1" applyAlignment="1">
      <alignment/>
    </xf>
    <xf numFmtId="0" fontId="0" fillId="0" borderId="3" xfId="0" applyFont="1" applyFill="1" applyBorder="1" applyAlignment="1">
      <alignment horizontal="left" indent="1"/>
    </xf>
    <xf numFmtId="18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 quotePrefix="1">
      <alignment horizontal="left" indent="1"/>
    </xf>
    <xf numFmtId="0" fontId="26" fillId="0" borderId="3" xfId="0" applyFont="1" applyBorder="1" applyAlignment="1">
      <alignment horizontal="left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14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 quotePrefix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2" fillId="2" borderId="0" xfId="0" applyFont="1" applyFill="1" applyAlignment="1">
      <alignment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2" fillId="0" borderId="20" xfId="0" applyFont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457200</xdr:rowOff>
    </xdr:from>
    <xdr:to>
      <xdr:col>4</xdr:col>
      <xdr:colOff>1343025</xdr:colOff>
      <xdr:row>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10275" y="809625"/>
          <a:ext cx="1200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63" sqref="E63"/>
    </sheetView>
  </sheetViews>
  <sheetFormatPr defaultColWidth="9.00390625" defaultRowHeight="16.5"/>
  <cols>
    <col min="1" max="1" width="32.625" style="0" customWidth="1"/>
    <col min="2" max="2" width="20.875" style="0" customWidth="1"/>
    <col min="3" max="3" width="19.625" style="0" customWidth="1"/>
    <col min="4" max="4" width="3.875" style="0" customWidth="1"/>
    <col min="5" max="5" width="19.375" style="0" customWidth="1"/>
  </cols>
  <sheetData>
    <row r="1" spans="1:5" ht="27.75">
      <c r="A1" s="104" t="s">
        <v>4</v>
      </c>
      <c r="B1" s="104"/>
      <c r="C1" s="104"/>
      <c r="D1" s="104"/>
      <c r="E1" s="104"/>
    </row>
    <row r="2" spans="1:5" ht="36.75">
      <c r="A2" s="103" t="s">
        <v>5</v>
      </c>
      <c r="B2" s="103"/>
      <c r="C2" s="103"/>
      <c r="D2" s="103"/>
      <c r="E2" s="103"/>
    </row>
    <row r="3" spans="1:5" s="3" customFormat="1" ht="17.25" thickBot="1">
      <c r="A3" s="101" t="s">
        <v>86</v>
      </c>
      <c r="B3" s="102"/>
      <c r="C3" s="102"/>
      <c r="D3" s="102"/>
      <c r="E3" s="102"/>
    </row>
    <row r="4" spans="1:5" s="3" customFormat="1" ht="24" customHeight="1">
      <c r="A4" s="4" t="s">
        <v>3</v>
      </c>
      <c r="B4" s="5" t="s">
        <v>6</v>
      </c>
      <c r="C4" s="5" t="s">
        <v>7</v>
      </c>
      <c r="D4" s="99" t="s">
        <v>8</v>
      </c>
      <c r="E4" s="100"/>
    </row>
    <row r="5" spans="1:5" s="1" customFormat="1" ht="23.25" customHeight="1">
      <c r="A5" s="16" t="s">
        <v>13</v>
      </c>
      <c r="B5" s="8" t="s">
        <v>0</v>
      </c>
      <c r="C5" s="8" t="s">
        <v>0</v>
      </c>
      <c r="D5" s="35"/>
      <c r="E5" s="13"/>
    </row>
    <row r="6" spans="1:5" s="1" customFormat="1" ht="23.25" customHeight="1">
      <c r="A6" s="24" t="s">
        <v>23</v>
      </c>
      <c r="B6" s="9">
        <v>0</v>
      </c>
      <c r="C6" s="9">
        <v>280044662.1</v>
      </c>
      <c r="D6" s="36" t="s">
        <v>1</v>
      </c>
      <c r="E6" s="14">
        <f>C6-B6</f>
        <v>280044662.1</v>
      </c>
    </row>
    <row r="7" spans="1:7" s="1" customFormat="1" ht="23.25" customHeight="1">
      <c r="A7" s="24" t="s">
        <v>24</v>
      </c>
      <c r="B7" s="9">
        <v>0</v>
      </c>
      <c r="C7" s="9">
        <v>155665811.51</v>
      </c>
      <c r="D7" s="36" t="s">
        <v>1</v>
      </c>
      <c r="E7" s="14">
        <f aca="true" t="shared" si="0" ref="E7:E22">E6+C7-B7</f>
        <v>435710473.61</v>
      </c>
      <c r="G7" s="34"/>
    </row>
    <row r="8" spans="1:5" s="1" customFormat="1" ht="23.25" customHeight="1">
      <c r="A8" s="24" t="s">
        <v>21</v>
      </c>
      <c r="B8" s="9">
        <v>0</v>
      </c>
      <c r="C8" s="9">
        <v>89201835.68</v>
      </c>
      <c r="D8" s="36" t="s">
        <v>1</v>
      </c>
      <c r="E8" s="14">
        <f t="shared" si="0"/>
        <v>524912309.29</v>
      </c>
    </row>
    <row r="9" spans="1:5" s="1" customFormat="1" ht="23.25" customHeight="1">
      <c r="A9" s="24" t="s">
        <v>22</v>
      </c>
      <c r="B9" s="9">
        <v>0</v>
      </c>
      <c r="C9" s="9">
        <v>38228824.99</v>
      </c>
      <c r="D9" s="36" t="s">
        <v>1</v>
      </c>
      <c r="E9" s="14">
        <f t="shared" si="0"/>
        <v>563141134.28</v>
      </c>
    </row>
    <row r="10" spans="1:5" s="1" customFormat="1" ht="23.25" customHeight="1">
      <c r="A10" s="24" t="s">
        <v>75</v>
      </c>
      <c r="B10" s="9">
        <v>0</v>
      </c>
      <c r="C10" s="9">
        <v>123856150.46</v>
      </c>
      <c r="D10" s="36" t="s">
        <v>1</v>
      </c>
      <c r="E10" s="14">
        <f t="shared" si="0"/>
        <v>686997284.74</v>
      </c>
    </row>
    <row r="11" spans="1:5" s="1" customFormat="1" ht="23.25" customHeight="1">
      <c r="A11" s="24" t="s">
        <v>25</v>
      </c>
      <c r="B11" s="9">
        <v>0</v>
      </c>
      <c r="C11" s="9">
        <v>129658503.41</v>
      </c>
      <c r="D11" s="36" t="s">
        <v>1</v>
      </c>
      <c r="E11" s="14">
        <f t="shared" si="0"/>
        <v>816655788.15</v>
      </c>
    </row>
    <row r="12" spans="1:5" s="1" customFormat="1" ht="23.25" customHeight="1">
      <c r="A12" s="24" t="s">
        <v>26</v>
      </c>
      <c r="B12" s="9">
        <v>55093468.53</v>
      </c>
      <c r="C12" s="9">
        <v>0</v>
      </c>
      <c r="D12" s="36" t="s">
        <v>1</v>
      </c>
      <c r="E12" s="14">
        <f t="shared" si="0"/>
        <v>761562319.62</v>
      </c>
    </row>
    <row r="13" spans="1:5" s="1" customFormat="1" ht="23.25" customHeight="1">
      <c r="A13" s="24" t="s">
        <v>27</v>
      </c>
      <c r="B13" s="9">
        <v>0</v>
      </c>
      <c r="C13" s="9">
        <v>176227483.47</v>
      </c>
      <c r="D13" s="36" t="s">
        <v>1</v>
      </c>
      <c r="E13" s="14">
        <f t="shared" si="0"/>
        <v>937789803.09</v>
      </c>
    </row>
    <row r="14" spans="1:5" s="1" customFormat="1" ht="23.25" customHeight="1">
      <c r="A14" s="24" t="s">
        <v>28</v>
      </c>
      <c r="B14" s="9">
        <v>33138786.51</v>
      </c>
      <c r="C14" s="9">
        <v>0</v>
      </c>
      <c r="D14" s="36" t="s">
        <v>1</v>
      </c>
      <c r="E14" s="14">
        <f t="shared" si="0"/>
        <v>904651016.58</v>
      </c>
    </row>
    <row r="15" spans="1:5" s="1" customFormat="1" ht="23.25" customHeight="1">
      <c r="A15" s="24" t="s">
        <v>29</v>
      </c>
      <c r="B15" s="9">
        <v>45932780.55</v>
      </c>
      <c r="C15" s="9">
        <v>0</v>
      </c>
      <c r="D15" s="36" t="s">
        <v>1</v>
      </c>
      <c r="E15" s="14">
        <f t="shared" si="0"/>
        <v>858718236.0300001</v>
      </c>
    </row>
    <row r="16" spans="1:5" s="1" customFormat="1" ht="23.25" customHeight="1">
      <c r="A16" s="24" t="s">
        <v>30</v>
      </c>
      <c r="B16" s="9">
        <v>0</v>
      </c>
      <c r="C16" s="9">
        <v>137715946.27</v>
      </c>
      <c r="D16" s="36" t="s">
        <v>1</v>
      </c>
      <c r="E16" s="14">
        <f t="shared" si="0"/>
        <v>996434182.3000001</v>
      </c>
    </row>
    <row r="17" spans="1:5" s="1" customFormat="1" ht="23.25" customHeight="1">
      <c r="A17" s="24" t="s">
        <v>31</v>
      </c>
      <c r="B17" s="9">
        <v>0</v>
      </c>
      <c r="C17" s="9">
        <v>76910146.85</v>
      </c>
      <c r="D17" s="36" t="s">
        <v>1</v>
      </c>
      <c r="E17" s="14">
        <f t="shared" si="0"/>
        <v>1073344329.1500001</v>
      </c>
    </row>
    <row r="18" spans="1:5" s="1" customFormat="1" ht="23.25" customHeight="1">
      <c r="A18" s="24" t="s">
        <v>32</v>
      </c>
      <c r="B18" s="9">
        <v>0</v>
      </c>
      <c r="C18" s="9">
        <v>398247473.56</v>
      </c>
      <c r="D18" s="36" t="s">
        <v>1</v>
      </c>
      <c r="E18" s="14">
        <f t="shared" si="0"/>
        <v>1471591802.71</v>
      </c>
    </row>
    <row r="19" spans="1:5" s="1" customFormat="1" ht="23.25" customHeight="1">
      <c r="A19" s="24" t="s">
        <v>33</v>
      </c>
      <c r="B19" s="9">
        <v>0</v>
      </c>
      <c r="C19" s="9">
        <v>638937444.43</v>
      </c>
      <c r="D19" s="36" t="s">
        <v>1</v>
      </c>
      <c r="E19" s="14">
        <f t="shared" si="0"/>
        <v>2110529247.1399999</v>
      </c>
    </row>
    <row r="20" spans="1:5" s="1" customFormat="1" ht="23.25" customHeight="1">
      <c r="A20" s="24" t="s">
        <v>34</v>
      </c>
      <c r="B20" s="9">
        <v>179650548.79</v>
      </c>
      <c r="C20" s="9">
        <v>0</v>
      </c>
      <c r="D20" s="36" t="s">
        <v>1</v>
      </c>
      <c r="E20" s="14">
        <f t="shared" si="0"/>
        <v>1930878698.35</v>
      </c>
    </row>
    <row r="21" spans="1:5" s="1" customFormat="1" ht="23.25" customHeight="1">
      <c r="A21" s="24" t="s">
        <v>35</v>
      </c>
      <c r="B21" s="9">
        <v>224931664.65</v>
      </c>
      <c r="C21" s="9">
        <v>0</v>
      </c>
      <c r="D21" s="36" t="s">
        <v>1</v>
      </c>
      <c r="E21" s="14">
        <f t="shared" si="0"/>
        <v>1705947033.6999998</v>
      </c>
    </row>
    <row r="22" spans="1:5" s="1" customFormat="1" ht="23.25" customHeight="1">
      <c r="A22" s="24" t="s">
        <v>36</v>
      </c>
      <c r="B22" s="9">
        <v>1135403120.43</v>
      </c>
      <c r="C22" s="9">
        <v>0</v>
      </c>
      <c r="D22" s="36" t="s">
        <v>1</v>
      </c>
      <c r="E22" s="14">
        <f t="shared" si="0"/>
        <v>570543913.2699997</v>
      </c>
    </row>
    <row r="23" spans="1:5" s="1" customFormat="1" ht="23.25" customHeight="1">
      <c r="A23" s="24" t="s">
        <v>37</v>
      </c>
      <c r="B23" s="9">
        <v>600574572.48</v>
      </c>
      <c r="C23" s="9">
        <v>0</v>
      </c>
      <c r="D23" s="36" t="s">
        <v>2</v>
      </c>
      <c r="E23" s="14">
        <f>B23-E22+C23</f>
        <v>30030659.210000277</v>
      </c>
    </row>
    <row r="24" spans="1:5" s="1" customFormat="1" ht="23.25" customHeight="1">
      <c r="A24" s="24" t="s">
        <v>38</v>
      </c>
      <c r="B24" s="9">
        <v>1655617356.45</v>
      </c>
      <c r="C24" s="9">
        <v>0</v>
      </c>
      <c r="D24" s="36" t="s">
        <v>2</v>
      </c>
      <c r="E24" s="14">
        <f>B24+E23-C24</f>
        <v>1685648015.6600003</v>
      </c>
    </row>
    <row r="25" spans="1:5" s="1" customFormat="1" ht="23.25" customHeight="1">
      <c r="A25" s="24" t="s">
        <v>39</v>
      </c>
      <c r="B25" s="9">
        <v>1888921921.78</v>
      </c>
      <c r="C25" s="9">
        <v>0</v>
      </c>
      <c r="D25" s="36" t="s">
        <v>2</v>
      </c>
      <c r="E25" s="14">
        <f>B25+E24-C25</f>
        <v>3574569937.4400005</v>
      </c>
    </row>
    <row r="26" spans="1:5" s="1" customFormat="1" ht="23.25" customHeight="1">
      <c r="A26" s="24" t="s">
        <v>40</v>
      </c>
      <c r="B26" s="9">
        <v>1698299177.95</v>
      </c>
      <c r="C26" s="9">
        <v>0</v>
      </c>
      <c r="D26" s="36" t="s">
        <v>2</v>
      </c>
      <c r="E26" s="14">
        <f>B26+E25-C26</f>
        <v>5272869115.39</v>
      </c>
    </row>
    <row r="27" spans="1:5" s="1" customFormat="1" ht="23.25" customHeight="1">
      <c r="A27" s="24" t="s">
        <v>41</v>
      </c>
      <c r="B27" s="9">
        <v>1162598330.94</v>
      </c>
      <c r="C27" s="9">
        <v>0</v>
      </c>
      <c r="D27" s="36" t="s">
        <v>2</v>
      </c>
      <c r="E27" s="14">
        <f aca="true" t="shared" si="1" ref="E27:E54">B27+E26-C27</f>
        <v>6435467446.33</v>
      </c>
    </row>
    <row r="28" spans="1:5" s="1" customFormat="1" ht="23.25" customHeight="1">
      <c r="A28" s="24" t="s">
        <v>42</v>
      </c>
      <c r="B28" s="9">
        <v>1902735068.31</v>
      </c>
      <c r="C28" s="9">
        <v>0</v>
      </c>
      <c r="D28" s="36" t="s">
        <v>2</v>
      </c>
      <c r="E28" s="14">
        <f t="shared" si="1"/>
        <v>8338202514.639999</v>
      </c>
    </row>
    <row r="29" spans="1:5" s="1" customFormat="1" ht="23.25" customHeight="1">
      <c r="A29" s="24" t="s">
        <v>43</v>
      </c>
      <c r="B29" s="9">
        <v>8559877228.42</v>
      </c>
      <c r="C29" s="9">
        <v>0</v>
      </c>
      <c r="D29" s="36" t="s">
        <v>2</v>
      </c>
      <c r="E29" s="14">
        <f t="shared" si="1"/>
        <v>16898079743.06</v>
      </c>
    </row>
    <row r="30" spans="1:5" s="1" customFormat="1" ht="23.25" customHeight="1">
      <c r="A30" s="24" t="s">
        <v>44</v>
      </c>
      <c r="B30" s="9">
        <v>18753192321.33</v>
      </c>
      <c r="C30" s="9">
        <v>0</v>
      </c>
      <c r="D30" s="36" t="s">
        <v>2</v>
      </c>
      <c r="E30" s="14">
        <f t="shared" si="1"/>
        <v>35651272064.39</v>
      </c>
    </row>
    <row r="31" spans="1:5" s="1" customFormat="1" ht="23.25" customHeight="1">
      <c r="A31" s="24" t="s">
        <v>45</v>
      </c>
      <c r="B31" s="9">
        <v>6710434505.98</v>
      </c>
      <c r="C31" s="9">
        <v>0</v>
      </c>
      <c r="D31" s="37" t="s">
        <v>2</v>
      </c>
      <c r="E31" s="14">
        <f t="shared" si="1"/>
        <v>42361706570.369995</v>
      </c>
    </row>
    <row r="32" spans="1:5" s="43" customFormat="1" ht="23.25" customHeight="1">
      <c r="A32" s="24" t="s">
        <v>46</v>
      </c>
      <c r="B32" s="9">
        <v>8936598903.23</v>
      </c>
      <c r="C32" s="9">
        <v>0</v>
      </c>
      <c r="D32" s="37" t="s">
        <v>2</v>
      </c>
      <c r="E32" s="14">
        <f t="shared" si="1"/>
        <v>51298305473.59999</v>
      </c>
    </row>
    <row r="33" spans="1:5" s="1" customFormat="1" ht="23.25" customHeight="1">
      <c r="A33" s="24" t="s">
        <v>47</v>
      </c>
      <c r="B33" s="9">
        <v>5414091286.13</v>
      </c>
      <c r="C33" s="9">
        <v>0</v>
      </c>
      <c r="D33" s="37" t="s">
        <v>2</v>
      </c>
      <c r="E33" s="14">
        <f t="shared" si="1"/>
        <v>56712396759.72999</v>
      </c>
    </row>
    <row r="34" spans="1:5" s="1" customFormat="1" ht="23.25" customHeight="1" thickBot="1">
      <c r="A34" s="25" t="s">
        <v>48</v>
      </c>
      <c r="B34" s="10">
        <v>8336874981.25</v>
      </c>
      <c r="C34" s="10">
        <v>0</v>
      </c>
      <c r="D34" s="38" t="s">
        <v>2</v>
      </c>
      <c r="E34" s="15">
        <f t="shared" si="1"/>
        <v>65049271740.97999</v>
      </c>
    </row>
    <row r="35" spans="1:5" s="1" customFormat="1" ht="23.25" customHeight="1">
      <c r="A35" s="24" t="s">
        <v>49</v>
      </c>
      <c r="B35" s="9">
        <v>23644611427.32</v>
      </c>
      <c r="C35" s="9">
        <v>0</v>
      </c>
      <c r="D35" s="36" t="s">
        <v>2</v>
      </c>
      <c r="E35" s="14">
        <f t="shared" si="1"/>
        <v>88693883168.29999</v>
      </c>
    </row>
    <row r="36" spans="1:5" s="1" customFormat="1" ht="23.25" customHeight="1">
      <c r="A36" s="24" t="s">
        <v>50</v>
      </c>
      <c r="B36" s="9">
        <v>16496387744.46</v>
      </c>
      <c r="C36" s="9">
        <v>0</v>
      </c>
      <c r="D36" s="36" t="s">
        <v>2</v>
      </c>
      <c r="E36" s="14">
        <f t="shared" si="1"/>
        <v>105190270912.75998</v>
      </c>
    </row>
    <row r="37" spans="1:5" s="1" customFormat="1" ht="23.25" customHeight="1">
      <c r="A37" s="24" t="s">
        <v>51</v>
      </c>
      <c r="B37" s="9">
        <v>0</v>
      </c>
      <c r="C37" s="9">
        <v>9426827289.13</v>
      </c>
      <c r="D37" s="36" t="s">
        <v>2</v>
      </c>
      <c r="E37" s="14">
        <f t="shared" si="1"/>
        <v>95763443623.62997</v>
      </c>
    </row>
    <row r="38" spans="1:5" s="1" customFormat="1" ht="23.25" customHeight="1">
      <c r="A38" s="24" t="s">
        <v>52</v>
      </c>
      <c r="B38" s="9">
        <v>0</v>
      </c>
      <c r="C38" s="9">
        <v>11150714134.02</v>
      </c>
      <c r="D38" s="36" t="s">
        <v>2</v>
      </c>
      <c r="E38" s="14">
        <f t="shared" si="1"/>
        <v>84612729489.60997</v>
      </c>
    </row>
    <row r="39" spans="1:5" s="1" customFormat="1" ht="23.25" customHeight="1">
      <c r="A39" s="24" t="s">
        <v>53</v>
      </c>
      <c r="B39" s="9">
        <v>0</v>
      </c>
      <c r="C39" s="9">
        <v>5276630864.25</v>
      </c>
      <c r="D39" s="37" t="s">
        <v>2</v>
      </c>
      <c r="E39" s="14">
        <f t="shared" si="1"/>
        <v>79336098625.35997</v>
      </c>
    </row>
    <row r="40" spans="1:5" s="1" customFormat="1" ht="23.25" customHeight="1">
      <c r="A40" s="24" t="s">
        <v>54</v>
      </c>
      <c r="B40" s="9">
        <v>0</v>
      </c>
      <c r="C40" s="9">
        <v>1831082528.11</v>
      </c>
      <c r="D40" s="36" t="s">
        <v>2</v>
      </c>
      <c r="E40" s="14">
        <f>B40+E39-C40</f>
        <v>77505016097.24997</v>
      </c>
    </row>
    <row r="41" spans="1:5" s="1" customFormat="1" ht="23.25" customHeight="1">
      <c r="A41" s="24" t="s">
        <v>55</v>
      </c>
      <c r="B41" s="9">
        <v>7393905825.01</v>
      </c>
      <c r="C41" s="9">
        <v>0</v>
      </c>
      <c r="D41" s="36" t="s">
        <v>2</v>
      </c>
      <c r="E41" s="14">
        <f t="shared" si="1"/>
        <v>84898921922.25996</v>
      </c>
    </row>
    <row r="42" spans="1:5" s="1" customFormat="1" ht="23.25" customHeight="1">
      <c r="A42" s="24" t="s">
        <v>56</v>
      </c>
      <c r="B42" s="9">
        <v>0</v>
      </c>
      <c r="C42" s="9">
        <v>6124026964.99</v>
      </c>
      <c r="D42" s="36" t="s">
        <v>2</v>
      </c>
      <c r="E42" s="14">
        <f t="shared" si="1"/>
        <v>78774894957.26996</v>
      </c>
    </row>
    <row r="43" spans="1:5" s="1" customFormat="1" ht="23.25" customHeight="1">
      <c r="A43" s="24" t="s">
        <v>82</v>
      </c>
      <c r="B43" s="9">
        <v>31236276628.18</v>
      </c>
      <c r="C43" s="9">
        <v>0</v>
      </c>
      <c r="D43" s="36" t="s">
        <v>2</v>
      </c>
      <c r="E43" s="14">
        <f t="shared" si="1"/>
        <v>110011171585.44995</v>
      </c>
    </row>
    <row r="44" spans="1:5" s="1" customFormat="1" ht="23.25" customHeight="1">
      <c r="A44" s="24" t="s">
        <v>57</v>
      </c>
      <c r="B44" s="9">
        <v>68071148928.08</v>
      </c>
      <c r="C44" s="9">
        <v>0</v>
      </c>
      <c r="D44" s="37" t="s">
        <v>2</v>
      </c>
      <c r="E44" s="14">
        <f t="shared" si="1"/>
        <v>178082320513.52997</v>
      </c>
    </row>
    <row r="45" spans="1:5" s="1" customFormat="1" ht="23.25" customHeight="1">
      <c r="A45" s="24" t="s">
        <v>58</v>
      </c>
      <c r="B45" s="9">
        <v>62911530301.93</v>
      </c>
      <c r="C45" s="9">
        <v>0</v>
      </c>
      <c r="D45" s="36" t="s">
        <v>2</v>
      </c>
      <c r="E45" s="14">
        <f t="shared" si="1"/>
        <v>240993850815.45996</v>
      </c>
    </row>
    <row r="46" spans="1:5" s="1" customFormat="1" ht="23.25" customHeight="1">
      <c r="A46" s="24" t="s">
        <v>59</v>
      </c>
      <c r="B46" s="9">
        <v>32252225834.11</v>
      </c>
      <c r="C46" s="9">
        <v>0</v>
      </c>
      <c r="D46" s="36" t="s">
        <v>2</v>
      </c>
      <c r="E46" s="14">
        <f t="shared" si="1"/>
        <v>273246076649.56995</v>
      </c>
    </row>
    <row r="47" spans="1:5" s="1" customFormat="1" ht="23.25" customHeight="1">
      <c r="A47" s="24" t="s">
        <v>60</v>
      </c>
      <c r="B47" s="9">
        <v>0</v>
      </c>
      <c r="C47" s="9">
        <v>52938863717.25</v>
      </c>
      <c r="D47" s="36" t="s">
        <v>2</v>
      </c>
      <c r="E47" s="14">
        <f t="shared" si="1"/>
        <v>220307212932.31995</v>
      </c>
    </row>
    <row r="48" spans="1:5" s="1" customFormat="1" ht="23.25" customHeight="1">
      <c r="A48" s="24" t="s">
        <v>61</v>
      </c>
      <c r="B48" s="9">
        <v>0</v>
      </c>
      <c r="C48" s="9">
        <v>5969240133.25</v>
      </c>
      <c r="D48" s="36" t="s">
        <v>2</v>
      </c>
      <c r="E48" s="14">
        <f t="shared" si="1"/>
        <v>214337972799.06995</v>
      </c>
    </row>
    <row r="49" spans="1:5" s="1" customFormat="1" ht="23.25" customHeight="1">
      <c r="A49" s="24" t="s">
        <v>62</v>
      </c>
      <c r="B49" s="9">
        <v>0</v>
      </c>
      <c r="C49" s="9">
        <v>46155478280.24</v>
      </c>
      <c r="D49" s="36" t="s">
        <v>2</v>
      </c>
      <c r="E49" s="14">
        <f t="shared" si="1"/>
        <v>168182494518.82996</v>
      </c>
    </row>
    <row r="50" spans="1:5" s="1" customFormat="1" ht="23.25" customHeight="1">
      <c r="A50" s="24" t="s">
        <v>63</v>
      </c>
      <c r="B50" s="9">
        <v>0</v>
      </c>
      <c r="C50" s="9">
        <v>17536996289.53</v>
      </c>
      <c r="D50" s="37" t="s">
        <v>2</v>
      </c>
      <c r="E50" s="14">
        <f t="shared" si="1"/>
        <v>150645498229.29996</v>
      </c>
    </row>
    <row r="51" spans="1:5" s="1" customFormat="1" ht="23.25" customHeight="1">
      <c r="A51" s="24" t="s">
        <v>64</v>
      </c>
      <c r="B51" s="9">
        <v>13927949097.47</v>
      </c>
      <c r="C51" s="9">
        <v>0</v>
      </c>
      <c r="D51" s="36" t="s">
        <v>2</v>
      </c>
      <c r="E51" s="14">
        <f t="shared" si="1"/>
        <v>164573447326.76996</v>
      </c>
    </row>
    <row r="52" spans="1:5" s="1" customFormat="1" ht="23.25" customHeight="1">
      <c r="A52" s="24" t="s">
        <v>65</v>
      </c>
      <c r="B52" s="9">
        <v>0</v>
      </c>
      <c r="C52" s="9">
        <v>444520199.12</v>
      </c>
      <c r="D52" s="36" t="s">
        <v>2</v>
      </c>
      <c r="E52" s="14">
        <f t="shared" si="1"/>
        <v>164128927127.64996</v>
      </c>
    </row>
    <row r="53" spans="1:5" s="1" customFormat="1" ht="23.25" customHeight="1">
      <c r="A53" s="24" t="s">
        <v>66</v>
      </c>
      <c r="B53" s="9">
        <v>0</v>
      </c>
      <c r="C53" s="9">
        <v>11515644679.83</v>
      </c>
      <c r="D53" s="36" t="s">
        <v>2</v>
      </c>
      <c r="E53" s="14">
        <f t="shared" si="1"/>
        <v>152613282447.81998</v>
      </c>
    </row>
    <row r="54" spans="1:5" s="1" customFormat="1" ht="23.25" customHeight="1">
      <c r="A54" s="24" t="s">
        <v>67</v>
      </c>
      <c r="B54" s="9">
        <v>106877285155.87</v>
      </c>
      <c r="C54" s="9">
        <v>0</v>
      </c>
      <c r="D54" s="36" t="s">
        <v>2</v>
      </c>
      <c r="E54" s="14">
        <f t="shared" si="1"/>
        <v>259490567603.68997</v>
      </c>
    </row>
    <row r="55" spans="1:5" s="1" customFormat="1" ht="23.25" customHeight="1">
      <c r="A55" s="24" t="s">
        <v>68</v>
      </c>
      <c r="B55" s="9">
        <v>2577830381.03</v>
      </c>
      <c r="C55" s="9">
        <v>0</v>
      </c>
      <c r="D55" s="36" t="s">
        <v>2</v>
      </c>
      <c r="E55" s="14">
        <f>B55+E54-C55</f>
        <v>262068397984.71997</v>
      </c>
    </row>
    <row r="56" spans="1:5" s="1" customFormat="1" ht="23.25" customHeight="1">
      <c r="A56" s="24" t="s">
        <v>69</v>
      </c>
      <c r="B56" s="9">
        <v>77413523170.29</v>
      </c>
      <c r="C56" s="9">
        <v>0</v>
      </c>
      <c r="D56" s="36" t="s">
        <v>2</v>
      </c>
      <c r="E56" s="14">
        <f>B56+E55-C56</f>
        <v>339481921155.00995</v>
      </c>
    </row>
    <row r="57" spans="1:5" s="1" customFormat="1" ht="23.25" customHeight="1">
      <c r="A57" s="24" t="s">
        <v>70</v>
      </c>
      <c r="B57" s="9">
        <v>11116098868.47</v>
      </c>
      <c r="C57" s="9">
        <v>0</v>
      </c>
      <c r="D57" s="36" t="s">
        <v>20</v>
      </c>
      <c r="E57" s="14">
        <f>(B57+E56-C57)</f>
        <v>350598020023.4799</v>
      </c>
    </row>
    <row r="58" spans="1:5" s="1" customFormat="1" ht="23.25" customHeight="1">
      <c r="A58" s="24" t="s">
        <v>71</v>
      </c>
      <c r="B58" s="9">
        <v>0</v>
      </c>
      <c r="C58" s="9">
        <v>57421248206.12</v>
      </c>
      <c r="D58" s="36" t="s">
        <v>20</v>
      </c>
      <c r="E58" s="14">
        <f>(B58+E57-C58)</f>
        <v>293176771817.3599</v>
      </c>
    </row>
    <row r="59" spans="1:5" s="1" customFormat="1" ht="23.25" customHeight="1">
      <c r="A59" s="24" t="s">
        <v>72</v>
      </c>
      <c r="B59" s="9">
        <v>0</v>
      </c>
      <c r="C59" s="9">
        <v>43826580755.2</v>
      </c>
      <c r="D59" s="36" t="s">
        <v>20</v>
      </c>
      <c r="E59" s="14">
        <f>(B59+E58-C59)</f>
        <v>249350191062.1599</v>
      </c>
    </row>
    <row r="60" spans="1:5" s="1" customFormat="1" ht="23.25" customHeight="1">
      <c r="A60" s="24" t="s">
        <v>73</v>
      </c>
      <c r="B60" s="9">
        <v>3839869667.41</v>
      </c>
      <c r="C60" s="9">
        <v>0</v>
      </c>
      <c r="D60" s="39" t="s">
        <v>20</v>
      </c>
      <c r="E60" s="14">
        <f>(B60+E59-C60)</f>
        <v>253190060729.56992</v>
      </c>
    </row>
    <row r="61" spans="1:5" s="1" customFormat="1" ht="23.25" customHeight="1">
      <c r="A61" s="24" t="s">
        <v>80</v>
      </c>
      <c r="B61" s="9">
        <v>0</v>
      </c>
      <c r="C61" s="9">
        <f>674363052.27-120000000</f>
        <v>554363052.27</v>
      </c>
      <c r="D61" s="39" t="s">
        <v>20</v>
      </c>
      <c r="E61" s="14">
        <f>(B61+E60-C61)</f>
        <v>252635697677.29993</v>
      </c>
    </row>
    <row r="62" spans="1:5" s="1" customFormat="1" ht="23.25" customHeight="1">
      <c r="A62" s="32" t="s">
        <v>81</v>
      </c>
      <c r="B62" s="9">
        <v>15583454376.77</v>
      </c>
      <c r="C62" s="9">
        <v>0</v>
      </c>
      <c r="D62" s="39" t="s">
        <v>20</v>
      </c>
      <c r="E62" s="14">
        <f>E61+B62-C62</f>
        <v>268219152054.06992</v>
      </c>
    </row>
    <row r="63" spans="1:5" s="50" customFormat="1" ht="23.25" customHeight="1">
      <c r="A63" s="46" t="s">
        <v>83</v>
      </c>
      <c r="B63" s="47">
        <f>'累計餘絀計算表'!D39</f>
        <v>73585333535.42993</v>
      </c>
      <c r="C63" s="9">
        <v>0</v>
      </c>
      <c r="D63" s="48" t="s">
        <v>20</v>
      </c>
      <c r="E63" s="14">
        <f>E62+B63-C63</f>
        <v>341804485589.4999</v>
      </c>
    </row>
    <row r="64" spans="1:5" s="22" customFormat="1" ht="23.25" customHeight="1" thickBot="1">
      <c r="A64" s="18" t="s">
        <v>18</v>
      </c>
      <c r="B64" s="12">
        <f>SUM(B6:B63)</f>
        <v>614221396965.5398</v>
      </c>
      <c r="C64" s="12">
        <f>SUM(C6:C63)</f>
        <v>272416911376.03995</v>
      </c>
      <c r="D64" s="40" t="s">
        <v>12</v>
      </c>
      <c r="E64" s="33">
        <f>B64-C64</f>
        <v>341804485589.4999</v>
      </c>
    </row>
    <row r="65" spans="1:5" s="21" customFormat="1" ht="23.25" customHeight="1">
      <c r="A65" s="17" t="s">
        <v>15</v>
      </c>
      <c r="B65" s="9"/>
      <c r="C65" s="9"/>
      <c r="D65" s="41"/>
      <c r="E65" s="14"/>
    </row>
    <row r="66" spans="1:5" s="21" customFormat="1" ht="23.25" customHeight="1">
      <c r="A66" s="7" t="s">
        <v>77</v>
      </c>
      <c r="B66" s="9">
        <v>32684884.2</v>
      </c>
      <c r="C66" s="9">
        <v>0</v>
      </c>
      <c r="D66" s="41"/>
      <c r="E66" s="14">
        <v>0</v>
      </c>
    </row>
    <row r="67" spans="1:5" s="6" customFormat="1" ht="23.25" customHeight="1">
      <c r="A67" s="23" t="s">
        <v>78</v>
      </c>
      <c r="B67" s="9">
        <v>8796217793.67</v>
      </c>
      <c r="C67" s="9">
        <v>0</v>
      </c>
      <c r="D67" s="41"/>
      <c r="E67" s="14">
        <v>0</v>
      </c>
    </row>
    <row r="68" spans="1:5" s="91" customFormat="1" ht="23.25" customHeight="1">
      <c r="A68" s="89" t="s">
        <v>84</v>
      </c>
      <c r="B68" s="47">
        <v>0</v>
      </c>
      <c r="C68" s="47">
        <f>163664660594.65+4633027142.97+56213975943+221699614205+'累計餘絀計算表'!B22</f>
        <v>524527559505.62</v>
      </c>
      <c r="D68" s="90"/>
      <c r="E68" s="49">
        <v>0</v>
      </c>
    </row>
    <row r="69" spans="1:5" s="91" customFormat="1" ht="23.25" customHeight="1">
      <c r="A69" s="89" t="s">
        <v>85</v>
      </c>
      <c r="B69" s="47">
        <f>143592683901.56+20298034338+32151101033+207222781203+'累計餘絀計算表'!C23</f>
        <v>411344345521.56</v>
      </c>
      <c r="C69" s="47">
        <v>0</v>
      </c>
      <c r="D69" s="90"/>
      <c r="E69" s="49">
        <v>0</v>
      </c>
    </row>
    <row r="70" spans="1:5" s="91" customFormat="1" ht="23.25" customHeight="1">
      <c r="A70" s="92" t="s">
        <v>19</v>
      </c>
      <c r="B70" s="47">
        <v>0</v>
      </c>
      <c r="C70" s="47">
        <f>2269254811+13918923990+6011433542+2078753123+'累計餘絀計算表'!B24</f>
        <v>28654397436</v>
      </c>
      <c r="D70" s="90"/>
      <c r="E70" s="49">
        <v>0</v>
      </c>
    </row>
    <row r="71" spans="1:5" s="91" customFormat="1" ht="23.25" customHeight="1">
      <c r="A71" s="89" t="s">
        <v>130</v>
      </c>
      <c r="B71" s="47">
        <f>46944302796.94+656555295.24+1052474657.44-274509562+881811660.75+'累計餘絀計算表'!F6</f>
        <v>48475680157.810005</v>
      </c>
      <c r="C71" s="47">
        <v>0</v>
      </c>
      <c r="D71" s="90"/>
      <c r="E71" s="49">
        <v>0</v>
      </c>
    </row>
    <row r="72" spans="1:5" s="91" customFormat="1" ht="23.25" customHeight="1">
      <c r="A72" s="92" t="s">
        <v>9</v>
      </c>
      <c r="B72" s="47">
        <v>0</v>
      </c>
      <c r="C72" s="47">
        <f>10538969278.25+680120943.5+416695563+536569517+'累計餘絀計算表'!B27</f>
        <v>12751586742.75</v>
      </c>
      <c r="D72" s="90"/>
      <c r="E72" s="49">
        <v>0</v>
      </c>
    </row>
    <row r="73" spans="1:5" s="6" customFormat="1" ht="23.25" customHeight="1">
      <c r="A73" s="7" t="s">
        <v>10</v>
      </c>
      <c r="B73" s="9">
        <v>209639930.56</v>
      </c>
      <c r="C73" s="9">
        <v>0</v>
      </c>
      <c r="D73" s="41"/>
      <c r="E73" s="14">
        <v>0</v>
      </c>
    </row>
    <row r="74" spans="1:5" s="6" customFormat="1" ht="23.25" customHeight="1">
      <c r="A74" s="7" t="s">
        <v>74</v>
      </c>
      <c r="B74" s="9">
        <v>255427708</v>
      </c>
      <c r="C74" s="9">
        <v>0</v>
      </c>
      <c r="D74" s="41"/>
      <c r="E74" s="14">
        <v>0</v>
      </c>
    </row>
    <row r="75" spans="1:5" s="2" customFormat="1" ht="23.25" customHeight="1">
      <c r="A75" s="17" t="s">
        <v>14</v>
      </c>
      <c r="B75" s="11">
        <f>SUM(B66:B74)</f>
        <v>469113995995.8</v>
      </c>
      <c r="C75" s="11">
        <f>SUM(C66:C74)</f>
        <v>565933543684.37</v>
      </c>
      <c r="D75" s="42" t="s">
        <v>11</v>
      </c>
      <c r="E75" s="31">
        <f>ABS(B75-C75)</f>
        <v>96819547688.57</v>
      </c>
    </row>
    <row r="76" spans="1:5" s="2" customFormat="1" ht="23.25" customHeight="1">
      <c r="A76" s="17" t="s">
        <v>16</v>
      </c>
      <c r="B76" s="11">
        <v>0</v>
      </c>
      <c r="C76" s="11">
        <v>150121162241.32</v>
      </c>
      <c r="D76" s="42" t="s">
        <v>11</v>
      </c>
      <c r="E76" s="29">
        <f>C76</f>
        <v>150121162241.32</v>
      </c>
    </row>
    <row r="77" spans="1:5" s="2" customFormat="1" ht="23.25" customHeight="1" thickBot="1">
      <c r="A77" s="18" t="s">
        <v>17</v>
      </c>
      <c r="B77" s="12">
        <f>B64+B75+B76</f>
        <v>1083335392961.3398</v>
      </c>
      <c r="C77" s="12">
        <f>C64+C75+C76</f>
        <v>988471617301.73</v>
      </c>
      <c r="D77" s="40" t="s">
        <v>12</v>
      </c>
      <c r="E77" s="30">
        <f>B77-C77</f>
        <v>94863775659.60986</v>
      </c>
    </row>
    <row r="78" spans="1:5" s="44" customFormat="1" ht="19.5" customHeight="1">
      <c r="A78" s="98" t="s">
        <v>160</v>
      </c>
      <c r="B78" s="98"/>
      <c r="C78" s="98"/>
      <c r="D78" s="98"/>
      <c r="E78" s="98"/>
    </row>
    <row r="79" spans="1:5" s="45" customFormat="1" ht="18" customHeight="1">
      <c r="A79" s="94" t="s">
        <v>87</v>
      </c>
      <c r="B79" s="94"/>
      <c r="C79" s="94"/>
      <c r="D79" s="94"/>
      <c r="E79" s="94"/>
    </row>
    <row r="80" spans="1:5" s="45" customFormat="1" ht="18" customHeight="1">
      <c r="A80" s="94" t="s">
        <v>161</v>
      </c>
      <c r="B80" s="94"/>
      <c r="C80" s="94"/>
      <c r="D80" s="94"/>
      <c r="E80" s="94"/>
    </row>
    <row r="81" spans="1:5" s="45" customFormat="1" ht="18" customHeight="1">
      <c r="A81" s="94" t="s">
        <v>79</v>
      </c>
      <c r="B81" s="94"/>
      <c r="C81" s="94"/>
      <c r="D81" s="94"/>
      <c r="E81" s="94"/>
    </row>
    <row r="82" spans="1:5" s="45" customFormat="1" ht="18" customHeight="1">
      <c r="A82" s="94" t="s">
        <v>133</v>
      </c>
      <c r="B82" s="94"/>
      <c r="C82" s="94"/>
      <c r="D82" s="94"/>
      <c r="E82" s="94"/>
    </row>
    <row r="83" spans="1:5" s="45" customFormat="1" ht="18" customHeight="1">
      <c r="A83" s="94" t="s">
        <v>134</v>
      </c>
      <c r="B83" s="94"/>
      <c r="C83" s="94"/>
      <c r="D83" s="94"/>
      <c r="E83" s="94"/>
    </row>
    <row r="84" spans="1:5" s="45" customFormat="1" ht="18" customHeight="1">
      <c r="A84" s="94" t="s">
        <v>136</v>
      </c>
      <c r="B84" s="94"/>
      <c r="C84" s="94"/>
      <c r="D84" s="94"/>
      <c r="E84" s="94"/>
    </row>
    <row r="85" spans="1:5" s="45" customFormat="1" ht="18" customHeight="1">
      <c r="A85" s="94" t="s">
        <v>135</v>
      </c>
      <c r="B85" s="94"/>
      <c r="C85" s="94"/>
      <c r="D85" s="94"/>
      <c r="E85" s="94"/>
    </row>
    <row r="86" spans="1:5" s="45" customFormat="1" ht="18" customHeight="1">
      <c r="A86" s="94" t="s">
        <v>132</v>
      </c>
      <c r="B86" s="94"/>
      <c r="C86" s="94"/>
      <c r="D86" s="94"/>
      <c r="E86" s="94"/>
    </row>
    <row r="87" spans="1:5" s="45" customFormat="1" ht="18" customHeight="1">
      <c r="A87" s="94" t="s">
        <v>142</v>
      </c>
      <c r="B87" s="94"/>
      <c r="C87" s="94"/>
      <c r="D87" s="94"/>
      <c r="E87" s="94"/>
    </row>
    <row r="88" spans="1:5" s="45" customFormat="1" ht="18" customHeight="1">
      <c r="A88" s="94" t="s">
        <v>143</v>
      </c>
      <c r="B88" s="94"/>
      <c r="C88" s="94"/>
      <c r="D88" s="94"/>
      <c r="E88" s="94"/>
    </row>
    <row r="89" spans="1:5" s="45" customFormat="1" ht="18" customHeight="1">
      <c r="A89" s="97" t="s">
        <v>138</v>
      </c>
      <c r="B89" s="94"/>
      <c r="C89" s="94"/>
      <c r="D89" s="94"/>
      <c r="E89" s="94"/>
    </row>
    <row r="90" spans="1:5" s="45" customFormat="1" ht="18" customHeight="1">
      <c r="A90" s="94" t="s">
        <v>137</v>
      </c>
      <c r="B90" s="94"/>
      <c r="C90" s="94"/>
      <c r="D90" s="94"/>
      <c r="E90" s="94"/>
    </row>
    <row r="91" spans="1:5" s="45" customFormat="1" ht="18" customHeight="1">
      <c r="A91" s="94" t="s">
        <v>139</v>
      </c>
      <c r="B91" s="94"/>
      <c r="C91" s="94"/>
      <c r="D91" s="94"/>
      <c r="E91" s="94"/>
    </row>
    <row r="92" spans="1:5" s="45" customFormat="1" ht="18" customHeight="1">
      <c r="A92" s="96" t="s">
        <v>140</v>
      </c>
      <c r="B92" s="94"/>
      <c r="C92" s="94"/>
      <c r="D92" s="94"/>
      <c r="E92" s="94"/>
    </row>
    <row r="93" spans="1:5" s="45" customFormat="1" ht="18" customHeight="1">
      <c r="A93" s="94" t="s">
        <v>88</v>
      </c>
      <c r="B93" s="94"/>
      <c r="C93" s="94"/>
      <c r="D93" s="94"/>
      <c r="E93" s="94"/>
    </row>
    <row r="94" spans="1:5" s="45" customFormat="1" ht="18" customHeight="1">
      <c r="A94" s="94" t="s">
        <v>141</v>
      </c>
      <c r="B94" s="94"/>
      <c r="C94" s="94"/>
      <c r="D94" s="94"/>
      <c r="E94" s="94"/>
    </row>
    <row r="95" spans="1:5" s="45" customFormat="1" ht="18" customHeight="1">
      <c r="A95" s="94" t="s">
        <v>76</v>
      </c>
      <c r="B95" s="94"/>
      <c r="C95" s="94"/>
      <c r="D95" s="94"/>
      <c r="E95" s="94"/>
    </row>
    <row r="96" spans="1:5" s="45" customFormat="1" ht="18" customHeight="1">
      <c r="A96" s="94" t="s">
        <v>89</v>
      </c>
      <c r="B96" s="94"/>
      <c r="C96" s="94"/>
      <c r="D96" s="94"/>
      <c r="E96" s="94"/>
    </row>
    <row r="97" spans="1:5" s="45" customFormat="1" ht="18" customHeight="1">
      <c r="A97" s="95" t="s">
        <v>90</v>
      </c>
      <c r="B97" s="95"/>
      <c r="C97" s="95"/>
      <c r="D97" s="95"/>
      <c r="E97" s="95"/>
    </row>
    <row r="98" spans="1:5" s="45" customFormat="1" ht="18" customHeight="1">
      <c r="A98" s="94" t="s">
        <v>131</v>
      </c>
      <c r="B98" s="94"/>
      <c r="C98" s="94"/>
      <c r="D98" s="94"/>
      <c r="E98" s="94"/>
    </row>
    <row r="99" spans="1:5" s="26" customFormat="1" ht="16.5" customHeight="1">
      <c r="A99" s="27"/>
      <c r="B99" s="28"/>
      <c r="C99" s="28"/>
      <c r="D99" s="28"/>
      <c r="E99" s="28"/>
    </row>
    <row r="100" spans="1:5" s="28" customFormat="1" ht="16.5" customHeight="1">
      <c r="A100" s="19"/>
      <c r="B100" s="20"/>
      <c r="C100" s="20"/>
      <c r="D100" s="20"/>
      <c r="E100" s="20"/>
    </row>
    <row r="101" s="20" customFormat="1" ht="16.5" customHeight="1">
      <c r="A101" s="19"/>
    </row>
    <row r="102" s="20" customFormat="1" ht="16.5" customHeight="1">
      <c r="A102" s="19"/>
    </row>
    <row r="103" s="20" customFormat="1" ht="16.5" customHeight="1">
      <c r="A103" s="19"/>
    </row>
    <row r="104" s="20" customFormat="1" ht="16.5" customHeight="1">
      <c r="A104" s="19"/>
    </row>
    <row r="105" s="20" customFormat="1" ht="16.5" customHeight="1">
      <c r="A105" s="19"/>
    </row>
    <row r="106" s="20" customFormat="1" ht="16.5" customHeight="1">
      <c r="A106" s="19"/>
    </row>
    <row r="107" s="20" customFormat="1" ht="16.5" customHeight="1"/>
    <row r="108" s="20" customFormat="1" ht="16.5" customHeight="1"/>
    <row r="109" s="20" customFormat="1" ht="16.5" customHeight="1"/>
    <row r="110" s="20" customFormat="1" ht="16.5" customHeight="1"/>
    <row r="111" s="20" customFormat="1" ht="16.5" customHeight="1"/>
    <row r="112" s="20" customFormat="1" ht="16.5" customHeight="1"/>
    <row r="113" s="20" customFormat="1" ht="16.5" customHeight="1"/>
    <row r="114" s="20" customFormat="1" ht="16.5" customHeight="1"/>
    <row r="115" s="20" customFormat="1" ht="16.5" customHeight="1"/>
    <row r="116" s="20" customFormat="1" ht="16.5" customHeight="1"/>
    <row r="117" s="20" customFormat="1" ht="16.5" customHeight="1"/>
    <row r="118" spans="1:5" s="20" customFormat="1" ht="16.5" customHeight="1">
      <c r="A118"/>
      <c r="B118"/>
      <c r="C118"/>
      <c r="D118"/>
      <c r="E118"/>
    </row>
    <row r="119" ht="16.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</sheetData>
  <mergeCells count="25">
    <mergeCell ref="D4:E4"/>
    <mergeCell ref="A3:E3"/>
    <mergeCell ref="A2:E2"/>
    <mergeCell ref="A1:E1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8:E98"/>
    <mergeCell ref="A94:E94"/>
    <mergeCell ref="A96:E96"/>
    <mergeCell ref="A97:E97"/>
    <mergeCell ref="A95:E95"/>
  </mergeCells>
  <printOptions horizontalCentered="1"/>
  <pageMargins left="0.5118110236220472" right="0.5118110236220472" top="0.6692913385826772" bottom="0.7874015748031497" header="0.3937007874015748" footer="0.5118110236220472"/>
  <pageSetup horizontalDpi="600" verticalDpi="600" orientation="portrait" paperSize="9" scale="96" r:id="rId2"/>
  <rowBreaks count="2" manualBreakCount="2">
    <brk id="34" max="4" man="1"/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F6" sqref="F6"/>
    </sheetView>
  </sheetViews>
  <sheetFormatPr defaultColWidth="9.00390625" defaultRowHeight="16.5"/>
  <cols>
    <col min="1" max="1" width="40.25390625" style="0" customWidth="1"/>
    <col min="2" max="2" width="16.00390625" style="0" customWidth="1"/>
    <col min="3" max="3" width="15.125" style="0" customWidth="1"/>
    <col min="4" max="4" width="14.375" style="0" customWidth="1"/>
    <col min="5" max="5" width="9.50390625" style="0" customWidth="1"/>
    <col min="6" max="6" width="11.625" style="0" customWidth="1"/>
    <col min="7" max="7" width="14.25390625" style="0" customWidth="1"/>
  </cols>
  <sheetData>
    <row r="1" spans="1:5" ht="27.75">
      <c r="A1" s="106" t="s">
        <v>4</v>
      </c>
      <c r="B1" s="106"/>
      <c r="C1" s="106"/>
      <c r="D1" s="106"/>
      <c r="E1" s="106"/>
    </row>
    <row r="2" spans="1:5" ht="32.25">
      <c r="A2" s="107" t="s">
        <v>91</v>
      </c>
      <c r="B2" s="107"/>
      <c r="C2" s="107"/>
      <c r="D2" s="107"/>
      <c r="E2" s="107"/>
    </row>
    <row r="3" spans="1:5" ht="20.25" customHeight="1" thickBot="1">
      <c r="A3" s="51" t="s">
        <v>92</v>
      </c>
      <c r="B3" s="52"/>
      <c r="C3" s="52"/>
      <c r="D3" s="52"/>
      <c r="E3" s="53" t="s">
        <v>93</v>
      </c>
    </row>
    <row r="4" spans="1:6" s="1" customFormat="1" ht="26.25" customHeight="1">
      <c r="A4" s="108" t="s">
        <v>94</v>
      </c>
      <c r="B4" s="110" t="s">
        <v>95</v>
      </c>
      <c r="C4" s="111"/>
      <c r="D4" s="112"/>
      <c r="E4" s="113" t="s">
        <v>96</v>
      </c>
      <c r="F4" s="105" t="s">
        <v>129</v>
      </c>
    </row>
    <row r="5" spans="1:6" s="1" customFormat="1" ht="26.25" customHeight="1">
      <c r="A5" s="109"/>
      <c r="B5" s="54" t="s">
        <v>97</v>
      </c>
      <c r="C5" s="54" t="s">
        <v>98</v>
      </c>
      <c r="D5" s="54" t="s">
        <v>99</v>
      </c>
      <c r="E5" s="114"/>
      <c r="F5" s="105"/>
    </row>
    <row r="6" spans="1:6" s="59" customFormat="1" ht="19.5" customHeight="1">
      <c r="A6" s="55" t="s">
        <v>100</v>
      </c>
      <c r="B6" s="56">
        <f>SUM(B7:B38)</f>
        <v>86369461092.84</v>
      </c>
      <c r="C6" s="56">
        <f>SUM(C7:C38)</f>
        <v>107647903217.02</v>
      </c>
      <c r="D6" s="57">
        <f>C6-B6</f>
        <v>21278442124.180008</v>
      </c>
      <c r="E6" s="58"/>
      <c r="F6" s="88">
        <f>SUM(C9:C21,C31:C38)-SUM(B9:B21,B31:B38)</f>
        <v>-784954690.5600004</v>
      </c>
    </row>
    <row r="7" spans="1:5" s="59" customFormat="1" ht="17.25" customHeight="1">
      <c r="A7" s="60" t="s">
        <v>101</v>
      </c>
      <c r="B7" s="61">
        <v>0</v>
      </c>
      <c r="C7" s="61">
        <v>97255196799.74</v>
      </c>
      <c r="D7" s="61"/>
      <c r="E7" s="62"/>
    </row>
    <row r="8" spans="1:7" s="59" customFormat="1" ht="17.25" customHeight="1">
      <c r="A8" s="63" t="s">
        <v>102</v>
      </c>
      <c r="B8" s="64"/>
      <c r="C8" s="65"/>
      <c r="D8" s="61"/>
      <c r="E8" s="62"/>
      <c r="F8" s="66"/>
      <c r="G8" s="67"/>
    </row>
    <row r="9" spans="1:5" s="59" customFormat="1" ht="13.5" customHeight="1">
      <c r="A9" s="68" t="s">
        <v>103</v>
      </c>
      <c r="B9" s="69">
        <v>0</v>
      </c>
      <c r="C9" s="70">
        <v>63891315</v>
      </c>
      <c r="D9" s="61"/>
      <c r="E9" s="62"/>
    </row>
    <row r="10" spans="1:6" s="59" customFormat="1" ht="13.5" customHeight="1">
      <c r="A10" s="63" t="s">
        <v>104</v>
      </c>
      <c r="B10" s="69">
        <v>0</v>
      </c>
      <c r="C10" s="70">
        <v>2076473171.28</v>
      </c>
      <c r="D10" s="61"/>
      <c r="E10" s="71" t="s">
        <v>105</v>
      </c>
      <c r="F10" s="72"/>
    </row>
    <row r="11" spans="1:5" s="59" customFormat="1" ht="13.5" customHeight="1">
      <c r="A11" s="63" t="s">
        <v>106</v>
      </c>
      <c r="B11" s="70">
        <v>582694948.84</v>
      </c>
      <c r="C11" s="70">
        <v>0</v>
      </c>
      <c r="D11" s="61"/>
      <c r="E11" s="73" t="s">
        <v>107</v>
      </c>
    </row>
    <row r="12" spans="1:5" s="59" customFormat="1" ht="13.5" customHeight="1">
      <c r="A12" s="63" t="s">
        <v>108</v>
      </c>
      <c r="B12" s="70">
        <v>1648303794</v>
      </c>
      <c r="C12" s="70">
        <v>0</v>
      </c>
      <c r="D12" s="61"/>
      <c r="E12" s="74"/>
    </row>
    <row r="13" spans="1:5" s="59" customFormat="1" ht="13.5" customHeight="1">
      <c r="A13" s="63" t="s">
        <v>109</v>
      </c>
      <c r="B13" s="70">
        <v>2159687</v>
      </c>
      <c r="C13" s="70">
        <v>0</v>
      </c>
      <c r="D13" s="61"/>
      <c r="E13" s="74"/>
    </row>
    <row r="14" spans="1:5" s="59" customFormat="1" ht="13.5" customHeight="1">
      <c r="A14" s="63" t="s">
        <v>110</v>
      </c>
      <c r="B14" s="70">
        <v>0</v>
      </c>
      <c r="C14" s="70">
        <v>157509359</v>
      </c>
      <c r="D14" s="61"/>
      <c r="E14" s="74"/>
    </row>
    <row r="15" spans="1:5" s="59" customFormat="1" ht="13.5" customHeight="1">
      <c r="A15" s="63" t="s">
        <v>111</v>
      </c>
      <c r="B15" s="70">
        <v>0</v>
      </c>
      <c r="C15" s="70">
        <v>1818184</v>
      </c>
      <c r="D15" s="61"/>
      <c r="E15" s="74"/>
    </row>
    <row r="16" spans="1:5" s="59" customFormat="1" ht="13.5" customHeight="1">
      <c r="A16" s="63" t="s">
        <v>112</v>
      </c>
      <c r="B16" s="69">
        <v>139302638</v>
      </c>
      <c r="C16" s="69">
        <v>0</v>
      </c>
      <c r="D16" s="61"/>
      <c r="E16" s="71"/>
    </row>
    <row r="17" spans="1:5" s="59" customFormat="1" ht="15.75" customHeight="1">
      <c r="A17" s="60" t="s">
        <v>113</v>
      </c>
      <c r="B17" s="69"/>
      <c r="C17" s="69"/>
      <c r="D17" s="61"/>
      <c r="E17" s="71"/>
    </row>
    <row r="18" spans="1:5" s="59" customFormat="1" ht="27.75" customHeight="1">
      <c r="A18" s="75" t="s">
        <v>114</v>
      </c>
      <c r="B18" s="69">
        <v>0</v>
      </c>
      <c r="C18" s="69">
        <v>1459857</v>
      </c>
      <c r="D18" s="61"/>
      <c r="E18" s="71"/>
    </row>
    <row r="19" spans="1:5" s="59" customFormat="1" ht="27.75" customHeight="1">
      <c r="A19" s="75" t="s">
        <v>144</v>
      </c>
      <c r="B19" s="69">
        <v>0</v>
      </c>
      <c r="C19" s="69">
        <v>300000</v>
      </c>
      <c r="D19" s="61"/>
      <c r="E19" s="71"/>
    </row>
    <row r="20" spans="1:5" s="59" customFormat="1" ht="27.75" customHeight="1">
      <c r="A20" s="75" t="s">
        <v>145</v>
      </c>
      <c r="B20" s="69">
        <v>1459857</v>
      </c>
      <c r="C20" s="69"/>
      <c r="D20" s="61"/>
      <c r="E20" s="71"/>
    </row>
    <row r="21" spans="1:5" s="59" customFormat="1" ht="27.75" customHeight="1">
      <c r="A21" s="75" t="s">
        <v>146</v>
      </c>
      <c r="B21" s="69">
        <v>300000</v>
      </c>
      <c r="C21" s="69"/>
      <c r="D21" s="61"/>
      <c r="E21" s="71"/>
    </row>
    <row r="22" spans="1:5" s="59" customFormat="1" ht="13.5" customHeight="1">
      <c r="A22" s="60" t="s">
        <v>147</v>
      </c>
      <c r="B22" s="61">
        <v>78316281620</v>
      </c>
      <c r="C22" s="61">
        <v>0</v>
      </c>
      <c r="D22" s="61"/>
      <c r="E22" s="76"/>
    </row>
    <row r="23" spans="1:5" s="59" customFormat="1" ht="14.25" customHeight="1">
      <c r="A23" s="63" t="s">
        <v>148</v>
      </c>
      <c r="B23" s="61">
        <v>0</v>
      </c>
      <c r="C23" s="69">
        <v>8079745046</v>
      </c>
      <c r="D23" s="61"/>
      <c r="E23" s="62"/>
    </row>
    <row r="24" spans="1:5" s="59" customFormat="1" ht="15" customHeight="1">
      <c r="A24" s="77" t="s">
        <v>149</v>
      </c>
      <c r="B24" s="61">
        <v>4376031970</v>
      </c>
      <c r="C24" s="61">
        <v>0</v>
      </c>
      <c r="D24" s="61"/>
      <c r="E24" s="62"/>
    </row>
    <row r="25" spans="1:5" s="59" customFormat="1" ht="16.5" customHeight="1" hidden="1">
      <c r="A25" s="93" t="s">
        <v>115</v>
      </c>
      <c r="B25" s="61"/>
      <c r="C25" s="61"/>
      <c r="D25" s="61"/>
      <c r="E25" s="62"/>
    </row>
    <row r="26" spans="1:5" s="59" customFormat="1" ht="13.5" customHeight="1" hidden="1">
      <c r="A26" s="93" t="s">
        <v>150</v>
      </c>
      <c r="B26" s="61"/>
      <c r="C26" s="61"/>
      <c r="D26" s="61"/>
      <c r="E26" s="62"/>
    </row>
    <row r="27" spans="1:5" s="59" customFormat="1" ht="13.5" customHeight="1">
      <c r="A27" s="60" t="s">
        <v>151</v>
      </c>
      <c r="B27" s="61">
        <v>579231441</v>
      </c>
      <c r="C27" s="61">
        <v>0</v>
      </c>
      <c r="D27" s="61"/>
      <c r="E27" s="62"/>
    </row>
    <row r="28" spans="1:5" s="59" customFormat="1" ht="15.75" customHeight="1" hidden="1">
      <c r="A28" s="78" t="s">
        <v>152</v>
      </c>
      <c r="B28" s="61"/>
      <c r="C28" s="61"/>
      <c r="D28" s="61"/>
      <c r="E28" s="62"/>
    </row>
    <row r="29" spans="1:5" s="59" customFormat="1" ht="15.75" customHeight="1" hidden="1">
      <c r="A29" s="78" t="s">
        <v>153</v>
      </c>
      <c r="B29" s="61"/>
      <c r="C29" s="61"/>
      <c r="D29" s="61"/>
      <c r="E29" s="62"/>
    </row>
    <row r="30" spans="1:5" s="59" customFormat="1" ht="15.75" customHeight="1" hidden="1">
      <c r="A30" s="78" t="s">
        <v>154</v>
      </c>
      <c r="B30" s="61"/>
      <c r="C30" s="61"/>
      <c r="D30" s="61"/>
      <c r="E30" s="62"/>
    </row>
    <row r="31" spans="1:5" s="59" customFormat="1" ht="13.5" customHeight="1">
      <c r="A31" s="68" t="s">
        <v>155</v>
      </c>
      <c r="B31" s="61">
        <v>150769195</v>
      </c>
      <c r="C31" s="61">
        <v>0</v>
      </c>
      <c r="D31" s="61"/>
      <c r="E31" s="62"/>
    </row>
    <row r="32" spans="1:5" s="59" customFormat="1" ht="13.5" customHeight="1">
      <c r="A32" s="68" t="s">
        <v>156</v>
      </c>
      <c r="B32" s="61">
        <v>0</v>
      </c>
      <c r="C32" s="61">
        <v>2471202</v>
      </c>
      <c r="D32" s="61"/>
      <c r="E32" s="62"/>
    </row>
    <row r="33" spans="1:5" s="59" customFormat="1" ht="13.5" customHeight="1">
      <c r="A33" s="68" t="s">
        <v>157</v>
      </c>
      <c r="B33" s="61">
        <v>0</v>
      </c>
      <c r="C33" s="61">
        <v>20000</v>
      </c>
      <c r="D33" s="61"/>
      <c r="E33" s="62"/>
    </row>
    <row r="34" spans="1:5" s="59" customFormat="1" ht="30.75" customHeight="1">
      <c r="A34" s="77" t="s">
        <v>158</v>
      </c>
      <c r="B34" s="69">
        <v>11489934</v>
      </c>
      <c r="C34" s="69">
        <v>0</v>
      </c>
      <c r="D34" s="64"/>
      <c r="E34" s="62"/>
    </row>
    <row r="35" spans="1:5" s="59" customFormat="1" ht="28.5" customHeight="1">
      <c r="A35" s="77" t="s">
        <v>159</v>
      </c>
      <c r="B35" s="69">
        <v>67410</v>
      </c>
      <c r="C35" s="69">
        <v>0</v>
      </c>
      <c r="D35" s="79"/>
      <c r="E35" s="62"/>
    </row>
    <row r="36" spans="1:5" s="59" customFormat="1" ht="13.5" customHeight="1">
      <c r="A36" s="68" t="s">
        <v>116</v>
      </c>
      <c r="B36" s="69"/>
      <c r="C36" s="69">
        <v>8971243</v>
      </c>
      <c r="D36" s="79"/>
      <c r="E36" s="62"/>
    </row>
    <row r="37" spans="1:5" s="59" customFormat="1" ht="13.5" customHeight="1">
      <c r="A37" s="68" t="s">
        <v>117</v>
      </c>
      <c r="B37" s="69">
        <v>561368598</v>
      </c>
      <c r="C37" s="69">
        <v>0</v>
      </c>
      <c r="D37" s="79"/>
      <c r="E37" s="62"/>
    </row>
    <row r="38" spans="1:5" s="59" customFormat="1" ht="13.5" customHeight="1">
      <c r="A38" s="68" t="s">
        <v>118</v>
      </c>
      <c r="B38" s="64">
        <v>0</v>
      </c>
      <c r="C38" s="69">
        <v>47040</v>
      </c>
      <c r="D38" s="79"/>
      <c r="E38" s="62"/>
    </row>
    <row r="39" spans="1:5" s="59" customFormat="1" ht="15" customHeight="1">
      <c r="A39" s="80" t="s">
        <v>119</v>
      </c>
      <c r="B39" s="81">
        <f>B40+B44+B47</f>
        <v>110463288261</v>
      </c>
      <c r="C39" s="81">
        <f>C40+C44+C47</f>
        <v>184048621796.42993</v>
      </c>
      <c r="D39" s="81">
        <f>C39-B39</f>
        <v>73585333535.42993</v>
      </c>
      <c r="E39" s="62"/>
    </row>
    <row r="40" spans="1:5" s="59" customFormat="1" ht="13.5" customHeight="1">
      <c r="A40" s="60" t="s">
        <v>120</v>
      </c>
      <c r="B40" s="61">
        <f>SUM(B41:B43)</f>
        <v>6000000000</v>
      </c>
      <c r="C40" s="61">
        <f>SUM(C41:C43)</f>
        <v>79585333535.42993</v>
      </c>
      <c r="D40" s="82"/>
      <c r="E40" s="62"/>
    </row>
    <row r="41" spans="1:5" s="59" customFormat="1" ht="13.5" customHeight="1">
      <c r="A41" s="60" t="s">
        <v>121</v>
      </c>
      <c r="B41" s="61">
        <v>0</v>
      </c>
      <c r="C41" s="61">
        <f>1632502129977.43-1552916796442</f>
        <v>79585333535.42993</v>
      </c>
      <c r="D41" s="61"/>
      <c r="E41" s="62"/>
    </row>
    <row r="42" spans="1:5" s="59" customFormat="1" ht="13.5" customHeight="1">
      <c r="A42" s="60" t="s">
        <v>122</v>
      </c>
      <c r="B42" s="61">
        <v>6000000000</v>
      </c>
      <c r="C42" s="61">
        <v>0</v>
      </c>
      <c r="D42" s="61"/>
      <c r="E42" s="62"/>
    </row>
    <row r="43" spans="1:5" s="59" customFormat="1" ht="13.5" customHeight="1">
      <c r="A43" s="60" t="s">
        <v>123</v>
      </c>
      <c r="B43" s="61">
        <v>0</v>
      </c>
      <c r="C43" s="61">
        <v>0</v>
      </c>
      <c r="D43" s="61"/>
      <c r="E43" s="62"/>
    </row>
    <row r="44" spans="1:5" s="59" customFormat="1" ht="13.5" customHeight="1">
      <c r="A44" s="60" t="s">
        <v>124</v>
      </c>
      <c r="B44" s="61">
        <f>B45+B46</f>
        <v>74117674025</v>
      </c>
      <c r="C44" s="61">
        <f>C45+C46</f>
        <v>74117674025</v>
      </c>
      <c r="D44" s="61"/>
      <c r="E44" s="62"/>
    </row>
    <row r="45" spans="1:5" s="59" customFormat="1" ht="13.5" customHeight="1">
      <c r="A45" s="60" t="s">
        <v>125</v>
      </c>
      <c r="B45" s="61">
        <f>74117862705-188680</f>
        <v>74117674025</v>
      </c>
      <c r="C45" s="61">
        <v>0</v>
      </c>
      <c r="D45" s="61"/>
      <c r="E45" s="62"/>
    </row>
    <row r="46" spans="1:5" s="59" customFormat="1" ht="13.5" customHeight="1">
      <c r="A46" s="60" t="s">
        <v>126</v>
      </c>
      <c r="B46" s="61">
        <v>0</v>
      </c>
      <c r="C46" s="61">
        <v>74117674025</v>
      </c>
      <c r="D46" s="61"/>
      <c r="E46" s="62"/>
    </row>
    <row r="47" spans="1:5" s="59" customFormat="1" ht="13.5" customHeight="1">
      <c r="A47" s="60" t="s">
        <v>127</v>
      </c>
      <c r="B47" s="61">
        <f>B48+B49</f>
        <v>30345614236</v>
      </c>
      <c r="C47" s="61">
        <f>C48+C49</f>
        <v>30345614236</v>
      </c>
      <c r="D47" s="61"/>
      <c r="E47" s="62"/>
    </row>
    <row r="48" spans="1:5" s="59" customFormat="1" ht="13.5" customHeight="1">
      <c r="A48" s="60" t="s">
        <v>125</v>
      </c>
      <c r="B48" s="61">
        <v>30345614236</v>
      </c>
      <c r="C48" s="61">
        <v>0</v>
      </c>
      <c r="D48" s="61"/>
      <c r="E48" s="62"/>
    </row>
    <row r="49" spans="1:5" s="59" customFormat="1" ht="13.5" customHeight="1">
      <c r="A49" s="60" t="s">
        <v>126</v>
      </c>
      <c r="B49" s="61">
        <v>0</v>
      </c>
      <c r="C49" s="61">
        <v>30345614236</v>
      </c>
      <c r="D49" s="61"/>
      <c r="E49" s="62"/>
    </row>
    <row r="50" spans="1:5" s="86" customFormat="1" ht="18" customHeight="1" thickBot="1">
      <c r="A50" s="83" t="s">
        <v>128</v>
      </c>
      <c r="B50" s="84">
        <f>B6+B39</f>
        <v>196832749353.84</v>
      </c>
      <c r="C50" s="84">
        <f>C6+C39</f>
        <v>291696525013.44995</v>
      </c>
      <c r="D50" s="84">
        <f>D6+D39</f>
        <v>94863775659.60994</v>
      </c>
      <c r="E50" s="85"/>
    </row>
    <row r="51" ht="15" customHeight="1"/>
    <row r="52" s="59" customFormat="1" ht="15" customHeight="1"/>
    <row r="53" s="59" customFormat="1" ht="14.25">
      <c r="A53" s="87"/>
    </row>
    <row r="54" ht="16.5">
      <c r="A54" s="87"/>
    </row>
    <row r="55" ht="16.5">
      <c r="A55" s="87"/>
    </row>
    <row r="56" ht="16.5">
      <c r="A56" s="87"/>
    </row>
    <row r="57" ht="16.5">
      <c r="A57" s="87"/>
    </row>
    <row r="58" ht="16.5">
      <c r="A58" s="87"/>
    </row>
    <row r="59" ht="16.5">
      <c r="A59" s="87"/>
    </row>
    <row r="60" ht="16.5">
      <c r="A60" s="87"/>
    </row>
    <row r="61" ht="16.5">
      <c r="A61" s="87"/>
    </row>
    <row r="62" ht="16.5">
      <c r="A62" s="87"/>
    </row>
    <row r="63" ht="16.5">
      <c r="A63" s="87"/>
    </row>
    <row r="64" ht="16.5">
      <c r="A64" s="87"/>
    </row>
  </sheetData>
  <mergeCells count="6">
    <mergeCell ref="F4:F5"/>
    <mergeCell ref="A1:E1"/>
    <mergeCell ref="A2:E2"/>
    <mergeCell ref="A4:A5"/>
    <mergeCell ref="B4:D4"/>
    <mergeCell ref="E4:E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temp</cp:lastModifiedBy>
  <cp:lastPrinted>2008-04-22T01:21:36Z</cp:lastPrinted>
  <dcterms:created xsi:type="dcterms:W3CDTF">1998-07-09T01:29:16Z</dcterms:created>
  <dcterms:modified xsi:type="dcterms:W3CDTF">2008-04-27T02:40:22Z</dcterms:modified>
  <cp:category/>
  <cp:version/>
  <cp:contentType/>
  <cp:contentStatus/>
</cp:coreProperties>
</file>