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00" yWindow="75" windowWidth="8445" windowHeight="4470" tabRatio="675" activeTab="0"/>
  </bookViews>
  <sheets>
    <sheet name="98(決)收支性質及餘絀表" sheetId="1" r:id="rId1"/>
    <sheet name="98計算表" sheetId="2" state="hidden" r:id="rId2"/>
  </sheets>
  <definedNames>
    <definedName name="NI">#REF!</definedName>
    <definedName name="_xlnm.Print_Area" localSheetId="0">'98(決)收支性質及餘絀表'!$A$1:$G$27</definedName>
    <definedName name="_xlnm.Print_Area" localSheetId="1">'98計算表'!$A$1:$L$28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<sst xmlns="http://schemas.openxmlformats.org/spreadsheetml/2006/main" count="107" uniqueCount="77">
  <si>
    <r>
      <t>前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</si>
  <si>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項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</si>
  <si>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金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額</t>
    </r>
  </si>
  <si>
    <t>百分比</t>
  </si>
  <si>
    <r>
      <t xml:space="preserve">        </t>
    </r>
    <r>
      <rPr>
        <sz val="12"/>
        <rFont val="新細明體"/>
        <family val="1"/>
      </rPr>
      <t>直接稅收入</t>
    </r>
  </si>
  <si>
    <r>
      <t xml:space="preserve">        </t>
    </r>
    <r>
      <rPr>
        <sz val="12"/>
        <rFont val="新細明體"/>
        <family val="1"/>
      </rPr>
      <t>間接稅收入</t>
    </r>
  </si>
  <si>
    <r>
      <t xml:space="preserve">        </t>
    </r>
    <r>
      <rPr>
        <sz val="12"/>
        <rFont val="新細明體"/>
        <family val="1"/>
      </rPr>
      <t>一般經常支出</t>
    </r>
  </si>
  <si>
    <r>
      <t xml:space="preserve">        </t>
    </r>
    <r>
      <rPr>
        <sz val="12"/>
        <rFont val="新細明體"/>
        <family val="1"/>
      </rPr>
      <t>債務付息支出</t>
    </r>
  </si>
  <si>
    <t>…</t>
  </si>
  <si>
    <t>中央政府總決算</t>
  </si>
  <si>
    <t>教育支出－校務基金</t>
  </si>
  <si>
    <t>科學支出－科發</t>
  </si>
  <si>
    <t>社區發展支出－中央購宅</t>
  </si>
  <si>
    <t>社區發展支出－官兵購宅</t>
  </si>
  <si>
    <t>工業支出－營建署</t>
  </si>
  <si>
    <t>交通支出－交通建設基金</t>
  </si>
  <si>
    <t>其他經濟服務支出－存保再保</t>
  </si>
  <si>
    <t>其他經濟服務支出－亞銀</t>
  </si>
  <si>
    <t>其他經濟服務支出－經濟發展</t>
  </si>
  <si>
    <t>社區發展支出－營建基金</t>
  </si>
  <si>
    <r>
      <t xml:space="preserve">        </t>
    </r>
    <r>
      <rPr>
        <sz val="12"/>
        <rFont val="新細明體"/>
        <family val="1"/>
      </rPr>
      <t>增加投資支出</t>
    </r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</si>
  <si>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</si>
  <si>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 xml:space="preserve">        </t>
    </r>
    <r>
      <rPr>
        <sz val="12"/>
        <rFont val="新細明體"/>
        <family val="1"/>
      </rPr>
      <t>賦稅外收入</t>
    </r>
  </si>
  <si>
    <r>
      <t>環境保護支出－資源回收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一備</t>
    </r>
    <r>
      <rPr>
        <sz val="8"/>
        <rFont val="Times New Roman"/>
        <family val="1"/>
      </rPr>
      <t>)</t>
    </r>
  </si>
  <si>
    <t>=</t>
  </si>
  <si>
    <r>
      <t xml:space="preserve">   </t>
    </r>
    <r>
      <rPr>
        <sz val="12"/>
        <rFont val="新細明體"/>
        <family val="1"/>
      </rPr>
      <t xml:space="preserve">資本門支出 </t>
    </r>
  </si>
  <si>
    <r>
      <t xml:space="preserve">          </t>
    </r>
    <r>
      <rPr>
        <sz val="12"/>
        <rFont val="新細明體"/>
        <family val="1"/>
      </rPr>
      <t>經常門收入</t>
    </r>
  </si>
  <si>
    <r>
      <t>-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直接稅收入</t>
    </r>
  </si>
  <si>
    <r>
      <t xml:space="preserve">    </t>
    </r>
    <r>
      <rPr>
        <sz val="12"/>
        <rFont val="新細明體"/>
        <family val="1"/>
      </rPr>
      <t>稅課及專賣收入</t>
    </r>
  </si>
  <si>
    <r>
      <t>-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稅課及專賣收入</t>
    </r>
  </si>
  <si>
    <r>
      <t xml:space="preserve">          </t>
    </r>
    <r>
      <rPr>
        <sz val="12"/>
        <rFont val="新細明體"/>
        <family val="1"/>
      </rPr>
      <t>經常門支出</t>
    </r>
  </si>
  <si>
    <r>
      <t xml:space="preserve">        </t>
    </r>
    <r>
      <rPr>
        <sz val="12"/>
        <rFont val="新細明體"/>
        <family val="1"/>
      </rPr>
      <t>減少資產收入</t>
    </r>
  </si>
  <si>
    <r>
      <t xml:space="preserve">        </t>
    </r>
    <r>
      <rPr>
        <sz val="12"/>
        <rFont val="新細明體"/>
        <family val="1"/>
      </rPr>
      <t>收回投資收入</t>
    </r>
  </si>
  <si>
    <r>
      <t xml:space="preserve">        </t>
    </r>
    <r>
      <rPr>
        <sz val="12"/>
        <rFont val="新細明體"/>
        <family val="1"/>
      </rPr>
      <t>增置擴充改良資產</t>
    </r>
  </si>
  <si>
    <r>
      <t xml:space="preserve">       </t>
    </r>
    <r>
      <rPr>
        <sz val="12"/>
        <rFont val="新細明體"/>
        <family val="1"/>
      </rPr>
      <t>債務付息支出</t>
    </r>
    <r>
      <rPr>
        <sz val="12"/>
        <rFont val="新細明體"/>
        <family val="1"/>
      </rPr>
      <t>(79)</t>
    </r>
  </si>
  <si>
    <r>
      <t>+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還本付息事務支出</t>
    </r>
    <r>
      <rPr>
        <sz val="12"/>
        <rFont val="新細明體"/>
        <family val="1"/>
      </rPr>
      <t>(80)</t>
    </r>
  </si>
  <si>
    <r>
      <t>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</si>
  <si>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營業支出</t>
    </r>
    <r>
      <rPr>
        <sz val="12"/>
        <rFont val="Times New Roman"/>
        <family val="1"/>
      </rPr>
      <t>(80)</t>
    </r>
  </si>
  <si>
    <r>
      <t xml:space="preserve"> +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非營業基金</t>
    </r>
    <r>
      <rPr>
        <sz val="12"/>
        <rFont val="新細明體"/>
        <family val="1"/>
      </rPr>
      <t>(81)</t>
    </r>
  </si>
  <si>
    <t xml:space="preserve">  (二)歲　出</t>
  </si>
  <si>
    <t xml:space="preserve">          2.債務利息及事務支出</t>
  </si>
  <si>
    <t xml:space="preserve">          1.一般經常支出</t>
  </si>
  <si>
    <r>
      <t xml:space="preserve">  </t>
    </r>
    <r>
      <rPr>
        <sz val="11"/>
        <rFont val="新細明體"/>
        <family val="1"/>
      </rPr>
      <t xml:space="preserve">        1.直接稅收入</t>
    </r>
  </si>
  <si>
    <r>
      <t xml:space="preserve">  </t>
    </r>
    <r>
      <rPr>
        <sz val="11"/>
        <rFont val="新細明體"/>
        <family val="1"/>
      </rPr>
      <t xml:space="preserve">        2.間接稅收入</t>
    </r>
  </si>
  <si>
    <r>
      <t xml:space="preserve">  </t>
    </r>
    <r>
      <rPr>
        <sz val="11"/>
        <rFont val="新細明體"/>
        <family val="1"/>
      </rPr>
      <t xml:space="preserve">        3.賦稅外收入</t>
    </r>
  </si>
  <si>
    <r>
      <t xml:space="preserve">  </t>
    </r>
    <r>
      <rPr>
        <sz val="11"/>
        <rFont val="新細明體"/>
        <family val="1"/>
      </rPr>
      <t xml:space="preserve">        1.減少資產</t>
    </r>
  </si>
  <si>
    <r>
      <t xml:space="preserve">  </t>
    </r>
    <r>
      <rPr>
        <sz val="11"/>
        <rFont val="新細明體"/>
        <family val="1"/>
      </rPr>
      <t xml:space="preserve">        2.收回投資</t>
    </r>
  </si>
  <si>
    <r>
      <t xml:space="preserve">  </t>
    </r>
    <r>
      <rPr>
        <sz val="11"/>
        <rFont val="新細明體"/>
        <family val="1"/>
      </rPr>
      <t xml:space="preserve">        1.增置擴充改良資產</t>
    </r>
  </si>
  <si>
    <r>
      <t xml:space="preserve">  </t>
    </r>
    <r>
      <rPr>
        <sz val="11"/>
        <rFont val="新細明體"/>
        <family val="1"/>
      </rPr>
      <t xml:space="preserve">        2.增加投資</t>
    </r>
  </si>
  <si>
    <t>一、經常門</t>
  </si>
  <si>
    <t xml:space="preserve">  歲入</t>
  </si>
  <si>
    <t xml:space="preserve">  歲出</t>
  </si>
  <si>
    <t xml:space="preserve">  經常門賸餘</t>
  </si>
  <si>
    <t>二、資本門</t>
  </si>
  <si>
    <t xml:space="preserve">  資本門差短</t>
  </si>
  <si>
    <r>
      <t>= 所得稅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 xml:space="preserve"> + 遺贈稅</t>
    </r>
    <r>
      <rPr>
        <sz val="12"/>
        <rFont val="新細明體"/>
        <family val="1"/>
      </rPr>
      <t>02</t>
    </r>
    <r>
      <rPr>
        <sz val="12"/>
        <rFont val="新細明體"/>
        <family val="1"/>
      </rPr>
      <t xml:space="preserve"> + 證券交易稅</t>
    </r>
    <r>
      <rPr>
        <sz val="12"/>
        <rFont val="新細明體"/>
        <family val="1"/>
      </rPr>
      <t>05</t>
    </r>
    <r>
      <rPr>
        <sz val="12"/>
        <rFont val="新細明體"/>
        <family val="1"/>
      </rPr>
      <t xml:space="preserve"> +礦區稅</t>
    </r>
    <r>
      <rPr>
        <sz val="12"/>
        <rFont val="新細明體"/>
        <family val="1"/>
      </rPr>
      <t>06 + 期貨交易稅08</t>
    </r>
  </si>
  <si>
    <t>一、經　常　門</t>
  </si>
  <si>
    <t xml:space="preserve">  (一)歲　入</t>
  </si>
  <si>
    <t xml:space="preserve">  (三)經常門賸餘</t>
  </si>
  <si>
    <t xml:space="preserve">  (一)歲　入</t>
  </si>
  <si>
    <t xml:space="preserve">  (二)歲　出</t>
  </si>
  <si>
    <t xml:space="preserve">  (三)資本門差短</t>
  </si>
  <si>
    <t>三、歲入歲出餘絀</t>
  </si>
  <si>
    <t>二、資　本　門</t>
  </si>
  <si>
    <t>單位︰新臺幣元</t>
  </si>
  <si>
    <r>
      <t xml:space="preserve">        </t>
    </r>
    <r>
      <rPr>
        <sz val="12"/>
        <rFont val="標楷體"/>
        <family val="4"/>
      </rPr>
      <t>2.間接稅收入包括關稅、貨物稅、營業稅、菸酒稅。</t>
    </r>
  </si>
  <si>
    <t>註：1.直接稅收入包括所得稅、遺產及贈與稅、證券交易稅、期貨交易稅、礦區稅。</t>
  </si>
  <si>
    <r>
      <t>-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( 債務付息支出</t>
    </r>
    <r>
      <rPr>
        <sz val="12"/>
        <rFont val="新細明體"/>
        <family val="1"/>
      </rPr>
      <t>79</t>
    </r>
    <r>
      <rPr>
        <sz val="12"/>
        <rFont val="新細明體"/>
        <family val="1"/>
      </rPr>
      <t xml:space="preserve"> + 還本付息事務支出</t>
    </r>
    <r>
      <rPr>
        <sz val="12"/>
        <rFont val="新細明體"/>
        <family val="1"/>
      </rPr>
      <t>80</t>
    </r>
    <r>
      <rPr>
        <sz val="12"/>
        <rFont val="新細明體"/>
        <family val="1"/>
      </rPr>
      <t xml:space="preserve"> )</t>
    </r>
  </si>
  <si>
    <r>
      <t>財產售價</t>
    </r>
    <r>
      <rPr>
        <sz val="12"/>
        <rFont val="Times New Roman"/>
        <family val="1"/>
      </rPr>
      <t>02</t>
    </r>
  </si>
  <si>
    <r>
      <t xml:space="preserve"> +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財產作價</t>
    </r>
    <r>
      <rPr>
        <sz val="12"/>
        <rFont val="新細明體"/>
        <family val="1"/>
      </rPr>
      <t>03</t>
    </r>
  </si>
  <si>
    <r>
      <t>投資收回</t>
    </r>
    <r>
      <rPr>
        <sz val="12"/>
        <rFont val="新細明體"/>
        <family val="1"/>
      </rPr>
      <t>04</t>
    </r>
  </si>
  <si>
    <r>
      <t>-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2.增加投資支出</t>
    </r>
  </si>
  <si>
    <r>
      <t>95</t>
    </r>
    <r>
      <rPr>
        <sz val="12"/>
        <rFont val="華康中黑體"/>
        <family val="3"/>
      </rPr>
      <t>年度</t>
    </r>
  </si>
  <si>
    <r>
      <t xml:space="preserve"> + </t>
    </r>
    <r>
      <rPr>
        <sz val="12"/>
        <rFont val="新細明體"/>
        <family val="1"/>
      </rPr>
      <t xml:space="preserve">   投資支出(0331)水利署</t>
    </r>
  </si>
  <si>
    <r>
      <t xml:space="preserve">               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98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</si>
  <si>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t>576870052882+8007309503+105956212534+38239+3749691376</t>
  </si>
  <si>
    <t>歲入歲出性質及餘絀簡明比較分析表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</si>
</sst>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\+* #,##0.00_-;\-* #,##0.00_-;_-* &quot;-&quot;??_-;_-@_-"/>
    <numFmt numFmtId="193" formatCode="_-\+* #,##0.00_-;\-* #,##0.00_-;_-* &quot;+&quot;??_-;_-@_-"/>
    <numFmt numFmtId="194" formatCode="#,##0.0_ "/>
    <numFmt numFmtId="195" formatCode="#,##0;\-#,##0;\-;"/>
    <numFmt numFmtId="196" formatCode="0.0_ "/>
    <numFmt numFmtId="197" formatCode="#\ ##0\ \ \ \ \ "/>
    <numFmt numFmtId="198" formatCode="0.00_ \ \ \ \ "/>
    <numFmt numFmtId="199" formatCode="0.00_ \ \ \ \ \ "/>
    <numFmt numFmtId="200" formatCode="0.0_ \ \ \ \ \ "/>
    <numFmt numFmtId="201" formatCode="0.00_ \ \ \ \ \ \ \ \ "/>
    <numFmt numFmtId="202" formatCode="#,##0\ "/>
    <numFmt numFmtId="203" formatCode="#,##0\ \ \ \ "/>
    <numFmt numFmtId="204" formatCode="0.00\ "/>
    <numFmt numFmtId="205" formatCode="0.0\ "/>
    <numFmt numFmtId="206" formatCode="#,##0.00\ "/>
    <numFmt numFmtId="207" formatCode="#,##0."/>
    <numFmt numFmtId="208" formatCode="#,##0;[Red]#,##0"/>
    <numFmt numFmtId="209" formatCode="0.0_);[Red]\(0.0\)"/>
    <numFmt numFmtId="210" formatCode="_-* #,##0_-;\-* #,##0_-;_-* &quot;－&quot;_-;_-@_-"/>
    <numFmt numFmtId="211" formatCode="0.000_ "/>
    <numFmt numFmtId="212" formatCode="#,##0.000;[Red]\-#,##0.000;&quot;…&quot;"/>
    <numFmt numFmtId="213" formatCode="#,##0.0;[Red]\-#,##0.0;&quot;…&quot;"/>
  </numFmts>
  <fonts count="2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b/>
      <sz val="12"/>
      <name val="華康中黑體"/>
      <family val="3"/>
    </font>
    <font>
      <b/>
      <sz val="10"/>
      <name val="Times New Roman"/>
      <family val="1"/>
    </font>
    <font>
      <sz val="9"/>
      <name val="新細明體"/>
      <family val="1"/>
    </font>
    <font>
      <sz val="12"/>
      <name val="華康中黑體"/>
      <family val="3"/>
    </font>
    <font>
      <sz val="8"/>
      <name val="Times New Roman"/>
      <family val="1"/>
    </font>
    <font>
      <sz val="8"/>
      <name val="新細明體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1"/>
      <name val="新細明體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u val="single"/>
      <sz val="22"/>
      <name val="新細明體"/>
      <family val="1"/>
    </font>
    <font>
      <b/>
      <u val="single"/>
      <sz val="19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183" fontId="6" fillId="0" borderId="4" xfId="0" applyNumberFormat="1" applyFont="1" applyBorder="1" applyAlignment="1">
      <alignment horizontal="right"/>
    </xf>
    <xf numFmtId="183" fontId="9" fillId="0" borderId="4" xfId="0" applyNumberFormat="1" applyFont="1" applyBorder="1" applyAlignment="1">
      <alignment horizontal="right"/>
    </xf>
    <xf numFmtId="183" fontId="6" fillId="0" borderId="5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13" fillId="0" borderId="7" xfId="0" applyFont="1" applyBorder="1" applyAlignment="1">
      <alignment/>
    </xf>
    <xf numFmtId="43" fontId="12" fillId="0" borderId="7" xfId="15" applyFont="1" applyBorder="1" applyAlignment="1">
      <alignment/>
    </xf>
    <xf numFmtId="43" fontId="13" fillId="3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189" fontId="9" fillId="0" borderId="4" xfId="0" applyNumberFormat="1" applyFont="1" applyBorder="1" applyAlignment="1">
      <alignment horizontal="right"/>
    </xf>
    <xf numFmtId="0" fontId="11" fillId="0" borderId="4" xfId="0" applyFont="1" applyBorder="1" applyAlignment="1" quotePrefix="1">
      <alignment horizontal="left" vertical="top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8" xfId="0" applyBorder="1" applyAlignment="1">
      <alignment vertical="top"/>
    </xf>
    <xf numFmtId="0" fontId="0" fillId="0" borderId="1" xfId="0" applyBorder="1" applyAlignment="1">
      <alignment horizontal="centerContinuous" vertical="center"/>
    </xf>
    <xf numFmtId="43" fontId="7" fillId="0" borderId="0" xfId="15" applyFont="1" applyBorder="1" applyAlignment="1">
      <alignment/>
    </xf>
    <xf numFmtId="43" fontId="14" fillId="2" borderId="0" xfId="15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43" fontId="4" fillId="2" borderId="4" xfId="15" applyFont="1" applyFill="1" applyBorder="1" applyAlignment="1" quotePrefix="1">
      <alignment/>
    </xf>
    <xf numFmtId="176" fontId="14" fillId="2" borderId="0" xfId="15" applyNumberFormat="1" applyFont="1" applyFill="1" applyBorder="1" applyAlignment="1" quotePrefix="1">
      <alignment/>
    </xf>
    <xf numFmtId="0" fontId="4" fillId="0" borderId="0" xfId="0" applyFont="1" applyBorder="1" applyAlignment="1">
      <alignment/>
    </xf>
    <xf numFmtId="43" fontId="4" fillId="2" borderId="0" xfId="15" applyFont="1" applyFill="1" applyBorder="1" applyAlignment="1" quotePrefix="1">
      <alignment/>
    </xf>
    <xf numFmtId="43" fontId="6" fillId="0" borderId="0" xfId="0" applyNumberFormat="1" applyFont="1" applyBorder="1" applyAlignment="1">
      <alignment/>
    </xf>
    <xf numFmtId="43" fontId="14" fillId="2" borderId="0" xfId="15" applyFont="1" applyFill="1" applyBorder="1" applyAlignment="1" quotePrefix="1">
      <alignment horizontal="right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43" fontId="4" fillId="2" borderId="0" xfId="15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92" fontId="14" fillId="2" borderId="0" xfId="15" applyNumberFormat="1" applyFont="1" applyFill="1" applyBorder="1" applyAlignment="1" quotePrefix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43" fontId="4" fillId="4" borderId="0" xfId="15" applyFont="1" applyFill="1" applyBorder="1" applyAlignment="1" quotePrefix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 quotePrefix="1">
      <alignment horizontal="left"/>
    </xf>
    <xf numFmtId="0" fontId="0" fillId="0" borderId="4" xfId="0" applyBorder="1" applyAlignment="1">
      <alignment/>
    </xf>
    <xf numFmtId="0" fontId="4" fillId="0" borderId="12" xfId="0" applyFont="1" applyBorder="1" applyAlignment="1">
      <alignment/>
    </xf>
    <xf numFmtId="43" fontId="4" fillId="2" borderId="12" xfId="15" applyFont="1" applyFill="1" applyBorder="1" applyAlignment="1" quotePrefix="1">
      <alignment/>
    </xf>
    <xf numFmtId="0" fontId="0" fillId="2" borderId="4" xfId="0" applyFill="1" applyBorder="1" applyAlignment="1">
      <alignment/>
    </xf>
    <xf numFmtId="0" fontId="5" fillId="0" borderId="12" xfId="0" applyFont="1" applyBorder="1" applyAlignment="1">
      <alignment/>
    </xf>
    <xf numFmtId="189" fontId="9" fillId="0" borderId="13" xfId="0" applyNumberFormat="1" applyFont="1" applyBorder="1" applyAlignment="1">
      <alignment horizontal="right" vertical="center"/>
    </xf>
    <xf numFmtId="43" fontId="0" fillId="0" borderId="0" xfId="0" applyNumberFormat="1" applyBorder="1" applyAlignment="1">
      <alignment/>
    </xf>
    <xf numFmtId="213" fontId="9" fillId="0" borderId="4" xfId="0" applyNumberFormat="1" applyFont="1" applyBorder="1" applyAlignment="1">
      <alignment horizontal="right"/>
    </xf>
    <xf numFmtId="213" fontId="6" fillId="0" borderId="4" xfId="0" applyNumberFormat="1" applyFont="1" applyBorder="1" applyAlignment="1">
      <alignment horizontal="right"/>
    </xf>
    <xf numFmtId="213" fontId="6" fillId="0" borderId="4" xfId="0" applyNumberFormat="1" applyFont="1" applyBorder="1" applyAlignment="1">
      <alignment horizontal="right"/>
    </xf>
    <xf numFmtId="213" fontId="15" fillId="0" borderId="14" xfId="0" applyNumberFormat="1" applyFont="1" applyBorder="1" applyAlignment="1">
      <alignment horizontal="right" vertical="center"/>
    </xf>
    <xf numFmtId="213" fontId="9" fillId="0" borderId="14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/>
    </xf>
    <xf numFmtId="176" fontId="4" fillId="2" borderId="12" xfId="15" applyNumberFormat="1" applyFont="1" applyFill="1" applyBorder="1" applyAlignment="1" quotePrefix="1">
      <alignment/>
    </xf>
    <xf numFmtId="43" fontId="0" fillId="0" borderId="0" xfId="0" applyNumberFormat="1" applyFont="1" applyBorder="1" applyAlignment="1">
      <alignment/>
    </xf>
    <xf numFmtId="0" fontId="19" fillId="0" borderId="4" xfId="0" applyFont="1" applyBorder="1" applyAlignment="1">
      <alignment/>
    </xf>
    <xf numFmtId="0" fontId="20" fillId="0" borderId="4" xfId="0" applyFont="1" applyBorder="1" applyAlignment="1" quotePrefix="1">
      <alignment horizontal="left"/>
    </xf>
    <xf numFmtId="0" fontId="21" fillId="0" borderId="4" xfId="0" applyFont="1" applyBorder="1" applyAlignment="1">
      <alignment horizontal="left" vertical="top" indent="5"/>
    </xf>
    <xf numFmtId="0" fontId="19" fillId="0" borderId="14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0" fillId="0" borderId="0" xfId="15" applyAlignment="1">
      <alignment/>
    </xf>
    <xf numFmtId="43" fontId="7" fillId="0" borderId="0" xfId="15" applyFont="1" applyAlignment="1">
      <alignment/>
    </xf>
    <xf numFmtId="43" fontId="0" fillId="0" borderId="0" xfId="0" applyNumberFormat="1" applyAlignment="1">
      <alignment/>
    </xf>
    <xf numFmtId="43" fontId="0" fillId="0" borderId="10" xfId="15" applyBorder="1" applyAlignment="1">
      <alignment/>
    </xf>
    <xf numFmtId="43" fontId="0" fillId="0" borderId="0" xfId="15" applyFill="1" applyAlignment="1">
      <alignment/>
    </xf>
    <xf numFmtId="43" fontId="14" fillId="2" borderId="4" xfId="15" applyFont="1" applyFill="1" applyBorder="1" applyAlignment="1" quotePrefix="1">
      <alignment/>
    </xf>
    <xf numFmtId="43" fontId="0" fillId="0" borderId="0" xfId="0" applyNumberFormat="1" applyFill="1" applyAlignment="1">
      <alignment/>
    </xf>
    <xf numFmtId="176" fontId="14" fillId="2" borderId="0" xfId="15" applyNumberFormat="1" applyFont="1" applyFill="1" applyBorder="1" applyAlignment="1" quotePrefix="1">
      <alignment horizontal="right"/>
    </xf>
    <xf numFmtId="43" fontId="7" fillId="2" borderId="0" xfId="0" applyNumberFormat="1" applyFont="1" applyFill="1" applyBorder="1" applyAlignment="1">
      <alignment/>
    </xf>
    <xf numFmtId="213" fontId="9" fillId="0" borderId="0" xfId="0" applyNumberFormat="1" applyFont="1" applyBorder="1" applyAlignment="1">
      <alignment horizontal="right"/>
    </xf>
    <xf numFmtId="183" fontId="6" fillId="0" borderId="12" xfId="0" applyNumberFormat="1" applyFont="1" applyBorder="1" applyAlignment="1">
      <alignment horizontal="right"/>
    </xf>
    <xf numFmtId="213" fontId="6" fillId="0" borderId="0" xfId="0" applyNumberFormat="1" applyFont="1" applyBorder="1" applyAlignment="1">
      <alignment horizontal="right"/>
    </xf>
    <xf numFmtId="213" fontId="6" fillId="0" borderId="0" xfId="0" applyNumberFormat="1" applyFont="1" applyBorder="1" applyAlignment="1">
      <alignment horizontal="right"/>
    </xf>
    <xf numFmtId="213" fontId="9" fillId="0" borderId="8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 vertical="top"/>
    </xf>
    <xf numFmtId="0" fontId="0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="90" zoomScaleNormal="90" workbookViewId="0" topLeftCell="A1">
      <selection activeCell="B16" sqref="B16"/>
    </sheetView>
  </sheetViews>
  <sheetFormatPr defaultColWidth="9.00390625" defaultRowHeight="16.5"/>
  <cols>
    <col min="1" max="1" width="25.125" style="0" customWidth="1"/>
    <col min="2" max="2" width="16.625" style="0" customWidth="1"/>
    <col min="3" max="3" width="5.50390625" style="0" customWidth="1"/>
    <col min="4" max="4" width="16.625" style="0" customWidth="1"/>
    <col min="5" max="5" width="5.50390625" style="0" customWidth="1"/>
    <col min="6" max="6" width="16.625" style="0" customWidth="1"/>
    <col min="7" max="7" width="5.50390625" style="0" customWidth="1"/>
    <col min="8" max="8" width="19.875" style="0" bestFit="1" customWidth="1"/>
    <col min="9" max="9" width="18.375" style="0" bestFit="1" customWidth="1"/>
  </cols>
  <sheetData>
    <row r="1" spans="1:7" s="23" customFormat="1" ht="30" customHeight="1">
      <c r="A1" s="94" t="s">
        <v>9</v>
      </c>
      <c r="B1" s="22"/>
      <c r="C1" s="22"/>
      <c r="D1" s="22"/>
      <c r="E1" s="22"/>
      <c r="F1" s="22"/>
      <c r="G1" s="22"/>
    </row>
    <row r="2" spans="1:7" s="23" customFormat="1" ht="30">
      <c r="A2" s="93" t="s">
        <v>76</v>
      </c>
      <c r="B2" s="22"/>
      <c r="C2" s="22"/>
      <c r="D2" s="22"/>
      <c r="E2" s="22"/>
      <c r="F2" s="22"/>
      <c r="G2" s="22"/>
    </row>
    <row r="3" spans="2:7" s="4" customFormat="1" ht="20.25" customHeight="1" thickBot="1">
      <c r="B3" s="78" t="s">
        <v>74</v>
      </c>
      <c r="C3" s="3"/>
      <c r="D3" s="3"/>
      <c r="E3" s="3"/>
      <c r="F3" s="3"/>
      <c r="G3" s="75" t="s">
        <v>64</v>
      </c>
    </row>
    <row r="4" spans="1:7" ht="30" customHeight="1">
      <c r="A4" s="95" t="s">
        <v>1</v>
      </c>
      <c r="B4" s="25" t="s">
        <v>21</v>
      </c>
      <c r="C4" s="5"/>
      <c r="D4" s="25" t="s">
        <v>36</v>
      </c>
      <c r="E4" s="2"/>
      <c r="F4" s="6" t="s">
        <v>0</v>
      </c>
      <c r="G4" s="1"/>
    </row>
    <row r="5" spans="1:7" ht="30" customHeight="1">
      <c r="A5" s="96"/>
      <c r="B5" s="7" t="s">
        <v>2</v>
      </c>
      <c r="C5" s="11" t="s">
        <v>3</v>
      </c>
      <c r="D5" s="7" t="s">
        <v>2</v>
      </c>
      <c r="E5" s="11" t="s">
        <v>3</v>
      </c>
      <c r="F5" s="7" t="s">
        <v>2</v>
      </c>
      <c r="G5" s="12" t="s">
        <v>3</v>
      </c>
    </row>
    <row r="6" spans="1:7" ht="26.25" customHeight="1">
      <c r="A6" s="71" t="s">
        <v>56</v>
      </c>
      <c r="B6" s="8"/>
      <c r="C6" s="8"/>
      <c r="D6" s="8"/>
      <c r="E6" s="8"/>
      <c r="F6" s="8"/>
      <c r="G6" s="10"/>
    </row>
    <row r="7" spans="1:7" ht="29.25" customHeight="1">
      <c r="A7" s="72" t="s">
        <v>57</v>
      </c>
      <c r="B7" s="9">
        <f>SUM(B8:B10)</f>
        <v>1506821597187.45</v>
      </c>
      <c r="C7" s="61">
        <f>C8+C9+C10</f>
        <v>100</v>
      </c>
      <c r="D7" s="9">
        <f>SUM(D8:D10)</f>
        <v>1607867744333.84</v>
      </c>
      <c r="E7" s="61">
        <f>E8+E9+E10</f>
        <v>100</v>
      </c>
      <c r="F7" s="9">
        <f>SUM(F8:F10)</f>
        <v>1592283975946.97</v>
      </c>
      <c r="G7" s="88">
        <f>G8+G9+G10</f>
        <v>100</v>
      </c>
    </row>
    <row r="8" spans="1:7" ht="27.75" customHeight="1">
      <c r="A8" s="68" t="s">
        <v>42</v>
      </c>
      <c r="B8" s="8">
        <f>'98計算表'!A6</f>
        <v>694583304534</v>
      </c>
      <c r="C8" s="62">
        <f>ROUND(B8*100/B7,1)</f>
        <v>46.1</v>
      </c>
      <c r="D8" s="8">
        <v>859613420061</v>
      </c>
      <c r="E8" s="62">
        <f>ROUND(D8*100/D7,1)</f>
        <v>53.5</v>
      </c>
      <c r="F8" s="8">
        <v>801738569680</v>
      </c>
      <c r="G8" s="90">
        <v>50.3</v>
      </c>
    </row>
    <row r="9" spans="1:7" ht="27.75" customHeight="1">
      <c r="A9" s="68" t="s">
        <v>43</v>
      </c>
      <c r="B9" s="8">
        <f>'98計算表'!A8</f>
        <v>356981435552</v>
      </c>
      <c r="C9" s="62">
        <f>ROUND(B9*100/B7,1)</f>
        <v>23.7</v>
      </c>
      <c r="D9" s="8">
        <v>383328389748</v>
      </c>
      <c r="E9" s="62">
        <f>ROUND(D9*100/D7,1)</f>
        <v>23.8</v>
      </c>
      <c r="F9" s="8">
        <v>406959935532</v>
      </c>
      <c r="G9" s="90">
        <f>ROUND(F9*100/F7,1)</f>
        <v>25.6</v>
      </c>
    </row>
    <row r="10" spans="1:7" ht="27.75" customHeight="1">
      <c r="A10" s="68" t="s">
        <v>44</v>
      </c>
      <c r="B10" s="8">
        <f>'98計算表'!A10</f>
        <v>455256857101.44995</v>
      </c>
      <c r="C10" s="62">
        <f>ROUND(B10*100/B7,1)</f>
        <v>30.2</v>
      </c>
      <c r="D10" s="8">
        <v>364925934524.84</v>
      </c>
      <c r="E10" s="62">
        <f>ROUND(D10*100/D7,1)</f>
        <v>22.7</v>
      </c>
      <c r="F10" s="8">
        <v>383585470734.97</v>
      </c>
      <c r="G10" s="90">
        <f>ROUND(F10*100/F7,1)</f>
        <v>24.1</v>
      </c>
    </row>
    <row r="11" spans="1:7" ht="30" customHeight="1">
      <c r="A11" s="72" t="s">
        <v>39</v>
      </c>
      <c r="B11" s="9">
        <f>SUM(B12:B13)</f>
        <v>1408405663849.35</v>
      </c>
      <c r="C11" s="61">
        <f>C12+C13</f>
        <v>100</v>
      </c>
      <c r="D11" s="9">
        <f>SUM(D12:D13)</f>
        <v>1350007821037.83</v>
      </c>
      <c r="E11" s="61">
        <f>E12+E13</f>
        <v>100</v>
      </c>
      <c r="F11" s="9">
        <f>SUM(F12:F13)</f>
        <v>1279434558461.95</v>
      </c>
      <c r="G11" s="88">
        <f>G12+G13</f>
        <v>100</v>
      </c>
    </row>
    <row r="12" spans="1:7" ht="28.5" customHeight="1">
      <c r="A12" s="66" t="s">
        <v>41</v>
      </c>
      <c r="B12" s="8">
        <f>'98計算表'!A13</f>
        <v>1291653424269.35</v>
      </c>
      <c r="C12" s="62">
        <f>B12*100/B11</f>
        <v>91.71032589709264</v>
      </c>
      <c r="D12" s="8">
        <v>1232572939410.83</v>
      </c>
      <c r="E12" s="62">
        <f>D12*100/D11</f>
        <v>91.30117027494545</v>
      </c>
      <c r="F12" s="8">
        <v>1155437791080.95</v>
      </c>
      <c r="G12" s="90">
        <f>F12*100/F11</f>
        <v>90.30847130391253</v>
      </c>
    </row>
    <row r="13" spans="1:7" ht="28.5" customHeight="1">
      <c r="A13" s="66" t="s">
        <v>40</v>
      </c>
      <c r="B13" s="8">
        <f>'98計算表'!A15</f>
        <v>116752239580</v>
      </c>
      <c r="C13" s="62">
        <f>B13*100/B11</f>
        <v>8.289674102907355</v>
      </c>
      <c r="D13" s="8">
        <v>117434881627</v>
      </c>
      <c r="E13" s="62">
        <f>D13*100/D11</f>
        <v>8.69882972505455</v>
      </c>
      <c r="F13" s="8">
        <v>123996767381</v>
      </c>
      <c r="G13" s="90">
        <f>F13*100/F11</f>
        <v>9.691528696087477</v>
      </c>
    </row>
    <row r="14" spans="1:7" ht="30" customHeight="1">
      <c r="A14" s="72" t="s">
        <v>58</v>
      </c>
      <c r="B14" s="9">
        <f>B7-B11</f>
        <v>98415933338.09985</v>
      </c>
      <c r="C14" s="61" t="s">
        <v>8</v>
      </c>
      <c r="D14" s="9">
        <f>D7-D11</f>
        <v>257859923296.01</v>
      </c>
      <c r="E14" s="61" t="s">
        <v>8</v>
      </c>
      <c r="F14" s="9">
        <f>F7-F11</f>
        <v>312849417485.02</v>
      </c>
      <c r="G14" s="88" t="s">
        <v>8</v>
      </c>
    </row>
    <row r="15" spans="1:7" ht="24" customHeight="1">
      <c r="A15" s="21"/>
      <c r="B15" s="9"/>
      <c r="C15" s="61"/>
      <c r="D15" s="9"/>
      <c r="E15" s="61"/>
      <c r="F15" s="9"/>
      <c r="G15" s="88"/>
    </row>
    <row r="16" spans="1:9" ht="26.25" customHeight="1">
      <c r="A16" s="71" t="s">
        <v>63</v>
      </c>
      <c r="B16" s="8"/>
      <c r="C16" s="63"/>
      <c r="D16" s="8"/>
      <c r="E16" s="63"/>
      <c r="F16" s="8"/>
      <c r="G16" s="91"/>
      <c r="H16" s="79"/>
      <c r="I16" s="79"/>
    </row>
    <row r="17" spans="1:7" ht="30" customHeight="1">
      <c r="A17" s="72" t="s">
        <v>59</v>
      </c>
      <c r="B17" s="9">
        <f>SUM(B18:B19)</f>
        <v>46664634771.85</v>
      </c>
      <c r="C17" s="61">
        <f>C18+C19</f>
        <v>100</v>
      </c>
      <c r="D17" s="9">
        <f>SUM(D18:D19)</f>
        <v>33015993785</v>
      </c>
      <c r="E17" s="61">
        <f>E18+E19</f>
        <v>100</v>
      </c>
      <c r="F17" s="9">
        <f>SUM(F18:F19)</f>
        <v>43177641512</v>
      </c>
      <c r="G17" s="88">
        <f>G18+G19</f>
        <v>100</v>
      </c>
    </row>
    <row r="18" spans="1:7" ht="28.5" customHeight="1">
      <c r="A18" s="68" t="s">
        <v>45</v>
      </c>
      <c r="B18" s="8">
        <f>'98計算表'!A20</f>
        <v>38318281058</v>
      </c>
      <c r="C18" s="62">
        <f>ROUND(B18*100/B17,1)</f>
        <v>82.1</v>
      </c>
      <c r="D18" s="8">
        <v>32407219698</v>
      </c>
      <c r="E18" s="62">
        <f>ROUND(D18*100/D17,1)</f>
        <v>98.2</v>
      </c>
      <c r="F18" s="8">
        <v>36852870457</v>
      </c>
      <c r="G18" s="90">
        <f>ROUND(F18*100/F17,1)</f>
        <v>85.4</v>
      </c>
    </row>
    <row r="19" spans="1:7" ht="28.5" customHeight="1">
      <c r="A19" s="68" t="s">
        <v>46</v>
      </c>
      <c r="B19" s="8">
        <f>'98計算表'!A22</f>
        <v>8346353713.85</v>
      </c>
      <c r="C19" s="62">
        <f>ROUND(B19*100/B17,1)</f>
        <v>17.9</v>
      </c>
      <c r="D19" s="8">
        <v>608774087</v>
      </c>
      <c r="E19" s="62">
        <f>ROUND(D19*100/D17,1)</f>
        <v>1.8</v>
      </c>
      <c r="F19" s="8">
        <v>6324771055</v>
      </c>
      <c r="G19" s="90">
        <f>ROUND(F19*100/F17,1)</f>
        <v>14.6</v>
      </c>
    </row>
    <row r="20" spans="1:7" ht="30" customHeight="1">
      <c r="A20" s="72" t="s">
        <v>60</v>
      </c>
      <c r="B20" s="9">
        <f>SUM(B21:B22)</f>
        <v>307084085098</v>
      </c>
      <c r="C20" s="61">
        <f>C21+C22</f>
        <v>100</v>
      </c>
      <c r="D20" s="9">
        <f>SUM(D21:D22)</f>
        <v>267666009614</v>
      </c>
      <c r="E20" s="61">
        <f>E21+E22</f>
        <v>100</v>
      </c>
      <c r="F20" s="9">
        <f>SUM(F21:F22)</f>
        <v>272596218127</v>
      </c>
      <c r="G20" s="88">
        <f>G21+G22</f>
        <v>100</v>
      </c>
    </row>
    <row r="21" spans="1:7" ht="30" customHeight="1">
      <c r="A21" s="67" t="s">
        <v>47</v>
      </c>
      <c r="B21" s="8">
        <f>'98計算表'!A25</f>
        <v>257302457098</v>
      </c>
      <c r="C21" s="62">
        <f>ROUND(B21*100/B20,1)</f>
        <v>83.8</v>
      </c>
      <c r="D21" s="8">
        <v>216998250814</v>
      </c>
      <c r="E21" s="62">
        <f>ROUND(D21*100/D20,1)</f>
        <v>81.1</v>
      </c>
      <c r="F21" s="8">
        <v>215090795127</v>
      </c>
      <c r="G21" s="90">
        <f>ROUND(F21*100/F20,1)</f>
        <v>78.9</v>
      </c>
    </row>
    <row r="22" spans="1:7" ht="30" customHeight="1">
      <c r="A22" s="68" t="s">
        <v>48</v>
      </c>
      <c r="B22" s="8">
        <f>'98計算表'!A27</f>
        <v>49781628000</v>
      </c>
      <c r="C22" s="62">
        <f>ROUND(B22*100/B20,1)</f>
        <v>16.2</v>
      </c>
      <c r="D22" s="8">
        <v>50667758800</v>
      </c>
      <c r="E22" s="62">
        <f>ROUND(D22*100/D20,1)</f>
        <v>18.9</v>
      </c>
      <c r="F22" s="8">
        <v>57505423000</v>
      </c>
      <c r="G22" s="90">
        <f>ROUND(F22*100/F20,1)</f>
        <v>21.1</v>
      </c>
    </row>
    <row r="23" spans="1:7" ht="30" customHeight="1">
      <c r="A23" s="72" t="s">
        <v>61</v>
      </c>
      <c r="B23" s="20">
        <f>ABS(B17-B20)</f>
        <v>260419450326.15</v>
      </c>
      <c r="C23" s="61" t="s">
        <v>8</v>
      </c>
      <c r="D23" s="20">
        <f>ABS(D17-D20)</f>
        <v>234650015829</v>
      </c>
      <c r="E23" s="61" t="s">
        <v>8</v>
      </c>
      <c r="F23" s="20">
        <f>ABS(F17-F20)</f>
        <v>229418576615</v>
      </c>
      <c r="G23" s="88" t="s">
        <v>8</v>
      </c>
    </row>
    <row r="24" spans="1:7" s="13" customFormat="1" ht="27" customHeight="1">
      <c r="A24" s="73"/>
      <c r="B24" s="8"/>
      <c r="C24" s="63"/>
      <c r="D24" s="8"/>
      <c r="E24" s="63"/>
      <c r="F24" s="89"/>
      <c r="G24" s="91"/>
    </row>
    <row r="25" spans="1:7" s="24" customFormat="1" ht="42" customHeight="1" thickBot="1">
      <c r="A25" s="74" t="s">
        <v>62</v>
      </c>
      <c r="B25" s="59">
        <f>B7-B11+B17-B20</f>
        <v>-162003516988.05014</v>
      </c>
      <c r="C25" s="64" t="s">
        <v>8</v>
      </c>
      <c r="D25" s="59">
        <f>D7-D11+D17-D20</f>
        <v>23209907467.01001</v>
      </c>
      <c r="E25" s="65" t="s">
        <v>8</v>
      </c>
      <c r="F25" s="59">
        <f>F7-F11+F17-F20</f>
        <v>83430840870.02002</v>
      </c>
      <c r="G25" s="92" t="s">
        <v>8</v>
      </c>
    </row>
    <row r="26" s="76" customFormat="1" ht="21.75" customHeight="1">
      <c r="A26" s="76" t="s">
        <v>66</v>
      </c>
    </row>
    <row r="27" s="76" customFormat="1" ht="15.75" customHeight="1">
      <c r="A27" s="77" t="s">
        <v>65</v>
      </c>
    </row>
  </sheetData>
  <mergeCells count="1">
    <mergeCell ref="A4:A5"/>
  </mergeCells>
  <printOptions horizontalCentered="1"/>
  <pageMargins left="0.1968503937007874" right="0.1968503937007874" top="0.7874015748031497" bottom="0.8661417322834646" header="0.3937007874015748" footer="0.31496062992125984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0"/>
  <sheetViews>
    <sheetView showGridLines="0" workbookViewId="0" topLeftCell="A7">
      <selection activeCell="C11" sqref="C11"/>
    </sheetView>
  </sheetViews>
  <sheetFormatPr defaultColWidth="9.00390625" defaultRowHeight="16.5"/>
  <cols>
    <col min="1" max="1" width="30.125" style="13" customWidth="1"/>
    <col min="2" max="2" width="1.875" style="40" customWidth="1"/>
    <col min="3" max="3" width="19.50390625" style="0" customWidth="1"/>
    <col min="4" max="4" width="18.50390625" style="0" customWidth="1"/>
    <col min="5" max="5" width="14.625" style="0" customWidth="1"/>
    <col min="6" max="6" width="11.25390625" style="0" customWidth="1"/>
    <col min="7" max="7" width="10.25390625" style="0" hidden="1" customWidth="1"/>
    <col min="8" max="8" width="3.00390625" style="0" hidden="1" customWidth="1"/>
    <col min="9" max="9" width="20.625" style="0" hidden="1" customWidth="1"/>
    <col min="10" max="11" width="11.25390625" style="0" hidden="1" customWidth="1"/>
    <col min="12" max="12" width="1.4921875" style="0" hidden="1" customWidth="1"/>
    <col min="13" max="13" width="19.75390625" style="0" bestFit="1" customWidth="1"/>
  </cols>
  <sheetData>
    <row r="2" spans="1:2" ht="16.5">
      <c r="A2" s="31" t="s">
        <v>72</v>
      </c>
      <c r="B2" s="35"/>
    </row>
    <row r="3" spans="1:7" ht="19.5">
      <c r="A3" s="49" t="s">
        <v>49</v>
      </c>
      <c r="B3" s="50"/>
      <c r="C3" s="51"/>
      <c r="D3" s="82"/>
      <c r="E3" s="51"/>
      <c r="F3" s="52"/>
      <c r="G3" s="52"/>
    </row>
    <row r="4" spans="1:7" ht="16.5">
      <c r="A4" s="53" t="s">
        <v>50</v>
      </c>
      <c r="B4" s="36"/>
      <c r="C4" s="60"/>
      <c r="D4" s="13"/>
      <c r="E4" s="13"/>
      <c r="F4" s="54"/>
      <c r="G4" s="54"/>
    </row>
    <row r="5" spans="1:7" ht="16.5">
      <c r="A5" s="55" t="s">
        <v>4</v>
      </c>
      <c r="B5" s="28" t="s">
        <v>55</v>
      </c>
      <c r="C5" s="13"/>
      <c r="D5" s="13"/>
      <c r="E5" s="13"/>
      <c r="F5" s="54"/>
      <c r="G5" s="54"/>
    </row>
    <row r="6" spans="1:9" s="14" customFormat="1" ht="16.5">
      <c r="A6" s="29">
        <f>576870052882+8007309503+105956212534+38239+3749691376</f>
        <v>694583304534</v>
      </c>
      <c r="B6" s="38" t="s">
        <v>24</v>
      </c>
      <c r="C6" s="84" t="s">
        <v>75</v>
      </c>
      <c r="D6" s="15"/>
      <c r="E6" s="15"/>
      <c r="F6" s="57"/>
      <c r="G6" s="57"/>
      <c r="H6" s="19"/>
      <c r="I6" s="19"/>
    </row>
    <row r="7" spans="1:7" ht="16.5">
      <c r="A7" s="55" t="s">
        <v>5</v>
      </c>
      <c r="B7" s="44" t="s">
        <v>24</v>
      </c>
      <c r="C7" s="46" t="s">
        <v>28</v>
      </c>
      <c r="D7" s="45" t="s">
        <v>27</v>
      </c>
      <c r="E7" s="13"/>
      <c r="F7" s="54"/>
      <c r="G7" s="54"/>
    </row>
    <row r="8" spans="1:7" s="14" customFormat="1" ht="16.5">
      <c r="A8" s="56">
        <f>C8+D8</f>
        <v>356981435552</v>
      </c>
      <c r="B8" s="38" t="s">
        <v>24</v>
      </c>
      <c r="C8" s="27">
        <v>1051564740086</v>
      </c>
      <c r="D8" s="27">
        <f>-A6</f>
        <v>-694583304534</v>
      </c>
      <c r="E8" s="15"/>
      <c r="F8" s="57"/>
      <c r="G8" s="57"/>
    </row>
    <row r="9" spans="1:7" ht="16.5">
      <c r="A9" s="55" t="s">
        <v>22</v>
      </c>
      <c r="B9" s="44" t="s">
        <v>24</v>
      </c>
      <c r="C9" s="46" t="s">
        <v>26</v>
      </c>
      <c r="D9" s="45" t="s">
        <v>29</v>
      </c>
      <c r="E9" s="13"/>
      <c r="F9" s="54"/>
      <c r="G9" s="54"/>
    </row>
    <row r="10" spans="1:7" s="14" customFormat="1" ht="16.5">
      <c r="A10" s="56">
        <f>C10+D10</f>
        <v>455256857101.44995</v>
      </c>
      <c r="B10" s="38" t="s">
        <v>24</v>
      </c>
      <c r="C10" s="30">
        <v>1506821597187.45</v>
      </c>
      <c r="D10" s="27">
        <f>-C8</f>
        <v>-1051564740086</v>
      </c>
      <c r="E10" s="15"/>
      <c r="F10" s="57"/>
      <c r="G10" s="57"/>
    </row>
    <row r="11" spans="1:7" ht="16.5">
      <c r="A11" s="53" t="s">
        <v>51</v>
      </c>
      <c r="B11" s="36"/>
      <c r="C11" s="79"/>
      <c r="D11" s="79"/>
      <c r="E11" s="26"/>
      <c r="F11" s="54"/>
      <c r="G11" s="54"/>
    </row>
    <row r="12" spans="1:7" ht="25.5" customHeight="1">
      <c r="A12" s="55" t="s">
        <v>6</v>
      </c>
      <c r="B12" s="44" t="s">
        <v>24</v>
      </c>
      <c r="C12" s="48" t="s">
        <v>30</v>
      </c>
      <c r="D12" s="45" t="s">
        <v>67</v>
      </c>
      <c r="E12" s="45"/>
      <c r="F12" s="54"/>
      <c r="G12" s="54"/>
    </row>
    <row r="13" spans="1:13" s="14" customFormat="1" ht="16.5">
      <c r="A13" s="56">
        <f>C13+D13</f>
        <v>1291653424269.35</v>
      </c>
      <c r="B13" s="38" t="s">
        <v>24</v>
      </c>
      <c r="C13" s="30">
        <v>1408405663849.35</v>
      </c>
      <c r="D13" s="27">
        <f>-A15</f>
        <v>-116752239580</v>
      </c>
      <c r="E13" s="27"/>
      <c r="F13" s="57"/>
      <c r="G13" s="57"/>
      <c r="I13"/>
      <c r="J13"/>
      <c r="K13"/>
      <c r="L13"/>
      <c r="M13" s="83"/>
    </row>
    <row r="14" spans="1:13" ht="16.5">
      <c r="A14" s="55" t="s">
        <v>7</v>
      </c>
      <c r="B14" s="44" t="s">
        <v>24</v>
      </c>
      <c r="C14" s="46" t="s">
        <v>34</v>
      </c>
      <c r="D14" s="45" t="s">
        <v>35</v>
      </c>
      <c r="E14" s="13"/>
      <c r="F14" s="54"/>
      <c r="G14" s="54"/>
      <c r="M14" s="79"/>
    </row>
    <row r="15" spans="1:12" s="14" customFormat="1" ht="16.5">
      <c r="A15" s="56">
        <f>C15+D15</f>
        <v>116752239580</v>
      </c>
      <c r="B15" s="38" t="s">
        <v>24</v>
      </c>
      <c r="C15" s="27">
        <v>116244028496</v>
      </c>
      <c r="D15" s="41">
        <v>508211084</v>
      </c>
      <c r="E15" s="15"/>
      <c r="F15" s="57"/>
      <c r="G15" s="57"/>
      <c r="I15"/>
      <c r="J15"/>
      <c r="K15"/>
      <c r="L15"/>
    </row>
    <row r="16" spans="1:7" ht="19.5" customHeight="1">
      <c r="A16" s="53" t="s">
        <v>52</v>
      </c>
      <c r="B16" s="36"/>
      <c r="C16" s="26"/>
      <c r="D16" s="26"/>
      <c r="E16" s="13"/>
      <c r="F16" s="54"/>
      <c r="G16" s="54"/>
    </row>
    <row r="17" spans="1:12" ht="19.5">
      <c r="A17" s="58" t="s">
        <v>53</v>
      </c>
      <c r="B17" s="39"/>
      <c r="C17" s="81"/>
      <c r="D17" s="13"/>
      <c r="E17" s="13"/>
      <c r="F17" s="54"/>
      <c r="G17" s="54"/>
      <c r="I17" s="16" t="s">
        <v>10</v>
      </c>
      <c r="J17" s="17">
        <v>0</v>
      </c>
      <c r="K17" s="17">
        <v>0</v>
      </c>
      <c r="L17" s="17">
        <v>6569215000</v>
      </c>
    </row>
    <row r="18" spans="1:12" ht="16.5">
      <c r="A18" s="53" t="s">
        <v>50</v>
      </c>
      <c r="B18" s="36"/>
      <c r="C18" s="70"/>
      <c r="D18" s="13"/>
      <c r="E18" s="13"/>
      <c r="F18" s="54"/>
      <c r="G18" s="54"/>
      <c r="I18" s="16" t="s">
        <v>11</v>
      </c>
      <c r="J18" s="17">
        <v>0</v>
      </c>
      <c r="K18" s="17">
        <v>0</v>
      </c>
      <c r="L18" s="17">
        <v>5950000</v>
      </c>
    </row>
    <row r="19" spans="1:12" ht="16.5">
      <c r="A19" s="55" t="s">
        <v>31</v>
      </c>
      <c r="B19" s="44" t="s">
        <v>24</v>
      </c>
      <c r="C19" s="43" t="s">
        <v>68</v>
      </c>
      <c r="D19" s="28" t="s">
        <v>69</v>
      </c>
      <c r="E19" s="28"/>
      <c r="F19" s="54"/>
      <c r="G19" s="54"/>
      <c r="I19" s="16" t="s">
        <v>14</v>
      </c>
      <c r="J19" s="17">
        <v>1627743580</v>
      </c>
      <c r="K19" s="17">
        <v>0</v>
      </c>
      <c r="L19" s="17">
        <v>0</v>
      </c>
    </row>
    <row r="20" spans="1:13" s="14" customFormat="1" ht="16.5">
      <c r="A20" s="56">
        <f>C20+D20+E20</f>
        <v>38318281058</v>
      </c>
      <c r="B20" s="38" t="s">
        <v>24</v>
      </c>
      <c r="C20" s="27">
        <v>38318281058</v>
      </c>
      <c r="D20" s="41">
        <v>0</v>
      </c>
      <c r="E20" s="41"/>
      <c r="F20" s="57"/>
      <c r="G20" s="57"/>
      <c r="I20" s="16" t="s">
        <v>15</v>
      </c>
      <c r="J20" s="17">
        <v>0</v>
      </c>
      <c r="K20" s="17">
        <v>0</v>
      </c>
      <c r="L20" s="17">
        <v>201000000</v>
      </c>
      <c r="M20" s="85"/>
    </row>
    <row r="21" spans="1:12" ht="16.5">
      <c r="A21" s="55" t="s">
        <v>32</v>
      </c>
      <c r="B21" s="44" t="s">
        <v>24</v>
      </c>
      <c r="C21" s="42" t="s">
        <v>70</v>
      </c>
      <c r="D21" s="13"/>
      <c r="E21" s="13"/>
      <c r="F21" s="54"/>
      <c r="G21" s="54"/>
      <c r="I21" s="16" t="s">
        <v>16</v>
      </c>
      <c r="J21" s="17">
        <v>0</v>
      </c>
      <c r="K21" s="17">
        <v>1470416500</v>
      </c>
      <c r="L21" s="17">
        <v>0</v>
      </c>
    </row>
    <row r="22" spans="1:12" s="14" customFormat="1" ht="16.5">
      <c r="A22" s="56">
        <f>C22</f>
        <v>8346353713.85</v>
      </c>
      <c r="B22" s="38" t="s">
        <v>24</v>
      </c>
      <c r="C22" s="32">
        <v>8346353713.85</v>
      </c>
      <c r="D22" s="15"/>
      <c r="E22" s="87">
        <f>A20+A22</f>
        <v>46664634771.85</v>
      </c>
      <c r="F22" s="57"/>
      <c r="G22" s="57"/>
      <c r="I22" s="16" t="s">
        <v>17</v>
      </c>
      <c r="J22" s="17">
        <v>51302000</v>
      </c>
      <c r="K22" s="17">
        <v>0</v>
      </c>
      <c r="L22" s="17">
        <v>0</v>
      </c>
    </row>
    <row r="23" spans="1:12" ht="16.5">
      <c r="A23" s="53" t="s">
        <v>51</v>
      </c>
      <c r="B23" s="36"/>
      <c r="C23" s="33"/>
      <c r="D23" s="13"/>
      <c r="E23" s="13"/>
      <c r="F23" s="54"/>
      <c r="G23" s="54"/>
      <c r="I23" s="16" t="s">
        <v>18</v>
      </c>
      <c r="J23" s="17">
        <v>0</v>
      </c>
      <c r="K23" s="17">
        <v>0</v>
      </c>
      <c r="L23" s="17">
        <v>10000</v>
      </c>
    </row>
    <row r="24" spans="1:12" ht="16.5">
      <c r="A24" s="55" t="s">
        <v>33</v>
      </c>
      <c r="B24" s="44" t="s">
        <v>24</v>
      </c>
      <c r="C24" s="47" t="s">
        <v>25</v>
      </c>
      <c r="D24" s="45" t="s">
        <v>71</v>
      </c>
      <c r="E24" s="45"/>
      <c r="F24" s="54"/>
      <c r="G24" s="54"/>
      <c r="I24" s="16" t="s">
        <v>23</v>
      </c>
      <c r="J24" s="17">
        <v>0</v>
      </c>
      <c r="K24" s="17">
        <v>0</v>
      </c>
      <c r="L24" s="17">
        <v>1000000</v>
      </c>
    </row>
    <row r="25" spans="1:12" s="14" customFormat="1" ht="16.5">
      <c r="A25" s="69">
        <f>C25+D25</f>
        <v>257302457098</v>
      </c>
      <c r="B25" s="38" t="s">
        <v>24</v>
      </c>
      <c r="C25" s="34">
        <v>307084085098</v>
      </c>
      <c r="D25" s="41">
        <f>-A27</f>
        <v>-49781628000</v>
      </c>
      <c r="E25" s="27"/>
      <c r="F25" s="57"/>
      <c r="G25" s="57"/>
      <c r="I25" s="16" t="s">
        <v>12</v>
      </c>
      <c r="J25" s="17">
        <v>0</v>
      </c>
      <c r="K25" s="17">
        <v>0</v>
      </c>
      <c r="L25" s="17">
        <v>279875000</v>
      </c>
    </row>
    <row r="26" spans="1:12" ht="16.5">
      <c r="A26" s="55" t="s">
        <v>20</v>
      </c>
      <c r="B26" s="44" t="s">
        <v>24</v>
      </c>
      <c r="C26" s="37" t="s">
        <v>37</v>
      </c>
      <c r="D26" s="45" t="s">
        <v>38</v>
      </c>
      <c r="E26" s="45" t="s">
        <v>73</v>
      </c>
      <c r="F26" s="54"/>
      <c r="G26" s="54"/>
      <c r="I26" s="16" t="s">
        <v>19</v>
      </c>
      <c r="J26" s="17">
        <v>0</v>
      </c>
      <c r="K26" s="17">
        <v>0</v>
      </c>
      <c r="L26" s="17">
        <v>200000000</v>
      </c>
    </row>
    <row r="27" spans="1:12" s="14" customFormat="1" ht="16.5">
      <c r="A27" s="56">
        <f>C27+D27+E27</f>
        <v>49781628000</v>
      </c>
      <c r="B27" s="38" t="s">
        <v>24</v>
      </c>
      <c r="C27" s="32">
        <v>2437840000</v>
      </c>
      <c r="D27" s="41">
        <v>46819788000</v>
      </c>
      <c r="E27" s="86">
        <v>524000000</v>
      </c>
      <c r="F27" s="57"/>
      <c r="G27" s="57"/>
      <c r="I27" s="16" t="s">
        <v>13</v>
      </c>
      <c r="J27" s="17">
        <v>0</v>
      </c>
      <c r="K27" s="17">
        <v>0</v>
      </c>
      <c r="L27" s="17">
        <v>1000000000</v>
      </c>
    </row>
    <row r="28" spans="1:12" ht="16.5">
      <c r="A28" s="53" t="s">
        <v>54</v>
      </c>
      <c r="B28" s="36"/>
      <c r="C28" s="13"/>
      <c r="D28" s="13"/>
      <c r="E28" s="13"/>
      <c r="F28" s="54"/>
      <c r="G28" s="54"/>
      <c r="I28" s="18">
        <f>SUM(J28:L28)</f>
        <v>11406512080</v>
      </c>
      <c r="J28" s="18">
        <f>SUM(J17:J27)</f>
        <v>1679045580</v>
      </c>
      <c r="K28" s="18">
        <f>SUM(K17:K27)</f>
        <v>1470416500</v>
      </c>
      <c r="L28" s="18">
        <f>SUM(L17:L27)</f>
        <v>8257050000</v>
      </c>
    </row>
    <row r="29" spans="1:4" ht="16.5">
      <c r="A29" s="40"/>
      <c r="C29" s="80"/>
      <c r="D29" s="80"/>
    </row>
    <row r="30" spans="1:4" ht="16.5">
      <c r="A30" s="60"/>
      <c r="C30" s="79"/>
      <c r="D30" s="79"/>
    </row>
  </sheetData>
  <printOptions horizontalCentered="1"/>
  <pageMargins left="0.5511811023622047" right="0.2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2010-04-24T07:13:42Z</cp:lastPrinted>
  <dcterms:created xsi:type="dcterms:W3CDTF">1997-09-09T10:28:37Z</dcterms:created>
  <dcterms:modified xsi:type="dcterms:W3CDTF">2010-04-30T01:02:58Z</dcterms:modified>
  <cp:category/>
  <cp:version/>
  <cp:contentType/>
  <cp:contentStatus/>
</cp:coreProperties>
</file>