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1"/>
  </bookViews>
  <sheets>
    <sheet name="保險業務發展基金" sheetId="1" r:id="rId1"/>
    <sheet name="金融研究發展基金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<sst xmlns="http://schemas.openxmlformats.org/spreadsheetml/2006/main" count="67" uniqueCount="57">
  <si>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％</t>
  </si>
  <si>
    <t>保險業務發展基金</t>
  </si>
  <si>
    <t>收支餘絀結算表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</si>
  <si>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</si>
  <si>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</si>
  <si>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</si>
  <si>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</si>
  <si>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固定資產</t>
  </si>
  <si>
    <t>累積餘絀(-)</t>
  </si>
  <si>
    <t>合　 　　計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</si>
  <si>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</si>
  <si>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</si>
  <si>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</si>
  <si>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</si>
  <si>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</si>
  <si>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</si>
  <si>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</si>
  <si>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</si>
  <si>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</si>
  <si>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</si>
  <si>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</si>
  <si>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</si>
  <si>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</si>
  <si>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</si>
  <si>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</si>
  <si>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</si>
  <si>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其他負債</t>
  </si>
  <si>
    <t>投資、長期應收款、貸</t>
  </si>
  <si>
    <t>墊款及準備金</t>
  </si>
  <si>
    <t>淨值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</si>
  <si>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</si>
  <si>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</si>
  <si>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</si>
  <si>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</si>
  <si>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</si>
  <si>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</si>
  <si>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</si>
  <si>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</si>
  <si>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</si>
  <si>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</si>
  <si>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</si>
  <si>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</si>
  <si>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</si>
  <si>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</si>
  <si>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</si>
  <si>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</si>
  <si>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</si>
  <si>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</si>
  <si>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</si>
  <si>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</si>
  <si>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</si>
  <si>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無形資產</t>
  </si>
  <si>
    <t>其他資產</t>
  </si>
  <si>
    <t>流動負債</t>
  </si>
  <si>
    <t xml:space="preserve"> 基金</t>
  </si>
  <si>
    <t>金融研究發展基金</t>
  </si>
  <si>
    <t>累積餘絀(－)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</si>
</sst>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distributed" vertical="center" indent="1"/>
      <protection/>
    </xf>
    <xf numFmtId="227" fontId="9" fillId="0" borderId="4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227" fontId="17" fillId="0" borderId="4" xfId="0" applyNumberFormat="1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distributed" vertical="center" indent="1"/>
      <protection/>
    </xf>
    <xf numFmtId="227" fontId="9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6" fillId="0" borderId="7" xfId="0" applyFont="1" applyBorder="1" applyAlignment="1" applyProtection="1">
      <alignment horizontal="left" vertical="center"/>
      <protection locked="0"/>
    </xf>
    <xf numFmtId="227" fontId="9" fillId="0" borderId="6" xfId="0" applyNumberFormat="1" applyFont="1" applyBorder="1" applyAlignment="1" applyProtection="1">
      <alignment horizontal="center" vertical="center"/>
      <protection/>
    </xf>
    <xf numFmtId="227" fontId="9" fillId="0" borderId="5" xfId="0" applyNumberFormat="1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distributed" vertical="center" indent="1"/>
      <protection/>
    </xf>
    <xf numFmtId="0" fontId="15" fillId="0" borderId="5" xfId="0" applyFont="1" applyBorder="1" applyAlignment="1" applyProtection="1">
      <alignment horizontal="distributed" vertical="center" indent="1"/>
      <protection/>
    </xf>
    <xf numFmtId="227" fontId="9" fillId="0" borderId="8" xfId="0" applyNumberFormat="1" applyFont="1" applyBorder="1" applyAlignment="1" applyProtection="1">
      <alignment horizontal="center" vertical="center"/>
      <protection/>
    </xf>
    <xf numFmtId="227" fontId="17" fillId="0" borderId="4" xfId="0" applyNumberFormat="1" applyFont="1" applyBorder="1" applyAlignment="1" applyProtection="1">
      <alignment horizontal="center" vertical="center"/>
      <protection locked="0"/>
    </xf>
    <xf numFmtId="227" fontId="17" fillId="0" borderId="3" xfId="0" applyNumberFormat="1" applyFont="1" applyBorder="1" applyAlignment="1" applyProtection="1">
      <alignment horizontal="center" vertical="center"/>
      <protection locked="0"/>
    </xf>
    <xf numFmtId="227" fontId="17" fillId="0" borderId="4" xfId="0" applyNumberFormat="1" applyFont="1" applyBorder="1" applyAlignment="1" applyProtection="1">
      <alignment horizontal="center" vertical="center"/>
      <protection/>
    </xf>
    <xf numFmtId="227" fontId="17" fillId="0" borderId="3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227" fontId="1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distributed" vertical="center" indent="1"/>
      <protection/>
    </xf>
    <xf numFmtId="0" fontId="15" fillId="0" borderId="3" xfId="0" applyFont="1" applyBorder="1" applyAlignment="1" applyProtection="1">
      <alignment horizontal="distributed" vertical="center" indent="1"/>
      <protection/>
    </xf>
    <xf numFmtId="227" fontId="9" fillId="0" borderId="4" xfId="0" applyNumberFormat="1" applyFont="1" applyBorder="1" applyAlignment="1" applyProtection="1">
      <alignment horizontal="center" vertical="center"/>
      <protection/>
    </xf>
    <xf numFmtId="227" fontId="9" fillId="0" borderId="0" xfId="0" applyNumberFormat="1" applyFont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 quotePrefix="1">
      <alignment horizontal="left" vertical="center"/>
      <protection locked="0"/>
    </xf>
    <xf numFmtId="227" fontId="9" fillId="0" borderId="9" xfId="0" applyNumberFormat="1" applyFont="1" applyBorder="1" applyAlignment="1" applyProtection="1">
      <alignment horizontal="center" vertical="center"/>
      <protection/>
    </xf>
    <xf numFmtId="227" fontId="9" fillId="0" borderId="10" xfId="0" applyNumberFormat="1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distributed" vertical="center" indent="1"/>
      <protection/>
    </xf>
    <xf numFmtId="0" fontId="15" fillId="0" borderId="10" xfId="0" applyFont="1" applyBorder="1" applyAlignment="1" applyProtection="1">
      <alignment horizontal="distributed" vertical="center" indent="1"/>
      <protection/>
    </xf>
    <xf numFmtId="227" fontId="9" fillId="0" borderId="11" xfId="0" applyNumberFormat="1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29" fontId="9" fillId="0" borderId="6" xfId="0" applyNumberFormat="1" applyFont="1" applyBorder="1" applyAlignment="1" applyProtection="1">
      <alignment horizontal="right" vertical="center" indent="1" readingOrder="2"/>
      <protection/>
    </xf>
    <xf numFmtId="229" fontId="9" fillId="0" borderId="8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228" fontId="9" fillId="0" borderId="6" xfId="0" applyNumberFormat="1" applyFont="1" applyBorder="1" applyAlignment="1" applyProtection="1">
      <alignment horizontal="center" vertical="center"/>
      <protection/>
    </xf>
    <xf numFmtId="228" fontId="9" fillId="0" borderId="5" xfId="0" applyNumberFormat="1" applyFont="1" applyBorder="1" applyAlignment="1" applyProtection="1">
      <alignment horizontal="center" vertical="center"/>
      <protection/>
    </xf>
    <xf numFmtId="229" fontId="9" fillId="0" borderId="9" xfId="0" applyNumberFormat="1" applyFont="1" applyBorder="1" applyAlignment="1" applyProtection="1">
      <alignment horizontal="right" vertical="center" indent="1" readingOrder="2"/>
      <protection/>
    </xf>
    <xf numFmtId="229" fontId="9" fillId="0" borderId="11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227" fontId="9" fillId="0" borderId="4" xfId="0" applyNumberFormat="1" applyFont="1" applyBorder="1" applyAlignment="1" applyProtection="1">
      <alignment horizontal="center" vertical="center"/>
      <protection locked="0"/>
    </xf>
    <xf numFmtId="227" fontId="9" fillId="0" borderId="3" xfId="0" applyNumberFormat="1" applyFont="1" applyBorder="1" applyAlignment="1" applyProtection="1">
      <alignment horizontal="center" vertical="center"/>
      <protection locked="0"/>
    </xf>
    <xf numFmtId="228" fontId="9" fillId="0" borderId="4" xfId="0" applyNumberFormat="1" applyFont="1" applyBorder="1" applyAlignment="1" applyProtection="1">
      <alignment horizontal="center" vertical="center"/>
      <protection/>
    </xf>
    <xf numFmtId="228" fontId="9" fillId="0" borderId="3" xfId="0" applyNumberFormat="1" applyFont="1" applyBorder="1" applyAlignment="1" applyProtection="1">
      <alignment horizontal="center" vertical="center"/>
      <protection/>
    </xf>
    <xf numFmtId="229" fontId="9" fillId="0" borderId="4" xfId="0" applyNumberFormat="1" applyFont="1" applyBorder="1" applyAlignment="1" applyProtection="1">
      <alignment horizontal="right" vertical="center" indent="1" readingOrder="2"/>
      <protection/>
    </xf>
    <xf numFmtId="229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227" fontId="9" fillId="0" borderId="9" xfId="0" applyNumberFormat="1" applyFont="1" applyBorder="1" applyAlignment="1" applyProtection="1">
      <alignment horizontal="center" vertical="center"/>
      <protection locked="0"/>
    </xf>
    <xf numFmtId="227" fontId="9" fillId="0" borderId="10" xfId="0" applyNumberFormat="1" applyFont="1" applyBorder="1" applyAlignment="1" applyProtection="1">
      <alignment horizontal="center" vertical="center"/>
      <protection locked="0"/>
    </xf>
    <xf numFmtId="228" fontId="9" fillId="0" borderId="9" xfId="0" applyNumberFormat="1" applyFont="1" applyBorder="1" applyAlignment="1" applyProtection="1">
      <alignment horizontal="center" vertical="center"/>
      <protection/>
    </xf>
    <xf numFmtId="228" fontId="9" fillId="0" borderId="10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227" fontId="19" fillId="0" borderId="4" xfId="0" applyNumberFormat="1" applyFont="1" applyBorder="1" applyAlignment="1" applyProtection="1">
      <alignment horizontal="center" vertical="center"/>
      <protection/>
    </xf>
    <xf numFmtId="227" fontId="19" fillId="0" borderId="3" xfId="0" applyNumberFormat="1" applyFont="1" applyBorder="1" applyAlignment="1" applyProtection="1">
      <alignment horizontal="center" vertical="center"/>
      <protection/>
    </xf>
    <xf numFmtId="227" fontId="20" fillId="0" borderId="4" xfId="0" applyNumberFormat="1" applyFont="1" applyBorder="1" applyAlignment="1" applyProtection="1">
      <alignment horizontal="center" vertical="center"/>
      <protection/>
    </xf>
    <xf numFmtId="227" fontId="19" fillId="0" borderId="4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L24" sqref="L24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17.25" thickBot="1">
      <c r="B4" s="33" t="s">
        <v>3</v>
      </c>
      <c r="C4" s="33"/>
      <c r="D4" s="33"/>
      <c r="E4" s="33"/>
      <c r="F4" s="33"/>
      <c r="G4" s="33"/>
      <c r="H4" s="34" t="s">
        <v>4</v>
      </c>
      <c r="I4" s="34"/>
      <c r="J4" s="34"/>
    </row>
    <row r="5" spans="1:10" ht="20.25" customHeight="1">
      <c r="A5" s="64" t="s">
        <v>5</v>
      </c>
      <c r="B5" s="65"/>
      <c r="C5" s="68" t="s">
        <v>10</v>
      </c>
      <c r="D5" s="65"/>
      <c r="E5" s="68" t="s">
        <v>11</v>
      </c>
      <c r="F5" s="65"/>
      <c r="G5" s="35" t="s">
        <v>12</v>
      </c>
      <c r="H5" s="39"/>
      <c r="I5" s="39"/>
      <c r="J5" s="39"/>
    </row>
    <row r="6" spans="1:10" ht="20.25" customHeight="1">
      <c r="A6" s="66"/>
      <c r="B6" s="67"/>
      <c r="C6" s="69"/>
      <c r="D6" s="67"/>
      <c r="E6" s="69"/>
      <c r="F6" s="67"/>
      <c r="G6" s="70" t="s">
        <v>13</v>
      </c>
      <c r="H6" s="71"/>
      <c r="I6" s="70" t="s">
        <v>0</v>
      </c>
      <c r="J6" s="72"/>
    </row>
    <row r="7" spans="1:10" ht="34.5" customHeight="1">
      <c r="A7" s="58" t="s">
        <v>14</v>
      </c>
      <c r="B7" s="59"/>
      <c r="C7" s="60">
        <v>3873017</v>
      </c>
      <c r="D7" s="61"/>
      <c r="E7" s="60">
        <v>3830000</v>
      </c>
      <c r="F7" s="61"/>
      <c r="G7" s="62">
        <f>C7-E7</f>
        <v>43017</v>
      </c>
      <c r="H7" s="63"/>
      <c r="I7" s="48">
        <f>IF(E7=0,0,(G7/E7)*100)</f>
        <v>1.123159268929504</v>
      </c>
      <c r="J7" s="49"/>
    </row>
    <row r="8" spans="1:10" ht="34.5" customHeight="1">
      <c r="A8" s="50" t="s">
        <v>15</v>
      </c>
      <c r="B8" s="51"/>
      <c r="C8" s="52">
        <v>66565950</v>
      </c>
      <c r="D8" s="53"/>
      <c r="E8" s="52">
        <v>66715000</v>
      </c>
      <c r="F8" s="53"/>
      <c r="G8" s="54">
        <f>C8-E8</f>
        <v>-149050</v>
      </c>
      <c r="H8" s="55"/>
      <c r="I8" s="56">
        <f>IF(E8=0,0,(G8/E8)*100)</f>
        <v>-0.22341302555647155</v>
      </c>
      <c r="J8" s="57"/>
    </row>
    <row r="9" spans="1:10" ht="34.5" customHeight="1" thickBot="1">
      <c r="A9" s="44" t="s">
        <v>16</v>
      </c>
      <c r="B9" s="45"/>
      <c r="C9" s="11">
        <f>C7-C8</f>
        <v>-62692933</v>
      </c>
      <c r="D9" s="12"/>
      <c r="E9" s="11">
        <f>E7-E8</f>
        <v>-62885000</v>
      </c>
      <c r="F9" s="12"/>
      <c r="G9" s="46">
        <f>C9-E9</f>
        <v>192067</v>
      </c>
      <c r="H9" s="47"/>
      <c r="I9" s="40">
        <f>IF(E9=0,0,(G9/E9)*100)</f>
        <v>-0.3054257772123718</v>
      </c>
      <c r="J9" s="41"/>
    </row>
    <row r="15" spans="1:10" ht="27.75">
      <c r="A15" s="42" t="str">
        <f>A1</f>
        <v>保險業務發展基金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6.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2:10" ht="17.25" thickBot="1">
      <c r="B18" s="33" t="s">
        <v>18</v>
      </c>
      <c r="C18" s="33"/>
      <c r="D18" s="33"/>
      <c r="E18" s="33"/>
      <c r="F18" s="33"/>
      <c r="G18" s="33"/>
      <c r="H18" s="34" t="s">
        <v>4</v>
      </c>
      <c r="I18" s="34"/>
      <c r="J18" s="34"/>
    </row>
    <row r="19" spans="1:10" ht="35.25" customHeight="1">
      <c r="A19" s="1" t="s">
        <v>19</v>
      </c>
      <c r="B19" s="35" t="s">
        <v>20</v>
      </c>
      <c r="C19" s="36"/>
      <c r="D19" s="37" t="s">
        <v>21</v>
      </c>
      <c r="E19" s="38"/>
      <c r="F19" s="35" t="s">
        <v>22</v>
      </c>
      <c r="G19" s="36"/>
      <c r="H19" s="35" t="s">
        <v>6</v>
      </c>
      <c r="I19" s="39"/>
      <c r="J19" s="2" t="s">
        <v>21</v>
      </c>
    </row>
    <row r="20" spans="1:10" ht="23.25" customHeight="1">
      <c r="A20" s="3" t="s">
        <v>23</v>
      </c>
      <c r="B20" s="28">
        <f>SUM(B21:C30)</f>
        <v>2420721004</v>
      </c>
      <c r="C20" s="29"/>
      <c r="D20" s="28">
        <f>IF(B$20&gt;0,(B20/B$20)*100,0)</f>
        <v>100</v>
      </c>
      <c r="E20" s="29">
        <f>IF(D$6&gt;0,(D20/D$14)*100,0)</f>
        <v>0</v>
      </c>
      <c r="F20" s="30" t="s">
        <v>24</v>
      </c>
      <c r="G20" s="31"/>
      <c r="H20" s="28">
        <f>SUM(H21:I25)</f>
        <v>253000</v>
      </c>
      <c r="I20" s="32"/>
      <c r="J20" s="4">
        <f aca="true" t="shared" si="0" ref="J20:J31">IF(H$31&gt;0,(H20/H$31)*100,0)</f>
        <v>0.01045143160165681</v>
      </c>
    </row>
    <row r="21" spans="1:10" ht="23.25" customHeight="1">
      <c r="A21" s="5" t="s">
        <v>25</v>
      </c>
      <c r="B21" s="16">
        <v>1483528452</v>
      </c>
      <c r="C21" s="17"/>
      <c r="D21" s="18">
        <f>IF(B$20&gt;0,(B21/B$20)*100,0)</f>
        <v>61.28456974383323</v>
      </c>
      <c r="E21" s="19">
        <f>IF(D$6&gt;0,(D21/D$14)*100,0)</f>
        <v>0</v>
      </c>
      <c r="F21" s="20" t="s">
        <v>26</v>
      </c>
      <c r="G21" s="21"/>
      <c r="H21" s="16">
        <v>253000</v>
      </c>
      <c r="I21" s="22"/>
      <c r="J21" s="6">
        <f t="shared" si="0"/>
        <v>0.01045143160165681</v>
      </c>
    </row>
    <row r="22" spans="1:10" ht="23.25" customHeight="1">
      <c r="A22" s="5" t="s">
        <v>27</v>
      </c>
      <c r="B22" s="16">
        <v>877498099</v>
      </c>
      <c r="C22" s="17"/>
      <c r="D22" s="18">
        <f aca="true" t="shared" si="1" ref="D22:D30">IF(B$20&gt;0,(B22/B$20)*100,0)</f>
        <v>36.24945202483153</v>
      </c>
      <c r="E22" s="19">
        <f aca="true" t="shared" si="2" ref="E22:E30">IF(D$6&gt;0,(D22/D$14)*100,0)</f>
        <v>0</v>
      </c>
      <c r="F22" s="20"/>
      <c r="G22" s="21"/>
      <c r="H22" s="16"/>
      <c r="I22" s="22"/>
      <c r="J22" s="6">
        <f t="shared" si="0"/>
        <v>0</v>
      </c>
    </row>
    <row r="23" spans="1:10" ht="23.25" customHeight="1">
      <c r="A23" s="5" t="s">
        <v>28</v>
      </c>
      <c r="B23" s="16"/>
      <c r="C23" s="17"/>
      <c r="D23" s="18">
        <f t="shared" si="1"/>
        <v>0</v>
      </c>
      <c r="E23" s="19">
        <f t="shared" si="2"/>
        <v>0</v>
      </c>
      <c r="F23" s="27"/>
      <c r="G23" s="21"/>
      <c r="H23" s="16"/>
      <c r="I23" s="22"/>
      <c r="J23" s="6">
        <f t="shared" si="0"/>
        <v>0</v>
      </c>
    </row>
    <row r="24" spans="1:10" ht="23.25" customHeight="1">
      <c r="A24" s="5" t="s">
        <v>7</v>
      </c>
      <c r="B24" s="16">
        <v>59694453</v>
      </c>
      <c r="C24" s="17"/>
      <c r="D24" s="18">
        <f t="shared" si="1"/>
        <v>2.465978231335246</v>
      </c>
      <c r="E24" s="19">
        <f t="shared" si="2"/>
        <v>0</v>
      </c>
      <c r="F24" s="20"/>
      <c r="G24" s="21"/>
      <c r="H24" s="16"/>
      <c r="I24" s="22"/>
      <c r="J24" s="6">
        <f t="shared" si="0"/>
        <v>0</v>
      </c>
    </row>
    <row r="25" spans="1:10" ht="23.25" customHeight="1">
      <c r="A25" s="5"/>
      <c r="B25" s="16"/>
      <c r="C25" s="17"/>
      <c r="D25" s="18">
        <f t="shared" si="1"/>
        <v>0</v>
      </c>
      <c r="E25" s="19">
        <f t="shared" si="2"/>
        <v>0</v>
      </c>
      <c r="F25" s="20"/>
      <c r="G25" s="21"/>
      <c r="H25" s="16"/>
      <c r="I25" s="22"/>
      <c r="J25" s="6">
        <f t="shared" si="0"/>
        <v>0</v>
      </c>
    </row>
    <row r="26" spans="1:10" ht="23.25" customHeight="1">
      <c r="A26" s="5"/>
      <c r="B26" s="16"/>
      <c r="C26" s="17"/>
      <c r="D26" s="18">
        <f t="shared" si="1"/>
        <v>0</v>
      </c>
      <c r="E26" s="19">
        <f t="shared" si="2"/>
        <v>0</v>
      </c>
      <c r="F26" s="23" t="s">
        <v>29</v>
      </c>
      <c r="G26" s="24"/>
      <c r="H26" s="25">
        <f>SUM(H27:I30)</f>
        <v>2420468004</v>
      </c>
      <c r="I26" s="26"/>
      <c r="J26" s="4">
        <f t="shared" si="0"/>
        <v>99.98954856839835</v>
      </c>
    </row>
    <row r="27" spans="1:10" ht="23.25" customHeight="1">
      <c r="A27" s="5"/>
      <c r="B27" s="16"/>
      <c r="C27" s="17"/>
      <c r="D27" s="18">
        <f t="shared" si="1"/>
        <v>0</v>
      </c>
      <c r="E27" s="19">
        <f t="shared" si="2"/>
        <v>0</v>
      </c>
      <c r="F27" s="20" t="s">
        <v>8</v>
      </c>
      <c r="G27" s="21"/>
      <c r="H27" s="16">
        <v>2420468004</v>
      </c>
      <c r="I27" s="22"/>
      <c r="J27" s="6">
        <f t="shared" si="0"/>
        <v>99.98954856839835</v>
      </c>
    </row>
    <row r="28" spans="1:10" ht="23.25" customHeight="1">
      <c r="A28" s="5"/>
      <c r="B28" s="16"/>
      <c r="C28" s="17"/>
      <c r="D28" s="18">
        <f t="shared" si="1"/>
        <v>0</v>
      </c>
      <c r="E28" s="19">
        <f t="shared" si="2"/>
        <v>0</v>
      </c>
      <c r="F28" s="20"/>
      <c r="G28" s="21"/>
      <c r="H28" s="16"/>
      <c r="I28" s="22"/>
      <c r="J28" s="6">
        <f t="shared" si="0"/>
        <v>0</v>
      </c>
    </row>
    <row r="29" spans="1:10" ht="23.25" customHeight="1">
      <c r="A29" s="5"/>
      <c r="B29" s="16"/>
      <c r="C29" s="17"/>
      <c r="D29" s="18">
        <f t="shared" si="1"/>
        <v>0</v>
      </c>
      <c r="E29" s="19">
        <f t="shared" si="2"/>
        <v>0</v>
      </c>
      <c r="F29" s="20"/>
      <c r="G29" s="21"/>
      <c r="H29" s="16"/>
      <c r="I29" s="22"/>
      <c r="J29" s="6">
        <f t="shared" si="0"/>
        <v>0</v>
      </c>
    </row>
    <row r="30" spans="1:10" ht="23.25" customHeight="1">
      <c r="A30" s="5"/>
      <c r="B30" s="16"/>
      <c r="C30" s="17"/>
      <c r="D30" s="18">
        <f t="shared" si="1"/>
        <v>0</v>
      </c>
      <c r="E30" s="19">
        <f t="shared" si="2"/>
        <v>0</v>
      </c>
      <c r="F30" s="20"/>
      <c r="G30" s="21"/>
      <c r="H30" s="16"/>
      <c r="I30" s="22"/>
      <c r="J30" s="6">
        <f t="shared" si="0"/>
        <v>0</v>
      </c>
    </row>
    <row r="31" spans="1:10" ht="23.25" customHeight="1" thickBot="1">
      <c r="A31" s="7" t="s">
        <v>9</v>
      </c>
      <c r="B31" s="11">
        <f>SUM(B21:C30)</f>
        <v>2420721004</v>
      </c>
      <c r="C31" s="12"/>
      <c r="D31" s="11">
        <f>IF(B$20&gt;0,(B31/B$20)*100,0)</f>
        <v>100</v>
      </c>
      <c r="E31" s="12">
        <f>IF(D$6&gt;0,(D31/D$14)*100,0)</f>
        <v>0</v>
      </c>
      <c r="F31" s="13" t="s">
        <v>30</v>
      </c>
      <c r="G31" s="14"/>
      <c r="H31" s="11">
        <f>H20+H26</f>
        <v>2420721004</v>
      </c>
      <c r="I31" s="15"/>
      <c r="J31" s="8">
        <f t="shared" si="0"/>
        <v>100</v>
      </c>
    </row>
    <row r="32" spans="1:10" s="9" customFormat="1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84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5:J15"/>
    <mergeCell ref="A16:J16"/>
    <mergeCell ref="A17:J17"/>
    <mergeCell ref="A9:B9"/>
    <mergeCell ref="C9:D9"/>
    <mergeCell ref="E9:F9"/>
    <mergeCell ref="G9:H9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A32:J32"/>
    <mergeCell ref="B31:C31"/>
    <mergeCell ref="D31:E31"/>
    <mergeCell ref="F31:G31"/>
    <mergeCell ref="H31:I31"/>
  </mergeCells>
  <printOptions/>
  <pageMargins left="0.58" right="0.75" top="0.8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17.25" thickBot="1">
      <c r="B4" s="33" t="s">
        <v>31</v>
      </c>
      <c r="C4" s="33"/>
      <c r="D4" s="33"/>
      <c r="E4" s="33"/>
      <c r="F4" s="33"/>
      <c r="G4" s="33"/>
      <c r="H4" s="34" t="s">
        <v>4</v>
      </c>
      <c r="I4" s="34"/>
      <c r="J4" s="34"/>
    </row>
    <row r="5" spans="1:10" ht="20.25" customHeight="1">
      <c r="A5" s="64" t="s">
        <v>5</v>
      </c>
      <c r="B5" s="65"/>
      <c r="C5" s="68" t="s">
        <v>32</v>
      </c>
      <c r="D5" s="65"/>
      <c r="E5" s="68" t="s">
        <v>33</v>
      </c>
      <c r="F5" s="65"/>
      <c r="G5" s="35" t="s">
        <v>34</v>
      </c>
      <c r="H5" s="39"/>
      <c r="I5" s="39"/>
      <c r="J5" s="39"/>
    </row>
    <row r="6" spans="1:10" ht="20.25" customHeight="1">
      <c r="A6" s="66"/>
      <c r="B6" s="67"/>
      <c r="C6" s="69"/>
      <c r="D6" s="67"/>
      <c r="E6" s="69"/>
      <c r="F6" s="67"/>
      <c r="G6" s="70" t="s">
        <v>35</v>
      </c>
      <c r="H6" s="71"/>
      <c r="I6" s="70" t="s">
        <v>0</v>
      </c>
      <c r="J6" s="72"/>
    </row>
    <row r="7" spans="1:10" ht="34.5" customHeight="1">
      <c r="A7" s="58" t="s">
        <v>36</v>
      </c>
      <c r="B7" s="59"/>
      <c r="C7" s="60">
        <v>3079872</v>
      </c>
      <c r="D7" s="61"/>
      <c r="E7" s="60">
        <v>2740000</v>
      </c>
      <c r="F7" s="61"/>
      <c r="G7" s="62">
        <f>C7-E7</f>
        <v>339872</v>
      </c>
      <c r="H7" s="63"/>
      <c r="I7" s="48">
        <f>IF(E7=0,0,(G7/E7)*100)</f>
        <v>12.404087591240875</v>
      </c>
      <c r="J7" s="49"/>
    </row>
    <row r="8" spans="1:10" ht="34.5" customHeight="1">
      <c r="A8" s="50" t="s">
        <v>37</v>
      </c>
      <c r="B8" s="51"/>
      <c r="C8" s="52">
        <v>2269895</v>
      </c>
      <c r="D8" s="53"/>
      <c r="E8" s="52">
        <v>3375000</v>
      </c>
      <c r="F8" s="53"/>
      <c r="G8" s="54">
        <f>C8-E8</f>
        <v>-1105105</v>
      </c>
      <c r="H8" s="55"/>
      <c r="I8" s="56">
        <f>IF(E8=0,0,(G8/E8)*100)</f>
        <v>-32.74385185185185</v>
      </c>
      <c r="J8" s="57"/>
    </row>
    <row r="9" spans="1:10" ht="34.5" customHeight="1" thickBot="1">
      <c r="A9" s="44" t="s">
        <v>38</v>
      </c>
      <c r="B9" s="45"/>
      <c r="C9" s="11">
        <f>C7-C8</f>
        <v>809977</v>
      </c>
      <c r="D9" s="12"/>
      <c r="E9" s="11">
        <f>E7-E8</f>
        <v>-635000</v>
      </c>
      <c r="F9" s="12"/>
      <c r="G9" s="46">
        <f>C9-E9</f>
        <v>1444977</v>
      </c>
      <c r="H9" s="47"/>
      <c r="I9" s="40">
        <f>IF(E9=0,0,(G9/E9)*100)</f>
        <v>-227.55543307086614</v>
      </c>
      <c r="J9" s="41"/>
    </row>
    <row r="15" spans="1:10" ht="27.75">
      <c r="A15" s="42" t="str">
        <f>A1</f>
        <v>金融研究發展基金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>
      <c r="A16" s="42" t="s">
        <v>39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6.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2:10" ht="17.25" thickBot="1">
      <c r="B18" s="33" t="s">
        <v>40</v>
      </c>
      <c r="C18" s="33"/>
      <c r="D18" s="33"/>
      <c r="E18" s="33"/>
      <c r="F18" s="33"/>
      <c r="G18" s="33"/>
      <c r="H18" s="34" t="s">
        <v>4</v>
      </c>
      <c r="I18" s="34"/>
      <c r="J18" s="34"/>
    </row>
    <row r="19" spans="1:10" ht="35.25" customHeight="1">
      <c r="A19" s="1" t="s">
        <v>41</v>
      </c>
      <c r="B19" s="35" t="s">
        <v>42</v>
      </c>
      <c r="C19" s="36"/>
      <c r="D19" s="37" t="s">
        <v>43</v>
      </c>
      <c r="E19" s="38"/>
      <c r="F19" s="35" t="s">
        <v>44</v>
      </c>
      <c r="G19" s="36"/>
      <c r="H19" s="35" t="s">
        <v>6</v>
      </c>
      <c r="I19" s="39"/>
      <c r="J19" s="2" t="s">
        <v>43</v>
      </c>
    </row>
    <row r="20" spans="1:10" ht="23.25" customHeight="1">
      <c r="A20" s="3" t="s">
        <v>45</v>
      </c>
      <c r="B20" s="28">
        <f>SUM(B21:C30)</f>
        <v>839644286.5</v>
      </c>
      <c r="C20" s="29"/>
      <c r="D20" s="28">
        <f aca="true" t="shared" si="0" ref="D20:D31">IF(B$20&gt;0,(B20/B$20)*100,0)</f>
        <v>100</v>
      </c>
      <c r="E20" s="29">
        <f aca="true" t="shared" si="1" ref="E20:E31">IF(D$6&gt;0,(D20/D$14)*100,0)</f>
        <v>0</v>
      </c>
      <c r="F20" s="30" t="s">
        <v>46</v>
      </c>
      <c r="G20" s="31"/>
      <c r="H20" s="28">
        <f>SUM(H21:I25)</f>
        <v>11253</v>
      </c>
      <c r="I20" s="32"/>
      <c r="J20" s="76">
        <f aca="true" t="shared" si="2" ref="J20:J31">IF(H$31&gt;0,(H20/H$31)*100,0)</f>
        <v>0.0013402103939642541</v>
      </c>
    </row>
    <row r="21" spans="1:10" ht="23.25" customHeight="1">
      <c r="A21" s="5" t="s">
        <v>50</v>
      </c>
      <c r="B21" s="16">
        <v>839562015.5</v>
      </c>
      <c r="C21" s="17"/>
      <c r="D21" s="18">
        <f t="shared" si="0"/>
        <v>99.99020168405565</v>
      </c>
      <c r="E21" s="19">
        <f t="shared" si="1"/>
        <v>0</v>
      </c>
      <c r="F21" s="20" t="s">
        <v>53</v>
      </c>
      <c r="G21" s="21"/>
      <c r="H21" s="16">
        <v>11253</v>
      </c>
      <c r="I21" s="22"/>
      <c r="J21" s="77">
        <f t="shared" si="2"/>
        <v>0.0013402103939642541</v>
      </c>
    </row>
    <row r="22" spans="1:10" ht="23.25" customHeight="1">
      <c r="A22" s="5" t="s">
        <v>7</v>
      </c>
      <c r="B22" s="16">
        <v>81621</v>
      </c>
      <c r="C22" s="17"/>
      <c r="D22" s="18">
        <f t="shared" si="0"/>
        <v>0.009720902209700203</v>
      </c>
      <c r="E22" s="19">
        <f t="shared" si="1"/>
        <v>0</v>
      </c>
      <c r="F22" s="20"/>
      <c r="G22" s="21"/>
      <c r="H22" s="16"/>
      <c r="I22" s="22"/>
      <c r="J22" s="6">
        <f t="shared" si="2"/>
        <v>0</v>
      </c>
    </row>
    <row r="23" spans="1:10" ht="23.25" customHeight="1">
      <c r="A23" s="5" t="s">
        <v>51</v>
      </c>
      <c r="B23" s="16">
        <v>0</v>
      </c>
      <c r="C23" s="17"/>
      <c r="D23" s="18">
        <f t="shared" si="0"/>
        <v>0</v>
      </c>
      <c r="E23" s="19">
        <f t="shared" si="1"/>
        <v>0</v>
      </c>
      <c r="F23" s="27"/>
      <c r="G23" s="21"/>
      <c r="H23" s="16"/>
      <c r="I23" s="22"/>
      <c r="J23" s="6">
        <f t="shared" si="2"/>
        <v>0</v>
      </c>
    </row>
    <row r="24" spans="1:10" ht="23.25" customHeight="1">
      <c r="A24" s="5" t="s">
        <v>52</v>
      </c>
      <c r="B24" s="16">
        <v>650</v>
      </c>
      <c r="C24" s="17"/>
      <c r="D24" s="74">
        <f t="shared" si="0"/>
        <v>7.741373465535991E-05</v>
      </c>
      <c r="E24" s="75">
        <f t="shared" si="1"/>
        <v>0</v>
      </c>
      <c r="F24" s="20"/>
      <c r="G24" s="21"/>
      <c r="H24" s="16"/>
      <c r="I24" s="22"/>
      <c r="J24" s="6">
        <f t="shared" si="2"/>
        <v>0</v>
      </c>
    </row>
    <row r="25" spans="1:10" ht="23.25" customHeight="1">
      <c r="A25" s="5"/>
      <c r="B25" s="16"/>
      <c r="C25" s="17"/>
      <c r="D25" s="18">
        <f t="shared" si="0"/>
        <v>0</v>
      </c>
      <c r="E25" s="19">
        <f t="shared" si="1"/>
        <v>0</v>
      </c>
      <c r="F25" s="20"/>
      <c r="G25" s="21"/>
      <c r="H25" s="16"/>
      <c r="I25" s="22"/>
      <c r="J25" s="6">
        <f t="shared" si="2"/>
        <v>0</v>
      </c>
    </row>
    <row r="26" spans="1:10" ht="23.25" customHeight="1">
      <c r="A26" s="5"/>
      <c r="B26" s="16"/>
      <c r="C26" s="17"/>
      <c r="D26" s="18">
        <f t="shared" si="0"/>
        <v>0</v>
      </c>
      <c r="E26" s="19">
        <f t="shared" si="1"/>
        <v>0</v>
      </c>
      <c r="F26" s="23" t="s">
        <v>47</v>
      </c>
      <c r="G26" s="24"/>
      <c r="H26" s="25">
        <f>SUM(H27:I30)</f>
        <v>839633033.5</v>
      </c>
      <c r="I26" s="26"/>
      <c r="J26" s="4">
        <f t="shared" si="2"/>
        <v>99.99865978960604</v>
      </c>
    </row>
    <row r="27" spans="1:10" ht="23.25" customHeight="1">
      <c r="A27" s="5"/>
      <c r="B27" s="16"/>
      <c r="C27" s="17"/>
      <c r="D27" s="18">
        <f t="shared" si="0"/>
        <v>0</v>
      </c>
      <c r="E27" s="19">
        <f t="shared" si="1"/>
        <v>0</v>
      </c>
      <c r="F27" s="20" t="s">
        <v>54</v>
      </c>
      <c r="G27" s="21"/>
      <c r="H27" s="16">
        <v>725431439.31</v>
      </c>
      <c r="I27" s="22"/>
      <c r="J27" s="6">
        <f t="shared" si="2"/>
        <v>86.39747223600025</v>
      </c>
    </row>
    <row r="28" spans="1:10" ht="23.25" customHeight="1">
      <c r="A28" s="5"/>
      <c r="B28" s="16"/>
      <c r="C28" s="17"/>
      <c r="D28" s="18">
        <f t="shared" si="0"/>
        <v>0</v>
      </c>
      <c r="E28" s="19">
        <f t="shared" si="1"/>
        <v>0</v>
      </c>
      <c r="F28" s="20" t="s">
        <v>56</v>
      </c>
      <c r="G28" s="21"/>
      <c r="H28" s="16">
        <v>114201594.19</v>
      </c>
      <c r="I28" s="22"/>
      <c r="J28" s="6">
        <f t="shared" si="2"/>
        <v>13.601187553605772</v>
      </c>
    </row>
    <row r="29" spans="1:10" ht="23.25" customHeight="1">
      <c r="A29" s="5"/>
      <c r="B29" s="16"/>
      <c r="C29" s="17"/>
      <c r="D29" s="18">
        <f t="shared" si="0"/>
        <v>0</v>
      </c>
      <c r="E29" s="19">
        <f t="shared" si="1"/>
        <v>0</v>
      </c>
      <c r="F29" s="20"/>
      <c r="G29" s="21"/>
      <c r="H29" s="16"/>
      <c r="I29" s="22"/>
      <c r="J29" s="6">
        <f t="shared" si="2"/>
        <v>0</v>
      </c>
    </row>
    <row r="30" spans="1:10" ht="23.25" customHeight="1">
      <c r="A30" s="5"/>
      <c r="B30" s="16"/>
      <c r="C30" s="17"/>
      <c r="D30" s="18">
        <f t="shared" si="0"/>
        <v>0</v>
      </c>
      <c r="E30" s="19">
        <f t="shared" si="1"/>
        <v>0</v>
      </c>
      <c r="F30" s="20"/>
      <c r="G30" s="21"/>
      <c r="H30" s="16"/>
      <c r="I30" s="22"/>
      <c r="J30" s="6">
        <f t="shared" si="2"/>
        <v>0</v>
      </c>
    </row>
    <row r="31" spans="1:10" ht="23.25" customHeight="1" thickBot="1">
      <c r="A31" s="7" t="s">
        <v>48</v>
      </c>
      <c r="B31" s="11">
        <f>SUM(B21:C30)</f>
        <v>839644286.5</v>
      </c>
      <c r="C31" s="12"/>
      <c r="D31" s="11">
        <f t="shared" si="0"/>
        <v>100</v>
      </c>
      <c r="E31" s="12">
        <f t="shared" si="1"/>
        <v>0</v>
      </c>
      <c r="F31" s="13" t="s">
        <v>49</v>
      </c>
      <c r="G31" s="14"/>
      <c r="H31" s="11">
        <f>H20+H26</f>
        <v>839644286.5</v>
      </c>
      <c r="I31" s="15"/>
      <c r="J31" s="8">
        <f t="shared" si="2"/>
        <v>100</v>
      </c>
    </row>
    <row r="32" spans="1:10" s="9" customFormat="1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84">
    <mergeCell ref="A32:J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8:G18"/>
    <mergeCell ref="H18:J18"/>
    <mergeCell ref="B19:C19"/>
    <mergeCell ref="D19:E19"/>
    <mergeCell ref="F19:G19"/>
    <mergeCell ref="H19:I19"/>
    <mergeCell ref="I9:J9"/>
    <mergeCell ref="A15:J15"/>
    <mergeCell ref="A16:J16"/>
    <mergeCell ref="A17:J17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58" right="0.75" top="0.8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z00sp</cp:lastModifiedBy>
  <cp:lastPrinted>2011-07-28T06:39:08Z</cp:lastPrinted>
  <dcterms:created xsi:type="dcterms:W3CDTF">2011-07-18T01:28:00Z</dcterms:created>
  <dcterms:modified xsi:type="dcterms:W3CDTF">2011-08-10T02:37:39Z</dcterms:modified>
  <cp:category/>
  <cp:version/>
  <cp:contentType/>
  <cp:contentStatus/>
</cp:coreProperties>
</file>