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8415" activeTab="0"/>
  </bookViews>
  <sheets>
    <sheet name="金融研究發展基金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<sst xmlns="http://schemas.openxmlformats.org/spreadsheetml/2006/main" count="37" uniqueCount="35">
  <si>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收支餘絀結算表</t>
  </si>
  <si>
    <t>單位：新臺幣元</t>
  </si>
  <si>
    <t>科　　　　目</t>
  </si>
  <si>
    <t>％</t>
  </si>
  <si>
    <t>金　　　　額</t>
  </si>
  <si>
    <t>流動資產</t>
  </si>
  <si>
    <t>金融研究發展基金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</si>
  <si>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</si>
  <si>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</si>
  <si>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</si>
  <si>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</si>
  <si>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</si>
  <si>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</si>
  <si>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</si>
  <si>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</si>
  <si>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</si>
  <si>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</si>
  <si>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流動負債</t>
  </si>
  <si>
    <t>固定資產</t>
  </si>
  <si>
    <t>其他資產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</si>
  <si>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</si>
  <si>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</si>
  <si>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</si>
  <si>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</t>
  </si>
  <si>
    <t>比較增減（－）</t>
  </si>
  <si>
    <t>累積餘絀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</si>
  <si>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</si>
  <si>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</si>
  <si>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</si>
  <si>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</si>
  <si>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研究發展業務費用</t>
  </si>
  <si>
    <t>管理及總務費用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</si>
  <si>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</si>
  <si>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</si>
  <si>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無形資產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</si>
</sst>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#,##0_ 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_-\ #,##0.00_-;\-\ #,##0.00_-;_-* &quot;-&quot;??_-;_-@_-"/>
    <numFmt numFmtId="183" formatCode="_-\ #,##0.0_-;\-\ #,##0.0_-;_-* &quot;-&quot;??_-;_-@_-"/>
    <numFmt numFmtId="184" formatCode="_-\ #,##0_-;\-\ #,##0_-;_-* &quot;-&quot;??_-;_-@_-"/>
    <numFmt numFmtId="185" formatCode="&quot;US$&quot;#,##0.00"/>
    <numFmt numFmtId="186" formatCode="&quot;US$&quot;#,##0.0"/>
    <numFmt numFmtId="187" formatCode="&quot;US$&quot;#,##0"/>
    <numFmt numFmtId="188" formatCode="#,##0.0"/>
    <numFmt numFmtId="189" formatCode="#,##0.00_);\(#,##0.00\)"/>
    <numFmt numFmtId="190" formatCode="0.000%"/>
    <numFmt numFmtId="191" formatCode="&quot;NT$&quot;#,##0.00_);[Red]\(&quot;NT$&quot;#,##0.00\)"/>
    <numFmt numFmtId="192" formatCode="&quot;NT$&quot;#,##0_);[Red]\(&quot;NT$&quot;#,##0\)"/>
    <numFmt numFmtId="193" formatCode="&quot;NT$&quot;#,##0.0_);[Red]\(&quot;NT$&quot;#,##0.0\)"/>
    <numFmt numFmtId="194" formatCode="0_);[Red]\(0\)"/>
    <numFmt numFmtId="195" formatCode="&quot;NT$&quot;#,##0.00"/>
    <numFmt numFmtId="196" formatCode="&quot;NT$&quot;#,##0.0"/>
    <numFmt numFmtId="197" formatCode="&quot;NT$&quot;#,##0"/>
    <numFmt numFmtId="198" formatCode="m&quot;月&quot;d&quot;日&quot;"/>
    <numFmt numFmtId="199" formatCode="#,##0.0_ "/>
    <numFmt numFmtId="200" formatCode="0.0%"/>
    <numFmt numFmtId="201" formatCode="0.0_ "/>
    <numFmt numFmtId="202" formatCode="0_ "/>
    <numFmt numFmtId="203" formatCode="_-* #,##0.000_-;\-* #,##0.000_-;_-* &quot;-&quot;??_-;_-@_-"/>
    <numFmt numFmtId="204" formatCode="_-* #,##0.0000_-;\-* #,##0.0000_-;_-* &quot;-&quot;??_-;_-@_-"/>
    <numFmt numFmtId="205" formatCode="[$-404]AM/PM\ hh:mm:ss"/>
    <numFmt numFmtId="206" formatCode="\+#,##0.00;\-#,##0.00"/>
    <numFmt numFmtId="207" formatCode="\+#,##0.0;\-#,##0.0"/>
    <numFmt numFmtId="208" formatCode="\+#,##0;\-#,##0"/>
    <numFmt numFmtId="209" formatCode="#,##0.0_);\(#,##0.0\)"/>
    <numFmt numFmtId="210" formatCode="#,##0_);\(#,##0\)"/>
    <numFmt numFmtId="211" formatCode="&quot;$&quot;#,##0_);[Red]\(&quot;$&quot;#,##0\)"/>
    <numFmt numFmtId="212" formatCode="0.00_);[Red]\(0.00\)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_ ;[Red]\-#,##0\ ;0"/>
    <numFmt numFmtId="218" formatCode="#,##0;[Red]\-#,##0;\-"/>
    <numFmt numFmtId="219" formatCode="0_);\(0\)"/>
    <numFmt numFmtId="220" formatCode="_-* #,##0.0_-;\-* #,##0.0_-;_-* &quot;-&quot;?_-;_-@_-"/>
    <numFmt numFmtId="221" formatCode="#,##0.00_);[Red]\(#,##0.00\)"/>
    <numFmt numFmtId="222" formatCode="#,##0.0_);[Red]\(#,##0.0\)"/>
    <numFmt numFmtId="223" formatCode="0.000000_ "/>
    <numFmt numFmtId="224" formatCode="0.00000_ "/>
    <numFmt numFmtId="225" formatCode="0.0000_ "/>
    <numFmt numFmtId="226" formatCode="0.000_ "/>
    <numFmt numFmtId="227" formatCode="_(* #,##0.00_);_(&quot;－&quot;* #,##0.00_);_(* &quot;&quot;_);_(@_)"/>
    <numFmt numFmtId="228" formatCode="_(* #,##0.00_);_(&quot;－&quot;* #,##0.00_);_(* &quot; &quot;_);_(@_)"/>
    <numFmt numFmtId="229" formatCode="_(* #,##0.00_);_(&quot;  &quot;* #,##0.00_);_(* &quot;&quot;_);_(@_)"/>
    <numFmt numFmtId="230" formatCode="_(&quot; +&quot;* #,##0.00_);_(&quot;－&quot;* #,##0.00_);_(* &quot; &quot;_);_(@_)"/>
    <numFmt numFmtId="231" formatCode="_(* #,##0_);_(&quot;－&quot;* #,##0_);_(* &quot;&quot;_);_(@_)"/>
    <numFmt numFmtId="232" formatCode="_-* #,##0.00_-;\-\ #,##0.00_-;_-* &quot;-&quot;??_-;_-@_-"/>
  </numFmts>
  <fonts count="2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distributed" vertical="center" indent="1"/>
      <protection/>
    </xf>
    <xf numFmtId="227" fontId="10" fillId="0" borderId="4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 locked="0"/>
    </xf>
    <xf numFmtId="227" fontId="17" fillId="0" borderId="4" xfId="0" applyNumberFormat="1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distributed" vertical="center" indent="1"/>
      <protection/>
    </xf>
    <xf numFmtId="227" fontId="1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27" fontId="17" fillId="0" borderId="4" xfId="0" applyNumberFormat="1" applyFont="1" applyBorder="1" applyAlignment="1" applyProtection="1">
      <alignment horizontal="right" vertical="center"/>
      <protection locked="0"/>
    </xf>
    <xf numFmtId="227" fontId="17" fillId="0" borderId="3" xfId="0" applyNumberFormat="1" applyFont="1" applyBorder="1" applyAlignment="1" applyProtection="1">
      <alignment horizontal="right" vertical="center"/>
      <protection locked="0"/>
    </xf>
    <xf numFmtId="228" fontId="17" fillId="0" borderId="4" xfId="0" applyNumberFormat="1" applyFont="1" applyBorder="1" applyAlignment="1" applyProtection="1">
      <alignment horizontal="center" vertical="center"/>
      <protection/>
    </xf>
    <xf numFmtId="227" fontId="17" fillId="0" borderId="4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227" fontId="17" fillId="0" borderId="4" xfId="0" applyNumberFormat="1" applyFont="1" applyBorder="1" applyAlignment="1" applyProtection="1">
      <alignment horizontal="center" vertical="center"/>
      <protection/>
    </xf>
    <xf numFmtId="227" fontId="17" fillId="0" borderId="3" xfId="0" applyNumberFormat="1" applyFont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227" fontId="17" fillId="0" borderId="3" xfId="0" applyNumberFormat="1" applyFont="1" applyBorder="1" applyAlignment="1" applyProtection="1">
      <alignment horizontal="center" vertical="center"/>
      <protection locked="0"/>
    </xf>
    <xf numFmtId="229" fontId="10" fillId="0" borderId="6" xfId="0" applyNumberFormat="1" applyFont="1" applyBorder="1" applyAlignment="1" applyProtection="1">
      <alignment horizontal="right" vertical="center" indent="1" readingOrder="2"/>
      <protection/>
    </xf>
    <xf numFmtId="229" fontId="10" fillId="0" borderId="7" xfId="0" applyNumberFormat="1" applyFont="1" applyBorder="1" applyAlignment="1" applyProtection="1">
      <alignment horizontal="right" vertical="center" indent="1" readingOrder="2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232" fontId="10" fillId="0" borderId="6" xfId="0" applyNumberFormat="1" applyFont="1" applyBorder="1" applyAlignment="1" applyProtection="1">
      <alignment horizontal="right" vertical="center"/>
      <protection/>
    </xf>
    <xf numFmtId="232" fontId="10" fillId="0" borderId="5" xfId="0" applyNumberFormat="1" applyFont="1" applyBorder="1" applyAlignment="1" applyProtection="1">
      <alignment horizontal="right" vertical="center"/>
      <protection/>
    </xf>
    <xf numFmtId="229" fontId="17" fillId="0" borderId="4" xfId="0" applyNumberFormat="1" applyFont="1" applyBorder="1" applyAlignment="1" applyProtection="1">
      <alignment horizontal="right" vertical="center" indent="1" readingOrder="2"/>
      <protection/>
    </xf>
    <xf numFmtId="229" fontId="17" fillId="0" borderId="0" xfId="0" applyNumberFormat="1" applyFont="1" applyBorder="1" applyAlignment="1" applyProtection="1">
      <alignment horizontal="right" vertical="center" indent="1" readingOrder="2"/>
      <protection/>
    </xf>
    <xf numFmtId="0" fontId="16" fillId="0" borderId="0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228" fontId="17" fillId="0" borderId="3" xfId="0" applyNumberFormat="1" applyFont="1" applyBorder="1" applyAlignment="1" applyProtection="1">
      <alignment horizontal="center" vertical="center"/>
      <protection/>
    </xf>
    <xf numFmtId="232" fontId="17" fillId="0" borderId="4" xfId="0" applyNumberFormat="1" applyFont="1" applyBorder="1" applyAlignment="1" applyProtection="1">
      <alignment horizontal="right" vertical="center"/>
      <protection/>
    </xf>
    <xf numFmtId="232" fontId="17" fillId="0" borderId="3" xfId="0" applyNumberFormat="1" applyFont="1" applyBorder="1" applyAlignment="1" applyProtection="1">
      <alignment horizontal="right" vertical="center"/>
      <protection/>
    </xf>
    <xf numFmtId="229" fontId="10" fillId="0" borderId="4" xfId="0" applyNumberFormat="1" applyFont="1" applyBorder="1" applyAlignment="1" applyProtection="1">
      <alignment horizontal="right" vertical="center" indent="1" readingOrder="2"/>
      <protection/>
    </xf>
    <xf numFmtId="229" fontId="10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227" fontId="10" fillId="0" borderId="4" xfId="0" applyNumberFormat="1" applyFont="1" applyBorder="1" applyAlignment="1" applyProtection="1">
      <alignment horizontal="center" vertical="center"/>
      <protection locked="0"/>
    </xf>
    <xf numFmtId="227" fontId="10" fillId="0" borderId="3" xfId="0" applyNumberFormat="1" applyFont="1" applyBorder="1" applyAlignment="1" applyProtection="1">
      <alignment horizontal="center" vertical="center"/>
      <protection locked="0"/>
    </xf>
    <xf numFmtId="232" fontId="10" fillId="0" borderId="4" xfId="0" applyNumberFormat="1" applyFont="1" applyBorder="1" applyAlignment="1" applyProtection="1">
      <alignment horizontal="right" vertical="center"/>
      <protection/>
    </xf>
    <xf numFmtId="232" fontId="10" fillId="0" borderId="3" xfId="0" applyNumberFormat="1" applyFont="1" applyBorder="1" applyAlignment="1" applyProtection="1">
      <alignment horizontal="right" vertical="center"/>
      <protection/>
    </xf>
    <xf numFmtId="227" fontId="17" fillId="0" borderId="0" xfId="0" applyNumberFormat="1" applyFont="1" applyBorder="1" applyAlignment="1" applyProtection="1">
      <alignment horizontal="right" vertical="center"/>
      <protection locked="0"/>
    </xf>
    <xf numFmtId="229" fontId="10" fillId="0" borderId="8" xfId="0" applyNumberFormat="1" applyFont="1" applyBorder="1" applyAlignment="1" applyProtection="1">
      <alignment horizontal="right" vertical="center" indent="1" readingOrder="2"/>
      <protection/>
    </xf>
    <xf numFmtId="229" fontId="10" fillId="0" borderId="9" xfId="0" applyNumberFormat="1" applyFont="1" applyBorder="1" applyAlignment="1" applyProtection="1">
      <alignment horizontal="right" vertical="center" indent="1" readingOrder="2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227" fontId="10" fillId="0" borderId="8" xfId="0" applyNumberFormat="1" applyFont="1" applyBorder="1" applyAlignment="1" applyProtection="1">
      <alignment horizontal="center" vertical="center"/>
      <protection locked="0"/>
    </xf>
    <xf numFmtId="227" fontId="10" fillId="0" borderId="10" xfId="0" applyNumberFormat="1" applyFont="1" applyBorder="1" applyAlignment="1" applyProtection="1">
      <alignment horizontal="center" vertical="center"/>
      <protection locked="0"/>
    </xf>
    <xf numFmtId="232" fontId="10" fillId="0" borderId="8" xfId="0" applyNumberFormat="1" applyFont="1" applyBorder="1" applyAlignment="1" applyProtection="1">
      <alignment horizontal="right" vertical="center"/>
      <protection/>
    </xf>
    <xf numFmtId="232" fontId="10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27" fontId="10" fillId="0" borderId="8" xfId="0" applyNumberFormat="1" applyFont="1" applyBorder="1" applyAlignment="1" applyProtection="1">
      <alignment horizontal="center" vertical="center"/>
      <protection/>
    </xf>
    <xf numFmtId="227" fontId="10" fillId="0" borderId="10" xfId="0" applyNumberFormat="1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distributed" vertical="center" indent="1"/>
      <protection/>
    </xf>
    <xf numFmtId="0" fontId="15" fillId="0" borderId="10" xfId="0" applyFont="1" applyBorder="1" applyAlignment="1" applyProtection="1">
      <alignment horizontal="distributed" vertical="center" indent="1"/>
      <protection/>
    </xf>
    <xf numFmtId="227" fontId="10" fillId="0" borderId="9" xfId="0" applyNumberFormat="1" applyFont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227" fontId="17" fillId="0" borderId="0" xfId="0" applyNumberFormat="1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 quotePrefix="1">
      <alignment horizontal="left" vertical="center"/>
      <protection locked="0"/>
    </xf>
    <xf numFmtId="0" fontId="15" fillId="0" borderId="4" xfId="0" applyFont="1" applyBorder="1" applyAlignment="1" applyProtection="1">
      <alignment horizontal="distributed" vertical="center" indent="1"/>
      <protection/>
    </xf>
    <xf numFmtId="0" fontId="15" fillId="0" borderId="3" xfId="0" applyFont="1" applyBorder="1" applyAlignment="1" applyProtection="1">
      <alignment horizontal="distributed" vertical="center" indent="1"/>
      <protection/>
    </xf>
    <xf numFmtId="227" fontId="10" fillId="0" borderId="4" xfId="0" applyNumberFormat="1" applyFont="1" applyBorder="1" applyAlignment="1" applyProtection="1">
      <alignment horizontal="center" vertical="center"/>
      <protection/>
    </xf>
    <xf numFmtId="227" fontId="10" fillId="0" borderId="0" xfId="0" applyNumberFormat="1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left" vertical="center"/>
      <protection locked="0"/>
    </xf>
    <xf numFmtId="227" fontId="10" fillId="0" borderId="6" xfId="0" applyNumberFormat="1" applyFont="1" applyBorder="1" applyAlignment="1" applyProtection="1">
      <alignment horizontal="center" vertical="center"/>
      <protection/>
    </xf>
    <xf numFmtId="227" fontId="10" fillId="0" borderId="5" xfId="0" applyNumberFormat="1" applyFont="1" applyBorder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distributed" vertical="center" indent="1"/>
      <protection/>
    </xf>
    <xf numFmtId="0" fontId="15" fillId="0" borderId="5" xfId="0" applyFont="1" applyBorder="1" applyAlignment="1" applyProtection="1">
      <alignment horizontal="distributed" vertical="center" indent="1"/>
      <protection/>
    </xf>
    <xf numFmtId="227" fontId="10" fillId="0" borderId="7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5">
      <selection activeCell="D30" sqref="D30:E30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50390625" style="0" customWidth="1"/>
    <col min="4" max="4" width="4.625" style="0" customWidth="1"/>
    <col min="5" max="5" width="3.50390625" style="0" customWidth="1"/>
    <col min="6" max="6" width="12.875" style="0" customWidth="1"/>
    <col min="7" max="7" width="5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6.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2:10" ht="17.25" thickBot="1">
      <c r="B4" s="55" t="s">
        <v>32</v>
      </c>
      <c r="C4" s="55"/>
      <c r="D4" s="55"/>
      <c r="E4" s="55"/>
      <c r="F4" s="55"/>
      <c r="G4" s="55"/>
      <c r="H4" s="56" t="s">
        <v>1</v>
      </c>
      <c r="I4" s="56"/>
      <c r="J4" s="56"/>
    </row>
    <row r="5" spans="1:10" ht="18" customHeight="1">
      <c r="A5" s="57" t="s">
        <v>2</v>
      </c>
      <c r="B5" s="58"/>
      <c r="C5" s="61" t="s">
        <v>7</v>
      </c>
      <c r="D5" s="58"/>
      <c r="E5" s="61" t="s">
        <v>8</v>
      </c>
      <c r="F5" s="58"/>
      <c r="G5" s="63" t="s">
        <v>24</v>
      </c>
      <c r="H5" s="64"/>
      <c r="I5" s="64"/>
      <c r="J5" s="64"/>
    </row>
    <row r="6" spans="1:10" ht="18" customHeight="1">
      <c r="A6" s="59"/>
      <c r="B6" s="60"/>
      <c r="C6" s="62"/>
      <c r="D6" s="60"/>
      <c r="E6" s="62"/>
      <c r="F6" s="60"/>
      <c r="G6" s="65" t="s">
        <v>9</v>
      </c>
      <c r="H6" s="66"/>
      <c r="I6" s="65" t="s">
        <v>3</v>
      </c>
      <c r="J6" s="67"/>
    </row>
    <row r="7" spans="1:10" ht="18" customHeight="1">
      <c r="A7" s="46" t="s">
        <v>26</v>
      </c>
      <c r="B7" s="47"/>
      <c r="C7" s="48">
        <f>SUM(C8:D12)</f>
        <v>3782413</v>
      </c>
      <c r="D7" s="49"/>
      <c r="E7" s="48">
        <f>SUM(E8:F12)</f>
        <v>3691000</v>
      </c>
      <c r="F7" s="49"/>
      <c r="G7" s="50">
        <f>C7-E7</f>
        <v>91413</v>
      </c>
      <c r="H7" s="51"/>
      <c r="I7" s="44">
        <f>IF(E7=0,0,(G7/E7)*100)</f>
        <v>2.476645895421295</v>
      </c>
      <c r="J7" s="45"/>
    </row>
    <row r="8" spans="1:10" s="10" customFormat="1" ht="18" customHeight="1">
      <c r="A8" s="30" t="s">
        <v>27</v>
      </c>
      <c r="B8" s="31"/>
      <c r="C8" s="12">
        <v>3782413</v>
      </c>
      <c r="D8" s="13"/>
      <c r="E8" s="12">
        <v>3691000</v>
      </c>
      <c r="F8" s="13"/>
      <c r="G8" s="33">
        <f>C8-E8</f>
        <v>91413</v>
      </c>
      <c r="H8" s="34"/>
      <c r="I8" s="28">
        <f>IF(E8=0,0,(G8/E8)*100)</f>
        <v>2.476645895421295</v>
      </c>
      <c r="J8" s="29"/>
    </row>
    <row r="9" spans="1:10" s="10" customFormat="1" ht="18" customHeight="1">
      <c r="A9" s="30"/>
      <c r="B9" s="31"/>
      <c r="C9" s="12"/>
      <c r="D9" s="13"/>
      <c r="E9" s="12"/>
      <c r="F9" s="13"/>
      <c r="G9" s="12"/>
      <c r="H9" s="13"/>
      <c r="I9" s="12"/>
      <c r="J9" s="43"/>
    </row>
    <row r="10" spans="1:10" s="10" customFormat="1" ht="18" customHeight="1">
      <c r="A10" s="30"/>
      <c r="B10" s="31"/>
      <c r="C10" s="12"/>
      <c r="D10" s="13"/>
      <c r="E10" s="12"/>
      <c r="F10" s="13"/>
      <c r="G10" s="12"/>
      <c r="H10" s="13"/>
      <c r="I10" s="12"/>
      <c r="J10" s="43"/>
    </row>
    <row r="11" spans="1:10" s="10" customFormat="1" ht="18" customHeight="1">
      <c r="A11" s="30"/>
      <c r="B11" s="31"/>
      <c r="C11" s="12"/>
      <c r="D11" s="13"/>
      <c r="E11" s="12"/>
      <c r="F11" s="13"/>
      <c r="G11" s="12"/>
      <c r="H11" s="13"/>
      <c r="I11" s="12"/>
      <c r="J11" s="43"/>
    </row>
    <row r="12" spans="1:10" s="10" customFormat="1" ht="18" customHeight="1">
      <c r="A12" s="30"/>
      <c r="B12" s="31"/>
      <c r="C12" s="12"/>
      <c r="D12" s="13"/>
      <c r="E12" s="12"/>
      <c r="F12" s="13"/>
      <c r="G12" s="12"/>
      <c r="H12" s="13"/>
      <c r="I12" s="12"/>
      <c r="J12" s="43"/>
    </row>
    <row r="13" spans="1:10" s="11" customFormat="1" ht="18" customHeight="1">
      <c r="A13" s="37" t="s">
        <v>28</v>
      </c>
      <c r="B13" s="38"/>
      <c r="C13" s="39">
        <f>SUM(C14:D18)</f>
        <v>3177399</v>
      </c>
      <c r="D13" s="40"/>
      <c r="E13" s="39">
        <f>SUM(E14:F18)</f>
        <v>3913000</v>
      </c>
      <c r="F13" s="40"/>
      <c r="G13" s="41">
        <f>SUM(G14:H18)</f>
        <v>-735601</v>
      </c>
      <c r="H13" s="42"/>
      <c r="I13" s="35">
        <f aca="true" t="shared" si="0" ref="I13:I19">IF(E13=0,0,(G13/E13)*100)</f>
        <v>-18.798901098901098</v>
      </c>
      <c r="J13" s="36"/>
    </row>
    <row r="14" spans="1:10" s="10" customFormat="1" ht="18" customHeight="1">
      <c r="A14" s="30" t="s">
        <v>30</v>
      </c>
      <c r="B14" s="31"/>
      <c r="C14" s="12">
        <v>2309991</v>
      </c>
      <c r="D14" s="13"/>
      <c r="E14" s="12">
        <v>2894000</v>
      </c>
      <c r="F14" s="13"/>
      <c r="G14" s="33">
        <f aca="true" t="shared" si="1" ref="G14:G19">C14-E14</f>
        <v>-584009</v>
      </c>
      <c r="H14" s="34"/>
      <c r="I14" s="28">
        <f>IF(E14=0,0,(G14/E14)*100)</f>
        <v>-20.179993089149967</v>
      </c>
      <c r="J14" s="29"/>
    </row>
    <row r="15" spans="1:10" s="10" customFormat="1" ht="18" customHeight="1">
      <c r="A15" s="30" t="s">
        <v>31</v>
      </c>
      <c r="B15" s="31"/>
      <c r="C15" s="12">
        <v>867408</v>
      </c>
      <c r="D15" s="13"/>
      <c r="E15" s="12">
        <v>1019000</v>
      </c>
      <c r="F15" s="13"/>
      <c r="G15" s="33">
        <f t="shared" si="1"/>
        <v>-151592</v>
      </c>
      <c r="H15" s="34"/>
      <c r="I15" s="28">
        <f t="shared" si="0"/>
        <v>-14.876545632973503</v>
      </c>
      <c r="J15" s="29"/>
    </row>
    <row r="16" spans="1:10" s="10" customFormat="1" ht="18" customHeight="1">
      <c r="A16" s="30"/>
      <c r="B16" s="31"/>
      <c r="C16" s="12"/>
      <c r="D16" s="13"/>
      <c r="E16" s="12"/>
      <c r="F16" s="13"/>
      <c r="G16" s="14">
        <f t="shared" si="1"/>
        <v>0</v>
      </c>
      <c r="H16" s="32"/>
      <c r="I16" s="28">
        <f t="shared" si="0"/>
        <v>0</v>
      </c>
      <c r="J16" s="29"/>
    </row>
    <row r="17" spans="1:10" s="10" customFormat="1" ht="18" customHeight="1">
      <c r="A17" s="30"/>
      <c r="B17" s="31"/>
      <c r="C17" s="12"/>
      <c r="D17" s="13"/>
      <c r="E17" s="12"/>
      <c r="F17" s="13"/>
      <c r="G17" s="14">
        <f t="shared" si="1"/>
        <v>0</v>
      </c>
      <c r="H17" s="32"/>
      <c r="I17" s="28">
        <f t="shared" si="0"/>
        <v>0</v>
      </c>
      <c r="J17" s="29"/>
    </row>
    <row r="18" spans="1:10" s="10" customFormat="1" ht="18" customHeight="1">
      <c r="A18" s="30"/>
      <c r="B18" s="31"/>
      <c r="C18" s="12"/>
      <c r="D18" s="13"/>
      <c r="E18" s="12"/>
      <c r="F18" s="13"/>
      <c r="G18" s="14">
        <f t="shared" si="1"/>
        <v>0</v>
      </c>
      <c r="H18" s="32"/>
      <c r="I18" s="28">
        <f t="shared" si="0"/>
        <v>0</v>
      </c>
      <c r="J18" s="29"/>
    </row>
    <row r="19" spans="1:10" ht="18" customHeight="1" thickBot="1">
      <c r="A19" s="24" t="s">
        <v>29</v>
      </c>
      <c r="B19" s="25"/>
      <c r="C19" s="26">
        <f>C7-C13</f>
        <v>605014</v>
      </c>
      <c r="D19" s="27"/>
      <c r="E19" s="26">
        <f>E7-E13</f>
        <v>-222000</v>
      </c>
      <c r="F19" s="27"/>
      <c r="G19" s="26">
        <f t="shared" si="1"/>
        <v>827014</v>
      </c>
      <c r="H19" s="27"/>
      <c r="I19" s="22">
        <f t="shared" si="0"/>
        <v>-372.5288288288288</v>
      </c>
      <c r="J19" s="23"/>
    </row>
    <row r="22" spans="1:10" ht="27.75">
      <c r="A22" s="53" t="str">
        <f>A1</f>
        <v>金融研究發展基金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27.75">
      <c r="A23" s="53" t="s">
        <v>10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6.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2:10" ht="17.25" thickBot="1">
      <c r="B25" s="55" t="s">
        <v>33</v>
      </c>
      <c r="C25" s="55"/>
      <c r="D25" s="55"/>
      <c r="E25" s="55"/>
      <c r="F25" s="55"/>
      <c r="G25" s="55"/>
      <c r="H25" s="56" t="s">
        <v>1</v>
      </c>
      <c r="I25" s="56"/>
      <c r="J25" s="56"/>
    </row>
    <row r="26" spans="1:10" ht="24.75" customHeight="1">
      <c r="A26" s="1" t="s">
        <v>11</v>
      </c>
      <c r="B26" s="63" t="s">
        <v>12</v>
      </c>
      <c r="C26" s="68"/>
      <c r="D26" s="69" t="s">
        <v>13</v>
      </c>
      <c r="E26" s="70"/>
      <c r="F26" s="63" t="s">
        <v>14</v>
      </c>
      <c r="G26" s="68"/>
      <c r="H26" s="63" t="s">
        <v>4</v>
      </c>
      <c r="I26" s="64"/>
      <c r="J26" s="2" t="s">
        <v>13</v>
      </c>
    </row>
    <row r="27" spans="1:10" ht="18" customHeight="1">
      <c r="A27" s="3" t="s">
        <v>15</v>
      </c>
      <c r="B27" s="71">
        <f>SUM(B28:C38)</f>
        <v>842960983.5</v>
      </c>
      <c r="C27" s="72"/>
      <c r="D27" s="71">
        <f>IF(B$27&gt;0,(B27/B$27)*100,0)</f>
        <v>100</v>
      </c>
      <c r="E27" s="72">
        <f>IF(D$6&gt;0,(D27/D$21)*100,0)</f>
        <v>0</v>
      </c>
      <c r="F27" s="73" t="s">
        <v>16</v>
      </c>
      <c r="G27" s="74"/>
      <c r="H27" s="71">
        <f>SUM(H28:I33)</f>
        <v>23920</v>
      </c>
      <c r="I27" s="75"/>
      <c r="J27" s="4"/>
    </row>
    <row r="28" spans="1:10" ht="18" customHeight="1">
      <c r="A28" s="5" t="s">
        <v>5</v>
      </c>
      <c r="B28" s="15">
        <v>842710793.5</v>
      </c>
      <c r="C28" s="21"/>
      <c r="D28" s="17">
        <f>IF(B$27&gt;0,(B28/B$27)*100,0)</f>
        <v>99.97032009726462</v>
      </c>
      <c r="E28" s="18">
        <f>IF(D$6&gt;0,(D28/D$21)*100,0)</f>
        <v>0</v>
      </c>
      <c r="F28" s="76" t="s">
        <v>17</v>
      </c>
      <c r="G28" s="77"/>
      <c r="H28" s="15">
        <v>23920</v>
      </c>
      <c r="I28" s="78"/>
      <c r="J28" s="6"/>
    </row>
    <row r="29" spans="1:10" ht="18" customHeight="1">
      <c r="A29" s="5" t="s">
        <v>18</v>
      </c>
      <c r="B29" s="15">
        <v>218436</v>
      </c>
      <c r="C29" s="21"/>
      <c r="D29" s="17">
        <f>IF(B$27&gt;0,(B29/B$27)*100,0)</f>
        <v>0.02591294309886645</v>
      </c>
      <c r="E29" s="18">
        <f>IF(D$6&gt;0,(D29/D$21)*100,0)</f>
        <v>0</v>
      </c>
      <c r="F29" s="76"/>
      <c r="G29" s="77"/>
      <c r="H29" s="15"/>
      <c r="I29" s="78"/>
      <c r="J29" s="6">
        <f aca="true" t="shared" si="2" ref="J29:J39">IF(H$39&gt;0,(H29/H$39)*100,0)</f>
        <v>0</v>
      </c>
    </row>
    <row r="30" spans="1:10" ht="18" customHeight="1">
      <c r="A30" s="5" t="s">
        <v>34</v>
      </c>
      <c r="B30" s="15">
        <v>31104</v>
      </c>
      <c r="C30" s="16"/>
      <c r="D30" s="17"/>
      <c r="E30" s="18"/>
      <c r="F30" s="19"/>
      <c r="G30" s="20"/>
      <c r="H30" s="15"/>
      <c r="I30" s="21"/>
      <c r="J30" s="6"/>
    </row>
    <row r="31" spans="1:10" ht="18" customHeight="1">
      <c r="A31" s="5" t="s">
        <v>19</v>
      </c>
      <c r="B31" s="15">
        <v>650</v>
      </c>
      <c r="C31" s="21"/>
      <c r="D31" s="17"/>
      <c r="E31" s="18"/>
      <c r="F31" s="79"/>
      <c r="G31" s="77"/>
      <c r="H31" s="15"/>
      <c r="I31" s="78"/>
      <c r="J31" s="6">
        <f t="shared" si="2"/>
        <v>0</v>
      </c>
    </row>
    <row r="32" spans="1:10" ht="18" customHeight="1">
      <c r="A32" s="5"/>
      <c r="B32" s="15"/>
      <c r="C32" s="21"/>
      <c r="D32" s="17"/>
      <c r="E32" s="18"/>
      <c r="F32" s="76"/>
      <c r="G32" s="77"/>
      <c r="H32" s="15"/>
      <c r="I32" s="78"/>
      <c r="J32" s="6">
        <f t="shared" si="2"/>
        <v>0</v>
      </c>
    </row>
    <row r="33" spans="1:10" ht="18" customHeight="1">
      <c r="A33" s="5"/>
      <c r="B33" s="15"/>
      <c r="C33" s="21"/>
      <c r="D33" s="17">
        <f aca="true" t="shared" si="3" ref="D33:D39">IF(B$27&gt;0,(B33/B$27)*100,0)</f>
        <v>0</v>
      </c>
      <c r="E33" s="18">
        <f aca="true" t="shared" si="4" ref="E33:E39">IF(D$6&gt;0,(D33/D$21)*100,0)</f>
        <v>0</v>
      </c>
      <c r="F33" s="76"/>
      <c r="G33" s="77"/>
      <c r="H33" s="15"/>
      <c r="I33" s="78"/>
      <c r="J33" s="6">
        <f t="shared" si="2"/>
        <v>0</v>
      </c>
    </row>
    <row r="34" spans="1:10" ht="18" customHeight="1">
      <c r="A34" s="5"/>
      <c r="B34" s="15"/>
      <c r="C34" s="21"/>
      <c r="D34" s="17">
        <f t="shared" si="3"/>
        <v>0</v>
      </c>
      <c r="E34" s="18">
        <f t="shared" si="4"/>
        <v>0</v>
      </c>
      <c r="F34" s="80" t="s">
        <v>20</v>
      </c>
      <c r="G34" s="81"/>
      <c r="H34" s="82">
        <f>SUM(H35:I38)</f>
        <v>842937063.5</v>
      </c>
      <c r="I34" s="83"/>
      <c r="J34" s="4">
        <f>IF(H$39&gt;0,(H34/H$39)*100,0)</f>
        <v>99.99716238349482</v>
      </c>
    </row>
    <row r="35" spans="1:10" ht="18" customHeight="1">
      <c r="A35" s="5"/>
      <c r="B35" s="15"/>
      <c r="C35" s="21"/>
      <c r="D35" s="17">
        <f t="shared" si="3"/>
        <v>0</v>
      </c>
      <c r="E35" s="18">
        <f t="shared" si="4"/>
        <v>0</v>
      </c>
      <c r="F35" s="76" t="s">
        <v>23</v>
      </c>
      <c r="G35" s="77"/>
      <c r="H35" s="15">
        <v>725431439.31</v>
      </c>
      <c r="I35" s="78"/>
      <c r="J35" s="6">
        <f t="shared" si="2"/>
        <v>86.05753451339896</v>
      </c>
    </row>
    <row r="36" spans="1:10" ht="18" customHeight="1">
      <c r="A36" s="5"/>
      <c r="B36" s="15"/>
      <c r="C36" s="21"/>
      <c r="D36" s="17">
        <f t="shared" si="3"/>
        <v>0</v>
      </c>
      <c r="E36" s="18">
        <f t="shared" si="4"/>
        <v>0</v>
      </c>
      <c r="F36" s="76" t="s">
        <v>25</v>
      </c>
      <c r="G36" s="77"/>
      <c r="H36" s="15">
        <v>117505624.19</v>
      </c>
      <c r="I36" s="78"/>
      <c r="J36" s="6">
        <f t="shared" si="2"/>
        <v>13.939627870095842</v>
      </c>
    </row>
    <row r="37" spans="1:10" ht="18" customHeight="1">
      <c r="A37" s="5"/>
      <c r="B37" s="15"/>
      <c r="C37" s="21"/>
      <c r="D37" s="17">
        <f t="shared" si="3"/>
        <v>0</v>
      </c>
      <c r="E37" s="18">
        <f t="shared" si="4"/>
        <v>0</v>
      </c>
      <c r="F37" s="76"/>
      <c r="G37" s="77"/>
      <c r="H37" s="15"/>
      <c r="I37" s="78"/>
      <c r="J37" s="6">
        <f t="shared" si="2"/>
        <v>0</v>
      </c>
    </row>
    <row r="38" spans="1:10" ht="18" customHeight="1" hidden="1">
      <c r="A38" s="5"/>
      <c r="B38" s="15"/>
      <c r="C38" s="21"/>
      <c r="D38" s="17">
        <f t="shared" si="3"/>
        <v>0</v>
      </c>
      <c r="E38" s="18">
        <f t="shared" si="4"/>
        <v>0</v>
      </c>
      <c r="F38" s="76"/>
      <c r="G38" s="77"/>
      <c r="H38" s="15"/>
      <c r="I38" s="78"/>
      <c r="J38" s="6">
        <f t="shared" si="2"/>
        <v>0</v>
      </c>
    </row>
    <row r="39" spans="1:10" ht="18" customHeight="1" thickBot="1">
      <c r="A39" s="7" t="s">
        <v>21</v>
      </c>
      <c r="B39" s="85">
        <f>SUM(B28:C38)</f>
        <v>842960983.5</v>
      </c>
      <c r="C39" s="86"/>
      <c r="D39" s="85">
        <f t="shared" si="3"/>
        <v>100</v>
      </c>
      <c r="E39" s="86">
        <f t="shared" si="4"/>
        <v>0</v>
      </c>
      <c r="F39" s="87" t="s">
        <v>22</v>
      </c>
      <c r="G39" s="88"/>
      <c r="H39" s="85">
        <f>H27+H34</f>
        <v>842960983.5</v>
      </c>
      <c r="I39" s="89"/>
      <c r="J39" s="8">
        <f t="shared" si="2"/>
        <v>100</v>
      </c>
    </row>
    <row r="40" spans="1:10" s="9" customFormat="1" ht="19.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</row>
  </sheetData>
  <mergeCells count="138">
    <mergeCell ref="A40:J40"/>
    <mergeCell ref="B39:C39"/>
    <mergeCell ref="D39:E39"/>
    <mergeCell ref="F39:G39"/>
    <mergeCell ref="H39:I39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A22:J22"/>
    <mergeCell ref="A23:J23"/>
    <mergeCell ref="A24:J24"/>
    <mergeCell ref="B25:G25"/>
    <mergeCell ref="H25:J25"/>
    <mergeCell ref="A5:B6"/>
    <mergeCell ref="C5:D6"/>
    <mergeCell ref="E5:F6"/>
    <mergeCell ref="G5:J5"/>
    <mergeCell ref="G6:H6"/>
    <mergeCell ref="I6:J6"/>
    <mergeCell ref="A1:J1"/>
    <mergeCell ref="A2:J2"/>
    <mergeCell ref="A3:J3"/>
    <mergeCell ref="B4:G4"/>
    <mergeCell ref="H4:J4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9:J19"/>
    <mergeCell ref="A19:B19"/>
    <mergeCell ref="C19:D19"/>
    <mergeCell ref="E19:F19"/>
    <mergeCell ref="G19:H19"/>
    <mergeCell ref="B30:C30"/>
    <mergeCell ref="D30:E30"/>
    <mergeCell ref="F30:G30"/>
    <mergeCell ref="H30:I30"/>
  </mergeCells>
  <printOptions/>
  <pageMargins left="0.5905511811023623" right="0.7480314960629921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ch4323</dc:creator>
  <cp:keywords/>
  <dc:description/>
  <cp:lastModifiedBy>會計決算處基金會計科連宏櫻</cp:lastModifiedBy>
  <cp:lastPrinted>2013-07-20T06:19:02Z</cp:lastPrinted>
  <dcterms:created xsi:type="dcterms:W3CDTF">2012-07-19T06:14:00Z</dcterms:created>
  <dcterms:modified xsi:type="dcterms:W3CDTF">2013-07-29T02:19:01Z</dcterms:modified>
  <cp:category/>
  <cp:version/>
  <cp:contentType/>
  <cp:contentStatus/>
</cp:coreProperties>
</file>