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4712" windowHeight="8412" activeTab="0"/>
  </bookViews>
  <sheets>
    <sheet name="金融研究發展基金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<sst xmlns="http://schemas.openxmlformats.org/spreadsheetml/2006/main" count="38" uniqueCount="36">
  <si>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收支餘絀結算表</t>
  </si>
  <si>
    <t>單位：新臺幣元</t>
  </si>
  <si>
    <t>科　　　　目</t>
  </si>
  <si>
    <t>％</t>
  </si>
  <si>
    <t>金　　　　額</t>
  </si>
  <si>
    <t>流動資產</t>
  </si>
  <si>
    <t>金融研究發展基金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</si>
  <si>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</si>
  <si>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</si>
  <si>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</si>
  <si>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</si>
  <si>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</si>
  <si>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</si>
  <si>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</si>
  <si>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</si>
  <si>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</si>
  <si>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</si>
  <si>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流動負債</t>
  </si>
  <si>
    <t>固定資產</t>
  </si>
  <si>
    <t>其他資產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</si>
  <si>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</si>
  <si>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</si>
  <si>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</si>
  <si>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</si>
  <si>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>比較增減（－）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</si>
  <si>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</si>
  <si>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</si>
  <si>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</si>
  <si>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</si>
  <si>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研究發展業務費用</t>
  </si>
  <si>
    <t>管理及總務費用</t>
  </si>
  <si>
    <t>無形資產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</si>
  <si>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</si>
  <si>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103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</si>
  <si>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雜項收入</t>
  </si>
  <si>
    <r>
      <t>累積餘絀</t>
    </r>
    <r>
      <rPr>
        <sz val="10"/>
        <rFont val="新細明體"/>
        <family val="1"/>
      </rPr>
      <t xml:space="preserve"> (－)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</si>
</sst>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0_);_(&quot;－&quot;* #,##0.00_);_(* &quot; &quot;_);_(@_)"/>
    <numFmt numFmtId="178" formatCode="_(* #,##0.00_);_(&quot;  &quot;* #,##0.00_);_(* &quot;&quot;_);_(@_)"/>
    <numFmt numFmtId="179" formatCode="_-* #,##0.00_-;\-\ #,##0.00_-;_-* &quot;-&quot;??_-;_-@_-"/>
    <numFmt numFmtId="180" formatCode="#,##0.00_ 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176" fontId="16" fillId="0" borderId="13" xfId="0" applyNumberFormat="1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76" fontId="36" fillId="0" borderId="13" xfId="0" applyNumberFormat="1" applyFont="1" applyBorder="1" applyAlignment="1" applyProtection="1">
      <alignment horizontal="center" vertical="center"/>
      <protection/>
    </xf>
    <xf numFmtId="176" fontId="37" fillId="0" borderId="13" xfId="0" applyNumberFormat="1" applyFont="1" applyBorder="1" applyAlignment="1" applyProtection="1">
      <alignment horizontal="center" vertical="center"/>
      <protection/>
    </xf>
    <xf numFmtId="176" fontId="16" fillId="0" borderId="13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6" fontId="16" fillId="0" borderId="13" xfId="0" applyNumberFormat="1" applyFont="1" applyBorder="1" applyAlignment="1" applyProtection="1">
      <alignment horizontal="center" vertical="center"/>
      <protection/>
    </xf>
    <xf numFmtId="176" fontId="16" fillId="0" borderId="12" xfId="0" applyNumberFormat="1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176" fontId="9" fillId="0" borderId="17" xfId="0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distributed" vertical="center" indent="1"/>
      <protection/>
    </xf>
    <xf numFmtId="0" fontId="14" fillId="0" borderId="19" xfId="0" applyFont="1" applyBorder="1" applyAlignment="1" applyProtection="1">
      <alignment horizontal="distributed" vertical="center" indent="1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176" fontId="9" fillId="0" borderId="20" xfId="0" applyNumberFormat="1" applyFont="1" applyBorder="1" applyAlignment="1" applyProtection="1">
      <alignment horizontal="center" vertical="center"/>
      <protection/>
    </xf>
    <xf numFmtId="176" fontId="37" fillId="0" borderId="13" xfId="0" applyNumberFormat="1" applyFont="1" applyBorder="1" applyAlignment="1" applyProtection="1">
      <alignment horizontal="center" vertical="center"/>
      <protection/>
    </xf>
    <xf numFmtId="176" fontId="37" fillId="0" borderId="12" xfId="0" applyNumberFormat="1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 quotePrefix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right" vertical="center"/>
      <protection/>
    </xf>
    <xf numFmtId="178" fontId="16" fillId="0" borderId="13" xfId="0" applyNumberFormat="1" applyFont="1" applyBorder="1" applyAlignment="1" applyProtection="1">
      <alignment horizontal="right" vertical="center" indent="1" readingOrder="2"/>
      <protection/>
    </xf>
    <xf numFmtId="178" fontId="16" fillId="0" borderId="0" xfId="0" applyNumberFormat="1" applyFont="1" applyBorder="1" applyAlignment="1" applyProtection="1">
      <alignment horizontal="right" vertical="center" indent="1" readingOrder="2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9" fontId="9" fillId="0" borderId="18" xfId="0" applyNumberFormat="1" applyFont="1" applyBorder="1" applyAlignment="1" applyProtection="1">
      <alignment horizontal="right" vertical="center"/>
      <protection/>
    </xf>
    <xf numFmtId="179" fontId="9" fillId="0" borderId="19" xfId="0" applyNumberFormat="1" applyFont="1" applyBorder="1" applyAlignment="1" applyProtection="1">
      <alignment horizontal="right" vertical="center"/>
      <protection/>
    </xf>
    <xf numFmtId="178" fontId="9" fillId="0" borderId="18" xfId="0" applyNumberFormat="1" applyFont="1" applyBorder="1" applyAlignment="1" applyProtection="1">
      <alignment horizontal="right" vertical="center" indent="1" readingOrder="2"/>
      <protection/>
    </xf>
    <xf numFmtId="178" fontId="9" fillId="0" borderId="20" xfId="0" applyNumberFormat="1" applyFont="1" applyBorder="1" applyAlignment="1" applyProtection="1">
      <alignment horizontal="right" vertical="center" indent="1" readingOrder="2"/>
      <protection/>
    </xf>
    <xf numFmtId="180" fontId="37" fillId="0" borderId="13" xfId="0" applyNumberFormat="1" applyFont="1" applyBorder="1" applyAlignment="1" applyProtection="1">
      <alignment horizontal="right" vertical="center"/>
      <protection locked="0"/>
    </xf>
    <xf numFmtId="180" fontId="37" fillId="0" borderId="12" xfId="0" applyNumberFormat="1" applyFont="1" applyBorder="1" applyAlignment="1" applyProtection="1">
      <alignment horizontal="right" vertical="center"/>
      <protection locked="0"/>
    </xf>
    <xf numFmtId="179" fontId="16" fillId="0" borderId="13" xfId="0" applyNumberFormat="1" applyFont="1" applyBorder="1" applyAlignment="1" applyProtection="1">
      <alignment horizontal="right" vertical="center"/>
      <protection/>
    </xf>
    <xf numFmtId="179" fontId="16" fillId="0" borderId="12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176" fontId="16" fillId="0" borderId="13" xfId="0" applyNumberFormat="1" applyFont="1" applyBorder="1" applyAlignment="1" applyProtection="1">
      <alignment horizontal="right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180" fontId="37" fillId="0" borderId="13" xfId="0" applyNumberFormat="1" applyFont="1" applyBorder="1" applyAlignment="1" applyProtection="1">
      <alignment horizontal="right" vertical="center" readingOrder="2"/>
      <protection/>
    </xf>
    <xf numFmtId="180" fontId="37" fillId="0" borderId="0" xfId="0" applyNumberFormat="1" applyFont="1" applyBorder="1" applyAlignment="1" applyProtection="1">
      <alignment horizontal="right" vertical="center" readingOrder="2"/>
      <protection/>
    </xf>
    <xf numFmtId="176" fontId="16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 indent="1" readingOrder="2"/>
      <protection/>
    </xf>
    <xf numFmtId="178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77" fontId="16" fillId="0" borderId="13" xfId="0" applyNumberFormat="1" applyFont="1" applyBorder="1" applyAlignment="1" applyProtection="1">
      <alignment horizontal="center" vertical="center"/>
      <protection/>
    </xf>
    <xf numFmtId="177" fontId="16" fillId="0" borderId="12" xfId="0" applyNumberFormat="1" applyFont="1" applyBorder="1" applyAlignment="1" applyProtection="1">
      <alignment horizontal="center" vertical="center"/>
      <protection/>
    </xf>
    <xf numFmtId="176" fontId="9" fillId="0" borderId="1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78" fontId="9" fillId="0" borderId="15" xfId="0" applyNumberFormat="1" applyFont="1" applyBorder="1" applyAlignment="1" applyProtection="1">
      <alignment horizontal="right" vertical="center" indent="1" readingOrder="2"/>
      <protection/>
    </xf>
    <xf numFmtId="178" fontId="9" fillId="0" borderId="17" xfId="0" applyNumberFormat="1" applyFont="1" applyBorder="1" applyAlignment="1" applyProtection="1">
      <alignment horizontal="right" vertical="center" indent="1" readingOrder="2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79" fontId="9" fillId="0" borderId="15" xfId="0" applyNumberFormat="1" applyFont="1" applyBorder="1" applyAlignment="1" applyProtection="1">
      <alignment horizontal="right" vertical="center"/>
      <protection/>
    </xf>
    <xf numFmtId="179" fontId="9" fillId="0" borderId="14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6">
      <selection activeCell="L35" sqref="L3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7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2:10" ht="16.5" thickBot="1">
      <c r="B4" s="52" t="s">
        <v>32</v>
      </c>
      <c r="C4" s="52"/>
      <c r="D4" s="52"/>
      <c r="E4" s="52"/>
      <c r="F4" s="52"/>
      <c r="G4" s="52"/>
      <c r="H4" s="53" t="s">
        <v>1</v>
      </c>
      <c r="I4" s="53"/>
      <c r="J4" s="53"/>
    </row>
    <row r="5" spans="1:10" ht="18" customHeight="1">
      <c r="A5" s="38" t="s">
        <v>2</v>
      </c>
      <c r="B5" s="39"/>
      <c r="C5" s="42" t="s">
        <v>7</v>
      </c>
      <c r="D5" s="39"/>
      <c r="E5" s="42" t="s">
        <v>8</v>
      </c>
      <c r="F5" s="39"/>
      <c r="G5" s="44" t="s">
        <v>24</v>
      </c>
      <c r="H5" s="45"/>
      <c r="I5" s="45"/>
      <c r="J5" s="45"/>
    </row>
    <row r="6" spans="1:10" ht="18" customHeight="1">
      <c r="A6" s="40"/>
      <c r="B6" s="41"/>
      <c r="C6" s="43"/>
      <c r="D6" s="41"/>
      <c r="E6" s="43"/>
      <c r="F6" s="41"/>
      <c r="G6" s="46" t="s">
        <v>9</v>
      </c>
      <c r="H6" s="47"/>
      <c r="I6" s="46" t="s">
        <v>3</v>
      </c>
      <c r="J6" s="48"/>
    </row>
    <row r="7" spans="1:10" ht="18" customHeight="1">
      <c r="A7" s="56" t="s">
        <v>25</v>
      </c>
      <c r="B7" s="57"/>
      <c r="C7" s="58">
        <f>SUM(C8:D12)</f>
        <v>3788964</v>
      </c>
      <c r="D7" s="59"/>
      <c r="E7" s="58">
        <f>SUM(E8:F12)</f>
        <v>3833000</v>
      </c>
      <c r="F7" s="59"/>
      <c r="G7" s="60">
        <f>C7-E7</f>
        <v>-44036</v>
      </c>
      <c r="H7" s="61"/>
      <c r="I7" s="62">
        <f>IF(E7=0,0,(G7/E7)*100)</f>
        <v>-1.1488651187059744</v>
      </c>
      <c r="J7" s="63"/>
    </row>
    <row r="8" spans="1:10" s="10" customFormat="1" ht="18" customHeight="1">
      <c r="A8" s="68" t="s">
        <v>26</v>
      </c>
      <c r="B8" s="69"/>
      <c r="C8" s="70">
        <v>3787084</v>
      </c>
      <c r="D8" s="71"/>
      <c r="E8" s="70">
        <v>3833000</v>
      </c>
      <c r="F8" s="71"/>
      <c r="G8" s="66">
        <f>C8-E8</f>
        <v>-45916</v>
      </c>
      <c r="H8" s="67"/>
      <c r="I8" s="54">
        <f>IF(E8=0,0,(G8/E8)*100)</f>
        <v>-1.197912861987999</v>
      </c>
      <c r="J8" s="55"/>
    </row>
    <row r="9" spans="1:10" s="10" customFormat="1" ht="18" customHeight="1">
      <c r="A9" s="68" t="s">
        <v>34</v>
      </c>
      <c r="B9" s="69"/>
      <c r="C9" s="70">
        <v>1880</v>
      </c>
      <c r="D9" s="71"/>
      <c r="E9" s="64">
        <v>0</v>
      </c>
      <c r="F9" s="65"/>
      <c r="G9" s="66">
        <f>C9-E9</f>
        <v>1880</v>
      </c>
      <c r="H9" s="67"/>
      <c r="I9" s="72">
        <f>IF(E9=0,0,(G9/E9)*100)</f>
        <v>0</v>
      </c>
      <c r="J9" s="73"/>
    </row>
    <row r="10" spans="1:10" s="10" customFormat="1" ht="18" customHeight="1">
      <c r="A10" s="68"/>
      <c r="B10" s="69"/>
      <c r="C10" s="70"/>
      <c r="D10" s="71"/>
      <c r="E10" s="70"/>
      <c r="F10" s="71"/>
      <c r="G10" s="70"/>
      <c r="H10" s="71"/>
      <c r="I10" s="70"/>
      <c r="J10" s="74"/>
    </row>
    <row r="11" spans="1:10" s="10" customFormat="1" ht="18" customHeight="1">
      <c r="A11" s="68"/>
      <c r="B11" s="69"/>
      <c r="C11" s="70"/>
      <c r="D11" s="71"/>
      <c r="E11" s="70"/>
      <c r="F11" s="71"/>
      <c r="G11" s="70"/>
      <c r="H11" s="71"/>
      <c r="I11" s="70"/>
      <c r="J11" s="74"/>
    </row>
    <row r="12" spans="1:10" s="10" customFormat="1" ht="18" customHeight="1">
      <c r="A12" s="68"/>
      <c r="B12" s="69"/>
      <c r="C12" s="70"/>
      <c r="D12" s="71"/>
      <c r="E12" s="70"/>
      <c r="F12" s="71"/>
      <c r="G12" s="70"/>
      <c r="H12" s="71"/>
      <c r="I12" s="70"/>
      <c r="J12" s="74"/>
    </row>
    <row r="13" spans="1:10" s="11" customFormat="1" ht="18" customHeight="1">
      <c r="A13" s="81" t="s">
        <v>27</v>
      </c>
      <c r="B13" s="82"/>
      <c r="C13" s="75">
        <f>SUM(C14:D18)</f>
        <v>3045891</v>
      </c>
      <c r="D13" s="76"/>
      <c r="E13" s="75">
        <f>SUM(E14:F18)</f>
        <v>3453000</v>
      </c>
      <c r="F13" s="76"/>
      <c r="G13" s="77">
        <f>SUM(G14:H18)</f>
        <v>-407109</v>
      </c>
      <c r="H13" s="78"/>
      <c r="I13" s="79">
        <f aca="true" t="shared" si="0" ref="I13:I19">IF(E13=0,0,(G13/E13)*100)</f>
        <v>-11.790008688097307</v>
      </c>
      <c r="J13" s="80"/>
    </row>
    <row r="14" spans="1:10" s="10" customFormat="1" ht="18" customHeight="1">
      <c r="A14" s="68" t="s">
        <v>29</v>
      </c>
      <c r="B14" s="69"/>
      <c r="C14" s="70">
        <v>2128189</v>
      </c>
      <c r="D14" s="71"/>
      <c r="E14" s="70">
        <v>2406000</v>
      </c>
      <c r="F14" s="71"/>
      <c r="G14" s="66">
        <f aca="true" t="shared" si="1" ref="G14:G19">C14-E14</f>
        <v>-277811</v>
      </c>
      <c r="H14" s="67"/>
      <c r="I14" s="54">
        <f>IF(E14=0,0,(G14/E14)*100)</f>
        <v>-11.546591853699086</v>
      </c>
      <c r="J14" s="55"/>
    </row>
    <row r="15" spans="1:10" s="10" customFormat="1" ht="18" customHeight="1">
      <c r="A15" s="68" t="s">
        <v>30</v>
      </c>
      <c r="B15" s="69"/>
      <c r="C15" s="70">
        <v>917702</v>
      </c>
      <c r="D15" s="71"/>
      <c r="E15" s="70">
        <v>1047000</v>
      </c>
      <c r="F15" s="71"/>
      <c r="G15" s="66">
        <f t="shared" si="1"/>
        <v>-129298</v>
      </c>
      <c r="H15" s="67"/>
      <c r="I15" s="54">
        <f t="shared" si="0"/>
        <v>-12.34937917860554</v>
      </c>
      <c r="J15" s="55"/>
    </row>
    <row r="16" spans="1:10" s="10" customFormat="1" ht="18" customHeight="1">
      <c r="A16" s="68"/>
      <c r="B16" s="69"/>
      <c r="C16" s="70"/>
      <c r="D16" s="71"/>
      <c r="E16" s="70"/>
      <c r="F16" s="71"/>
      <c r="G16" s="83">
        <f t="shared" si="1"/>
        <v>0</v>
      </c>
      <c r="H16" s="84"/>
      <c r="I16" s="54">
        <f t="shared" si="0"/>
        <v>0</v>
      </c>
      <c r="J16" s="55"/>
    </row>
    <row r="17" spans="1:10" s="10" customFormat="1" ht="18" customHeight="1">
      <c r="A17" s="68"/>
      <c r="B17" s="69"/>
      <c r="C17" s="70"/>
      <c r="D17" s="71"/>
      <c r="E17" s="70"/>
      <c r="F17" s="71"/>
      <c r="G17" s="83">
        <f t="shared" si="1"/>
        <v>0</v>
      </c>
      <c r="H17" s="84"/>
      <c r="I17" s="54">
        <f t="shared" si="0"/>
        <v>0</v>
      </c>
      <c r="J17" s="55"/>
    </row>
    <row r="18" spans="1:10" s="10" customFormat="1" ht="18" customHeight="1">
      <c r="A18" s="68"/>
      <c r="B18" s="69"/>
      <c r="C18" s="70"/>
      <c r="D18" s="71"/>
      <c r="E18" s="70"/>
      <c r="F18" s="71"/>
      <c r="G18" s="83">
        <f t="shared" si="1"/>
        <v>0</v>
      </c>
      <c r="H18" s="84"/>
      <c r="I18" s="54">
        <f t="shared" si="0"/>
        <v>0</v>
      </c>
      <c r="J18" s="55"/>
    </row>
    <row r="19" spans="1:10" ht="18" customHeight="1" thickBot="1">
      <c r="A19" s="94" t="s">
        <v>28</v>
      </c>
      <c r="B19" s="95"/>
      <c r="C19" s="96">
        <f>C7-C13</f>
        <v>743073</v>
      </c>
      <c r="D19" s="97"/>
      <c r="E19" s="96">
        <f>E7-E13</f>
        <v>380000</v>
      </c>
      <c r="F19" s="97"/>
      <c r="G19" s="96">
        <f t="shared" si="1"/>
        <v>363073</v>
      </c>
      <c r="H19" s="97"/>
      <c r="I19" s="92">
        <f t="shared" si="0"/>
        <v>95.54552631578947</v>
      </c>
      <c r="J19" s="93"/>
    </row>
    <row r="22" spans="1:10" ht="27.75">
      <c r="A22" s="50" t="str">
        <f>A1</f>
        <v>金融研究發展基金</v>
      </c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27.75">
      <c r="A23" s="50" t="s">
        <v>10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5.7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2:10" ht="16.5" thickBot="1">
      <c r="B25" s="52" t="s">
        <v>33</v>
      </c>
      <c r="C25" s="52"/>
      <c r="D25" s="52"/>
      <c r="E25" s="52"/>
      <c r="F25" s="52"/>
      <c r="G25" s="52"/>
      <c r="H25" s="53" t="s">
        <v>1</v>
      </c>
      <c r="I25" s="53"/>
      <c r="J25" s="53"/>
    </row>
    <row r="26" spans="1:10" ht="24.75" customHeight="1">
      <c r="A26" s="1" t="s">
        <v>11</v>
      </c>
      <c r="B26" s="44" t="s">
        <v>12</v>
      </c>
      <c r="C26" s="86"/>
      <c r="D26" s="87" t="s">
        <v>13</v>
      </c>
      <c r="E26" s="88"/>
      <c r="F26" s="44" t="s">
        <v>14</v>
      </c>
      <c r="G26" s="86"/>
      <c r="H26" s="44" t="s">
        <v>4</v>
      </c>
      <c r="I26" s="45"/>
      <c r="J26" s="2" t="s">
        <v>13</v>
      </c>
    </row>
    <row r="27" spans="1:10" ht="18" customHeight="1">
      <c r="A27" s="3" t="s">
        <v>15</v>
      </c>
      <c r="B27" s="33">
        <f>SUM(B28:C38)</f>
        <v>845194525.5</v>
      </c>
      <c r="C27" s="85"/>
      <c r="D27" s="33">
        <f>IF(B$27&gt;0,(B27/B$27)*100,0)</f>
        <v>100</v>
      </c>
      <c r="E27" s="85">
        <f>IF(D$6&gt;0,(D27/D$21)*100,0)</f>
        <v>0</v>
      </c>
      <c r="F27" s="31" t="s">
        <v>16</v>
      </c>
      <c r="G27" s="32"/>
      <c r="H27" s="33">
        <f>SUM(H28:I33)</f>
        <v>23838</v>
      </c>
      <c r="I27" s="34"/>
      <c r="J27" s="14">
        <f>IF(H$39&gt;0,(H27/H$39)*100,0)</f>
        <v>0.00282041580734304</v>
      </c>
    </row>
    <row r="28" spans="1:10" ht="18" customHeight="1">
      <c r="A28" s="5" t="s">
        <v>5</v>
      </c>
      <c r="B28" s="16">
        <v>845034103.5</v>
      </c>
      <c r="C28" s="17"/>
      <c r="D28" s="18">
        <f>IF(B$27&gt;0,(B28/B$27)*100,0)</f>
        <v>99.9810195173821</v>
      </c>
      <c r="E28" s="19">
        <f>IF(D$6&gt;0,(D28/D$21)*100,0)</f>
        <v>0</v>
      </c>
      <c r="F28" s="12" t="s">
        <v>17</v>
      </c>
      <c r="G28" s="13"/>
      <c r="H28" s="16">
        <v>23838</v>
      </c>
      <c r="I28" s="20"/>
      <c r="J28" s="15">
        <f>IF(H$39&gt;0,(H28/H$39)*100,0)</f>
        <v>0.00282041580734304</v>
      </c>
    </row>
    <row r="29" spans="1:10" ht="18" customHeight="1">
      <c r="A29" s="5" t="s">
        <v>18</v>
      </c>
      <c r="B29" s="16">
        <v>142012</v>
      </c>
      <c r="C29" s="17"/>
      <c r="D29" s="18">
        <f>IF(B$27&gt;0,(B29/B$27)*100,0)</f>
        <v>0.016802285830707264</v>
      </c>
      <c r="E29" s="19">
        <f>IF(D$6&gt;0,(D29/D$21)*100,0)</f>
        <v>0</v>
      </c>
      <c r="F29" s="12"/>
      <c r="G29" s="13"/>
      <c r="H29" s="16"/>
      <c r="I29" s="20"/>
      <c r="J29" s="6">
        <f aca="true" t="shared" si="2" ref="J29:J39">IF(H$39&gt;0,(H29/H$39)*100,0)</f>
        <v>0</v>
      </c>
    </row>
    <row r="30" spans="1:10" ht="18" customHeight="1">
      <c r="A30" s="5" t="s">
        <v>31</v>
      </c>
      <c r="B30" s="16">
        <v>17760</v>
      </c>
      <c r="C30" s="89"/>
      <c r="D30" s="35">
        <f>IF(B$27&gt;0,(B30/B$27)*100,0)</f>
        <v>0.0021012914144816</v>
      </c>
      <c r="E30" s="36">
        <f>IF(D$6&gt;0,(D30/D$21)*100,0)</f>
        <v>0</v>
      </c>
      <c r="F30" s="90"/>
      <c r="G30" s="91"/>
      <c r="H30" s="16"/>
      <c r="I30" s="17"/>
      <c r="J30" s="6"/>
    </row>
    <row r="31" spans="1:10" ht="18" customHeight="1">
      <c r="A31" s="5" t="s">
        <v>19</v>
      </c>
      <c r="B31" s="16">
        <v>650</v>
      </c>
      <c r="C31" s="17"/>
      <c r="D31" s="35">
        <f>IF(B$27&gt;0,(B31/B$27)*100,0)</f>
        <v>7.690537271469821E-05</v>
      </c>
      <c r="E31" s="36">
        <f>IF(D$6&gt;0,(D31/D$21)*100,0)</f>
        <v>0</v>
      </c>
      <c r="F31" s="37"/>
      <c r="G31" s="13"/>
      <c r="H31" s="16"/>
      <c r="I31" s="20"/>
      <c r="J31" s="6">
        <f t="shared" si="2"/>
        <v>0</v>
      </c>
    </row>
    <row r="32" spans="1:10" ht="18" customHeight="1">
      <c r="A32" s="5"/>
      <c r="B32" s="16"/>
      <c r="C32" s="17"/>
      <c r="D32" s="18"/>
      <c r="E32" s="19"/>
      <c r="F32" s="12"/>
      <c r="G32" s="13"/>
      <c r="H32" s="16"/>
      <c r="I32" s="20"/>
      <c r="J32" s="6">
        <f t="shared" si="2"/>
        <v>0</v>
      </c>
    </row>
    <row r="33" spans="1:10" ht="18" customHeight="1">
      <c r="A33" s="5"/>
      <c r="B33" s="16"/>
      <c r="C33" s="17"/>
      <c r="D33" s="18">
        <f aca="true" t="shared" si="3" ref="D33:D39">IF(B$27&gt;0,(B33/B$27)*100,0)</f>
        <v>0</v>
      </c>
      <c r="E33" s="19">
        <f aca="true" t="shared" si="4" ref="E33:E39">IF(D$6&gt;0,(D33/D$21)*100,0)</f>
        <v>0</v>
      </c>
      <c r="F33" s="12"/>
      <c r="G33" s="13"/>
      <c r="H33" s="16"/>
      <c r="I33" s="20"/>
      <c r="J33" s="6">
        <f t="shared" si="2"/>
        <v>0</v>
      </c>
    </row>
    <row r="34" spans="1:10" ht="18" customHeight="1">
      <c r="A34" s="5"/>
      <c r="B34" s="16"/>
      <c r="C34" s="17"/>
      <c r="D34" s="18">
        <f t="shared" si="3"/>
        <v>0</v>
      </c>
      <c r="E34" s="19">
        <f t="shared" si="4"/>
        <v>0</v>
      </c>
      <c r="F34" s="27" t="s">
        <v>20</v>
      </c>
      <c r="G34" s="28"/>
      <c r="H34" s="29">
        <f>SUM(H35:I38)</f>
        <v>845170687.5</v>
      </c>
      <c r="I34" s="30"/>
      <c r="J34" s="4">
        <f>IF(H$39&gt;0,(H34/H$39)*100,0)</f>
        <v>99.99717958419265</v>
      </c>
    </row>
    <row r="35" spans="1:10" ht="18" customHeight="1">
      <c r="A35" s="5"/>
      <c r="B35" s="16"/>
      <c r="C35" s="17"/>
      <c r="D35" s="18">
        <f t="shared" si="3"/>
        <v>0</v>
      </c>
      <c r="E35" s="19">
        <f t="shared" si="4"/>
        <v>0</v>
      </c>
      <c r="F35" s="12" t="s">
        <v>23</v>
      </c>
      <c r="G35" s="13"/>
      <c r="H35" s="16">
        <v>725431439.31</v>
      </c>
      <c r="I35" s="20"/>
      <c r="J35" s="6">
        <f t="shared" si="2"/>
        <v>85.83011572168542</v>
      </c>
    </row>
    <row r="36" spans="1:10" ht="18" customHeight="1">
      <c r="A36" s="5"/>
      <c r="B36" s="16"/>
      <c r="C36" s="17"/>
      <c r="D36" s="18">
        <f t="shared" si="3"/>
        <v>0</v>
      </c>
      <c r="E36" s="19">
        <f t="shared" si="4"/>
        <v>0</v>
      </c>
      <c r="F36" s="12" t="s">
        <v>35</v>
      </c>
      <c r="G36" s="13"/>
      <c r="H36" s="16">
        <v>119739248.19</v>
      </c>
      <c r="I36" s="20"/>
      <c r="J36" s="6">
        <f t="shared" si="2"/>
        <v>14.167063862507234</v>
      </c>
    </row>
    <row r="37" spans="1:10" ht="18" customHeight="1">
      <c r="A37" s="5"/>
      <c r="B37" s="16"/>
      <c r="C37" s="17"/>
      <c r="D37" s="18">
        <f t="shared" si="3"/>
        <v>0</v>
      </c>
      <c r="E37" s="19">
        <f t="shared" si="4"/>
        <v>0</v>
      </c>
      <c r="F37" s="12"/>
      <c r="G37" s="13"/>
      <c r="H37" s="16"/>
      <c r="I37" s="20"/>
      <c r="J37" s="6">
        <f t="shared" si="2"/>
        <v>0</v>
      </c>
    </row>
    <row r="38" spans="1:10" ht="18" customHeight="1" hidden="1">
      <c r="A38" s="5"/>
      <c r="B38" s="16"/>
      <c r="C38" s="17"/>
      <c r="D38" s="18">
        <f t="shared" si="3"/>
        <v>0</v>
      </c>
      <c r="E38" s="19">
        <f t="shared" si="4"/>
        <v>0</v>
      </c>
      <c r="F38" s="12"/>
      <c r="G38" s="13"/>
      <c r="H38" s="16"/>
      <c r="I38" s="20"/>
      <c r="J38" s="6">
        <f t="shared" si="2"/>
        <v>0</v>
      </c>
    </row>
    <row r="39" spans="1:10" ht="18" customHeight="1" thickBot="1">
      <c r="A39" s="7" t="s">
        <v>21</v>
      </c>
      <c r="B39" s="22">
        <f>SUM(B28:C38)</f>
        <v>845194525.5</v>
      </c>
      <c r="C39" s="23"/>
      <c r="D39" s="22">
        <f t="shared" si="3"/>
        <v>100</v>
      </c>
      <c r="E39" s="23">
        <f t="shared" si="4"/>
        <v>0</v>
      </c>
      <c r="F39" s="24" t="s">
        <v>22</v>
      </c>
      <c r="G39" s="25"/>
      <c r="H39" s="22">
        <f>H27+H34</f>
        <v>845194525.5</v>
      </c>
      <c r="I39" s="26"/>
      <c r="J39" s="8">
        <f t="shared" si="2"/>
        <v>100</v>
      </c>
    </row>
    <row r="40" spans="1:10" s="9" customFormat="1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</row>
  </sheetData>
  <sheetProtection/>
  <mergeCells count="138">
    <mergeCell ref="I19:J19"/>
    <mergeCell ref="A19:B19"/>
    <mergeCell ref="C19:D19"/>
    <mergeCell ref="E19:F19"/>
    <mergeCell ref="G19:H19"/>
    <mergeCell ref="B30:C30"/>
    <mergeCell ref="D30:E30"/>
    <mergeCell ref="F30:G30"/>
    <mergeCell ref="H30:I30"/>
    <mergeCell ref="B26:C26"/>
    <mergeCell ref="D26:E26"/>
    <mergeCell ref="F26:G26"/>
    <mergeCell ref="H26:I26"/>
    <mergeCell ref="A22:J22"/>
    <mergeCell ref="A23:J23"/>
    <mergeCell ref="A24:J24"/>
    <mergeCell ref="B25:G25"/>
    <mergeCell ref="H25:J25"/>
    <mergeCell ref="B28:C28"/>
    <mergeCell ref="D28:E28"/>
    <mergeCell ref="F28:G28"/>
    <mergeCell ref="H28:I28"/>
    <mergeCell ref="B27:C27"/>
    <mergeCell ref="D27:E27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G6:H6"/>
    <mergeCell ref="I6:J6"/>
    <mergeCell ref="F27:G27"/>
    <mergeCell ref="H27:I27"/>
    <mergeCell ref="B31:C31"/>
    <mergeCell ref="D31:E31"/>
    <mergeCell ref="F31:G31"/>
    <mergeCell ref="H31:I31"/>
    <mergeCell ref="B29:C29"/>
    <mergeCell ref="D29:E29"/>
    <mergeCell ref="F29:G29"/>
    <mergeCell ref="H29:I29"/>
    <mergeCell ref="B33:C33"/>
    <mergeCell ref="D33:E33"/>
    <mergeCell ref="F33:G33"/>
    <mergeCell ref="H33:I33"/>
    <mergeCell ref="B32:C32"/>
    <mergeCell ref="D32:E32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B37:C37"/>
    <mergeCell ref="D37:E37"/>
    <mergeCell ref="F37:G37"/>
    <mergeCell ref="H37:I37"/>
    <mergeCell ref="B36:C36"/>
    <mergeCell ref="D36:E36"/>
    <mergeCell ref="F36:G36"/>
    <mergeCell ref="H36:I36"/>
    <mergeCell ref="A40:J40"/>
    <mergeCell ref="B39:C39"/>
    <mergeCell ref="D39:E39"/>
    <mergeCell ref="F39:G39"/>
    <mergeCell ref="H39:I39"/>
    <mergeCell ref="B38:C38"/>
    <mergeCell ref="D38:E38"/>
    <mergeCell ref="F38:G38"/>
    <mergeCell ref="H38:I38"/>
  </mergeCells>
  <printOptions/>
  <pageMargins left="0.5905511811023623" right="0.7480314960629921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z00sp</cp:lastModifiedBy>
  <cp:lastPrinted>2014-08-03T03:55:59Z</cp:lastPrinted>
  <dcterms:created xsi:type="dcterms:W3CDTF">2012-07-19T06:14:00Z</dcterms:created>
  <dcterms:modified xsi:type="dcterms:W3CDTF">2014-08-11T02:47:29Z</dcterms:modified>
  <cp:category/>
  <cp:version/>
  <cp:contentType/>
  <cp:contentStatus/>
</cp:coreProperties>
</file>