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432" activeTab="0"/>
  </bookViews>
  <sheets>
    <sheet name="公務人員退休撫卹基金" sheetId="1" r:id="rId1"/>
  </sheets>
  <definedNames>
    <definedName name="_xlnm.Print_Area" localSheetId="0">'公務人員退休撫卹基金'!$A$1:$J$40</definedName>
  </definedNames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<sst xmlns="http://schemas.openxmlformats.org/spreadsheetml/2006/main" count="42" uniqueCount="40">
  <si>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</si>
  <si>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</si>
  <si>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</si>
  <si>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</si>
  <si>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</si>
  <si>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</si>
  <si>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</si>
  <si>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</si>
  <si>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</si>
  <si>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</si>
  <si>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</si>
  <si>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</si>
  <si>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</si>
  <si>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</si>
  <si>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</si>
  <si>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</si>
  <si>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</si>
  <si>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</si>
  <si>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</si>
  <si>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</si>
  <si>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長期性投資及應收款</t>
  </si>
  <si>
    <t>流動負債</t>
  </si>
  <si>
    <t>基金</t>
  </si>
  <si>
    <t>權益調整</t>
  </si>
  <si>
    <t>委託人權益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</si>
  <si>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</si>
  <si>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比較增減（－）</t>
  </si>
  <si>
    <r>
      <t xml:space="preserve">       </t>
    </r>
    <r>
      <rPr>
        <sz val="10"/>
        <rFont val="Times New Roman"/>
        <family val="1"/>
      </rPr>
      <t xml:space="preserve">  </t>
    </r>
  </si>
  <si>
    <t>財務收入</t>
  </si>
  <si>
    <t>其他收入</t>
  </si>
  <si>
    <t>財務支出</t>
  </si>
  <si>
    <t>其他支出</t>
  </si>
  <si>
    <t>累積餘絀 (－)</t>
  </si>
  <si>
    <t>公務人員退休撫卹基金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</si>
  <si>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</si>
  <si>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</si>
  <si>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其他資產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</si>
  <si>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)189,000,000</t>
    </r>
    <r>
      <rPr>
        <sz val="10"/>
        <rFont val="新細明體"/>
        <family val="1"/>
      </rPr>
      <t>元。</t>
    </r>
  </si>
  <si>
    <r>
      <t xml:space="preserve">        2.</t>
    </r>
    <r>
      <rPr>
        <sz val="10"/>
        <rFont val="新細明體"/>
        <family val="1"/>
      </rPr>
      <t>因擔保、保證或契約可能造成未來會計年度支出事項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包括或有負債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為</t>
    </r>
    <r>
      <rPr>
        <sz val="10"/>
        <rFont val="Times New Roman"/>
        <family val="1"/>
      </rPr>
      <t xml:space="preserve">3,362,104,744,575 </t>
    </r>
    <r>
      <rPr>
        <sz val="10"/>
        <rFont val="新細明體"/>
        <family val="1"/>
      </rPr>
      <t>元。</t>
    </r>
    <r>
      <rPr>
        <sz val="10"/>
        <rFont val="Times New Roman"/>
        <family val="1"/>
      </rPr>
      <t xml:space="preserve">        </t>
    </r>
  </si>
  <si>
    <t>-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</si>
</sst>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0_ "/>
    <numFmt numFmtId="186" formatCode="_(* #,##0.0_);_(&quot;－&quot;* #,##0.0_);_(* &quot;&quot;_);_(@_)"/>
    <numFmt numFmtId="187" formatCode="_(* #,##0.0_);_(&quot;-&quot;* #,##0.0_);_(* &quot;&quot;_);_(@_)"/>
    <numFmt numFmtId="188" formatCode="#,##0.0"/>
    <numFmt numFmtId="189" formatCode="#,##0.0_ "/>
    <numFmt numFmtId="190" formatCode="_(* #,##0.0_);_(&quot;  &quot;* #,##0.0_);_(* &quot;&quot;_);_(@_)"/>
  </numFmts>
  <fonts count="23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distributed" vertical="center" indent="1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5" fillId="0" borderId="3" xfId="0" applyNumberFormat="1" applyFont="1" applyFill="1" applyBorder="1" applyAlignment="1" applyProtection="1">
      <alignment horizontal="center" vertical="center"/>
      <protection/>
    </xf>
    <xf numFmtId="186" fontId="7" fillId="0" borderId="6" xfId="0" applyNumberFormat="1" applyFont="1" applyFill="1" applyBorder="1" applyAlignment="1" applyProtection="1">
      <alignment horizontal="center" vertical="center"/>
      <protection/>
    </xf>
    <xf numFmtId="186" fontId="7" fillId="0" borderId="3" xfId="0" applyNumberFormat="1" applyFont="1" applyBorder="1" applyAlignment="1" applyProtection="1">
      <alignment horizontal="center" vertical="center"/>
      <protection/>
    </xf>
    <xf numFmtId="186" fontId="15" fillId="0" borderId="3" xfId="0" applyNumberFormat="1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 locked="0"/>
    </xf>
    <xf numFmtId="189" fontId="15" fillId="0" borderId="3" xfId="0" applyNumberFormat="1" applyFont="1" applyBorder="1" applyAlignment="1" applyProtection="1">
      <alignment horizontal="right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4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90" fontId="7" fillId="0" borderId="13" xfId="0" applyNumberFormat="1" applyFont="1" applyBorder="1" applyAlignment="1" applyProtection="1">
      <alignment horizontal="right" vertical="center" indent="1" readingOrder="2"/>
      <protection/>
    </xf>
    <xf numFmtId="190" fontId="7" fillId="0" borderId="14" xfId="0" applyNumberFormat="1" applyFont="1" applyBorder="1" applyAlignment="1" applyProtection="1">
      <alignment horizontal="right" vertical="center" indent="1" readingOrder="2"/>
      <protection/>
    </xf>
    <xf numFmtId="190" fontId="15" fillId="0" borderId="3" xfId="0" applyNumberFormat="1" applyFont="1" applyBorder="1" applyAlignment="1" applyProtection="1">
      <alignment horizontal="right" vertical="center" indent="1" readingOrder="2"/>
      <protection/>
    </xf>
    <xf numFmtId="190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3" xfId="0" applyNumberFormat="1" applyFont="1" applyFill="1" applyBorder="1" applyAlignment="1" applyProtection="1">
      <alignment horizontal="center" vertical="center"/>
      <protection locked="0"/>
    </xf>
    <xf numFmtId="176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9" fillId="0" borderId="8" xfId="0" applyFont="1" applyFill="1" applyBorder="1" applyAlignment="1" applyProtection="1">
      <alignment horizontal="left" vertical="center"/>
      <protection locked="0"/>
    </xf>
    <xf numFmtId="176" fontId="15" fillId="0" borderId="4" xfId="0" applyNumberFormat="1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86" fontId="15" fillId="0" borderId="3" xfId="0" applyNumberFormat="1" applyFont="1" applyFill="1" applyBorder="1" applyAlignment="1" applyProtection="1">
      <alignment horizontal="center" vertical="center"/>
      <protection/>
    </xf>
    <xf numFmtId="186" fontId="15" fillId="0" borderId="4" xfId="0" applyNumberFormat="1" applyFont="1" applyFill="1" applyBorder="1" applyAlignment="1" applyProtection="1">
      <alignment horizontal="center" vertical="center"/>
      <protection/>
    </xf>
    <xf numFmtId="186" fontId="7" fillId="0" borderId="13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4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 quotePrefix="1">
      <alignment horizontal="left" vertical="center"/>
      <protection locked="0"/>
    </xf>
    <xf numFmtId="186" fontId="7" fillId="0" borderId="6" xfId="0" applyNumberFormat="1" applyFont="1" applyBorder="1" applyAlignment="1" applyProtection="1">
      <alignment horizontal="center" vertical="center"/>
      <protection/>
    </xf>
    <xf numFmtId="186" fontId="7" fillId="0" borderId="5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distributed" vertical="center" indent="1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3" xfId="0" applyFont="1" applyFill="1" applyBorder="1" applyAlignment="1" applyProtection="1">
      <alignment horizontal="distributed" vertical="center" indent="1"/>
      <protection locked="0"/>
    </xf>
    <xf numFmtId="0" fontId="13" fillId="0" borderId="4" xfId="0" applyFont="1" applyFill="1" applyBorder="1" applyAlignment="1" applyProtection="1">
      <alignment horizontal="distributed" vertical="center" indent="1"/>
      <protection locked="0"/>
    </xf>
    <xf numFmtId="176" fontId="7" fillId="0" borderId="3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15" fillId="0" borderId="3" xfId="0" applyNumberFormat="1" applyFont="1" applyFill="1" applyBorder="1" applyAlignment="1" applyProtection="1">
      <alignment horizontal="right" vertical="center"/>
      <protection/>
    </xf>
    <xf numFmtId="176" fontId="15" fillId="0" borderId="4" xfId="0" applyNumberFormat="1" applyFont="1" applyFill="1" applyBorder="1" applyAlignment="1" applyProtection="1">
      <alignment horizontal="right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4" xfId="0" applyNumberFormat="1" applyFont="1" applyBorder="1" applyAlignment="1" applyProtection="1">
      <alignment horizontal="center" vertical="center"/>
      <protection/>
    </xf>
    <xf numFmtId="183" fontId="15" fillId="0" borderId="3" xfId="0" applyNumberFormat="1" applyFont="1" applyFill="1" applyBorder="1" applyAlignment="1" applyProtection="1">
      <alignment horizontal="right" vertical="center"/>
      <protection locked="0"/>
    </xf>
    <xf numFmtId="183" fontId="1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84" fontId="7" fillId="0" borderId="13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176" fontId="15" fillId="0" borderId="3" xfId="0" applyNumberFormat="1" applyFont="1" applyFill="1" applyBorder="1" applyAlignment="1" applyProtection="1">
      <alignment horizontal="right" vertical="center"/>
      <protection locked="0"/>
    </xf>
    <xf numFmtId="176" fontId="15" fillId="0" borderId="4" xfId="0" applyNumberFormat="1" applyFont="1" applyFill="1" applyBorder="1" applyAlignment="1" applyProtection="1">
      <alignment horizontal="right" vertical="center"/>
      <protection locked="0"/>
    </xf>
    <xf numFmtId="184" fontId="15" fillId="0" borderId="3" xfId="0" applyNumberFormat="1" applyFont="1" applyBorder="1" applyAlignment="1" applyProtection="1">
      <alignment horizontal="right" vertical="center"/>
      <protection/>
    </xf>
    <xf numFmtId="184" fontId="15" fillId="0" borderId="4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8" fontId="15" fillId="0" borderId="3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176" fontId="7" fillId="0" borderId="3" xfId="0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 applyProtection="1">
      <alignment horizontal="center" vertical="center"/>
      <protection locked="0"/>
    </xf>
    <xf numFmtId="184" fontId="7" fillId="0" borderId="3" xfId="0" applyNumberFormat="1" applyFont="1" applyBorder="1" applyAlignment="1" applyProtection="1">
      <alignment horizontal="right" vertical="center"/>
      <protection/>
    </xf>
    <xf numFmtId="184" fontId="7" fillId="0" borderId="4" xfId="0" applyNumberFormat="1" applyFont="1" applyBorder="1" applyAlignment="1" applyProtection="1">
      <alignment horizontal="right" vertical="center"/>
      <protection/>
    </xf>
    <xf numFmtId="190" fontId="7" fillId="0" borderId="3" xfId="0" applyNumberFormat="1" applyFont="1" applyBorder="1" applyAlignment="1" applyProtection="1">
      <alignment horizontal="right" vertical="center" indent="1" readingOrder="2"/>
      <protection/>
    </xf>
    <xf numFmtId="190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3" xfId="0" applyNumberFormat="1" applyFont="1" applyBorder="1" applyAlignment="1" applyProtection="1">
      <alignment horizontal="center" vertical="center"/>
      <protection/>
    </xf>
    <xf numFmtId="182" fontId="15" fillId="0" borderId="4" xfId="0" applyNumberFormat="1" applyFont="1" applyBorder="1" applyAlignment="1" applyProtection="1">
      <alignment horizontal="center" vertical="center"/>
      <protection/>
    </xf>
    <xf numFmtId="0" fontId="19" fillId="0" borderId="0" xfId="15" applyFont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184" fontId="7" fillId="0" borderId="6" xfId="0" applyNumberFormat="1" applyFont="1" applyBorder="1" applyAlignment="1" applyProtection="1">
      <alignment horizontal="right" vertical="center"/>
      <protection/>
    </xf>
    <xf numFmtId="184" fontId="7" fillId="0" borderId="5" xfId="0" applyNumberFormat="1" applyFont="1" applyBorder="1" applyAlignment="1" applyProtection="1">
      <alignment horizontal="right" vertical="center"/>
      <protection/>
    </xf>
    <xf numFmtId="190" fontId="7" fillId="0" borderId="6" xfId="0" applyNumberFormat="1" applyFont="1" applyBorder="1" applyAlignment="1" applyProtection="1">
      <alignment horizontal="right" vertical="center" indent="1" readingOrder="2"/>
      <protection/>
    </xf>
    <xf numFmtId="190" fontId="7" fillId="0" borderId="7" xfId="0" applyNumberFormat="1" applyFont="1" applyBorder="1" applyAlignment="1" applyProtection="1">
      <alignment horizontal="right" vertical="center" indent="1" readingOrder="2"/>
      <protection/>
    </xf>
  </cellXfs>
  <cellStyles count="9">
    <cellStyle name="Normal" xfId="0"/>
    <cellStyle name="一般_2.99作業基金(本處綜計用)--平衡表A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H29" sqref="H29:I29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7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2:10" ht="16.5" thickBot="1">
      <c r="B4" s="44" t="s">
        <v>34</v>
      </c>
      <c r="C4" s="44"/>
      <c r="D4" s="44"/>
      <c r="E4" s="44"/>
      <c r="F4" s="44"/>
      <c r="G4" s="44"/>
      <c r="H4" s="58" t="s">
        <v>1</v>
      </c>
      <c r="I4" s="58"/>
      <c r="J4" s="58"/>
    </row>
    <row r="5" spans="1:10" ht="18" customHeight="1">
      <c r="A5" s="24" t="s">
        <v>2</v>
      </c>
      <c r="B5" s="25"/>
      <c r="C5" s="54" t="s">
        <v>5</v>
      </c>
      <c r="D5" s="25"/>
      <c r="E5" s="54" t="s">
        <v>6</v>
      </c>
      <c r="F5" s="25"/>
      <c r="G5" s="29" t="s">
        <v>26</v>
      </c>
      <c r="H5" s="30"/>
      <c r="I5" s="30"/>
      <c r="J5" s="30"/>
    </row>
    <row r="6" spans="1:10" ht="18" customHeight="1">
      <c r="A6" s="26"/>
      <c r="B6" s="27"/>
      <c r="C6" s="55"/>
      <c r="D6" s="27"/>
      <c r="E6" s="55"/>
      <c r="F6" s="27"/>
      <c r="G6" s="59" t="s">
        <v>7</v>
      </c>
      <c r="H6" s="61"/>
      <c r="I6" s="59" t="s">
        <v>3</v>
      </c>
      <c r="J6" s="60"/>
    </row>
    <row r="7" spans="1:10" ht="18" customHeight="1">
      <c r="A7" s="85" t="s">
        <v>8</v>
      </c>
      <c r="B7" s="86"/>
      <c r="C7" s="87">
        <f>SUM(C8:D11)</f>
        <v>10406365563</v>
      </c>
      <c r="D7" s="88"/>
      <c r="E7" s="87">
        <f>SUM(E8:F11)</f>
        <v>11901906000</v>
      </c>
      <c r="F7" s="88"/>
      <c r="G7" s="89">
        <f>C7-E7</f>
        <v>-1495540437</v>
      </c>
      <c r="H7" s="90"/>
      <c r="I7" s="31">
        <f>IF(E7=0,0,(G7/E7)*100)</f>
        <v>-12.565554096965645</v>
      </c>
      <c r="J7" s="32"/>
    </row>
    <row r="8" spans="1:10" s="10" customFormat="1" ht="18" customHeight="1">
      <c r="A8" s="91" t="s">
        <v>28</v>
      </c>
      <c r="B8" s="92"/>
      <c r="C8" s="93">
        <v>10390533166</v>
      </c>
      <c r="D8" s="94"/>
      <c r="E8" s="93">
        <v>11901906000</v>
      </c>
      <c r="F8" s="94"/>
      <c r="G8" s="95">
        <f>C8-E8</f>
        <v>-1511372834</v>
      </c>
      <c r="H8" s="96"/>
      <c r="I8" s="33">
        <f>IF(E8=0,0,(G8/E8)*100)</f>
        <v>-12.69857814370236</v>
      </c>
      <c r="J8" s="34"/>
    </row>
    <row r="9" spans="1:10" s="10" customFormat="1" ht="18" customHeight="1">
      <c r="A9" s="91" t="s">
        <v>29</v>
      </c>
      <c r="B9" s="92"/>
      <c r="C9" s="93">
        <f>15796591+35806</f>
        <v>15832397</v>
      </c>
      <c r="D9" s="94"/>
      <c r="E9" s="93"/>
      <c r="F9" s="94"/>
      <c r="G9" s="95">
        <f>C9-E9</f>
        <v>15832397</v>
      </c>
      <c r="H9" s="96"/>
      <c r="I9" s="98">
        <f>IF(E9=0,0,(G9/E9)*100)</f>
        <v>0</v>
      </c>
      <c r="J9" s="99"/>
    </row>
    <row r="10" spans="1:10" s="10" customFormat="1" ht="18" customHeight="1">
      <c r="A10" s="91"/>
      <c r="B10" s="92"/>
      <c r="C10" s="93"/>
      <c r="D10" s="94"/>
      <c r="E10" s="93"/>
      <c r="F10" s="94"/>
      <c r="G10" s="52"/>
      <c r="H10" s="53"/>
      <c r="I10" s="52"/>
      <c r="J10" s="97"/>
    </row>
    <row r="11" spans="1:10" s="10" customFormat="1" ht="18" customHeight="1">
      <c r="A11" s="91"/>
      <c r="B11" s="92"/>
      <c r="C11" s="93"/>
      <c r="D11" s="94"/>
      <c r="E11" s="93"/>
      <c r="F11" s="94"/>
      <c r="G11" s="52"/>
      <c r="H11" s="53"/>
      <c r="I11" s="52"/>
      <c r="J11" s="97"/>
    </row>
    <row r="12" spans="1:10" s="11" customFormat="1" ht="18" customHeight="1">
      <c r="A12" s="100" t="s">
        <v>9</v>
      </c>
      <c r="B12" s="101"/>
      <c r="C12" s="102">
        <f>SUM(C13:D17)</f>
        <v>11531689201</v>
      </c>
      <c r="D12" s="103"/>
      <c r="E12" s="102">
        <f>SUM(E13:F17)</f>
        <v>325732000</v>
      </c>
      <c r="F12" s="103"/>
      <c r="G12" s="104">
        <f>SUM(G13:H17)</f>
        <v>11205957201</v>
      </c>
      <c r="H12" s="105"/>
      <c r="I12" s="106">
        <f aca="true" t="shared" si="0" ref="I12:I18">IF(E12=0,0,(G12/E12)*100)</f>
        <v>3440.238355764862</v>
      </c>
      <c r="J12" s="107"/>
    </row>
    <row r="13" spans="1:10" s="10" customFormat="1" ht="18" customHeight="1">
      <c r="A13" s="91" t="s">
        <v>30</v>
      </c>
      <c r="B13" s="92"/>
      <c r="C13" s="93">
        <f>11519419425+35806</f>
        <v>11519455231</v>
      </c>
      <c r="D13" s="94"/>
      <c r="E13" s="93">
        <v>325732000</v>
      </c>
      <c r="F13" s="94"/>
      <c r="G13" s="95">
        <f aca="true" t="shared" si="1" ref="G13:G18">C13-E13</f>
        <v>11193723231</v>
      </c>
      <c r="H13" s="96"/>
      <c r="I13" s="33">
        <f t="shared" si="0"/>
        <v>3436.4825166087458</v>
      </c>
      <c r="J13" s="34"/>
    </row>
    <row r="14" spans="1:10" s="10" customFormat="1" ht="18" customHeight="1">
      <c r="A14" s="91" t="s">
        <v>31</v>
      </c>
      <c r="B14" s="92"/>
      <c r="C14" s="93">
        <v>12233970</v>
      </c>
      <c r="D14" s="94"/>
      <c r="E14" s="93"/>
      <c r="F14" s="94"/>
      <c r="G14" s="108">
        <f t="shared" si="1"/>
        <v>12233970</v>
      </c>
      <c r="H14" s="109"/>
      <c r="I14" s="98">
        <f t="shared" si="0"/>
        <v>0</v>
      </c>
      <c r="J14" s="99"/>
    </row>
    <row r="15" spans="1:10" s="10" customFormat="1" ht="18" customHeight="1">
      <c r="A15" s="91"/>
      <c r="B15" s="92"/>
      <c r="C15" s="93"/>
      <c r="D15" s="94"/>
      <c r="E15" s="93"/>
      <c r="F15" s="94"/>
      <c r="G15" s="108">
        <f t="shared" si="1"/>
        <v>0</v>
      </c>
      <c r="H15" s="109"/>
      <c r="I15" s="98">
        <f t="shared" si="0"/>
        <v>0</v>
      </c>
      <c r="J15" s="99"/>
    </row>
    <row r="16" spans="1:10" s="10" customFormat="1" ht="18" customHeight="1">
      <c r="A16" s="91"/>
      <c r="B16" s="92"/>
      <c r="C16" s="52"/>
      <c r="D16" s="53"/>
      <c r="E16" s="52"/>
      <c r="F16" s="53"/>
      <c r="G16" s="108">
        <f t="shared" si="1"/>
        <v>0</v>
      </c>
      <c r="H16" s="109"/>
      <c r="I16" s="98">
        <f t="shared" si="0"/>
        <v>0</v>
      </c>
      <c r="J16" s="99"/>
    </row>
    <row r="17" spans="1:10" s="10" customFormat="1" ht="18" customHeight="1">
      <c r="A17" s="91"/>
      <c r="B17" s="92"/>
      <c r="C17" s="52"/>
      <c r="D17" s="53"/>
      <c r="E17" s="52"/>
      <c r="F17" s="53"/>
      <c r="G17" s="108">
        <f t="shared" si="1"/>
        <v>0</v>
      </c>
      <c r="H17" s="109"/>
      <c r="I17" s="98">
        <f t="shared" si="0"/>
        <v>0</v>
      </c>
      <c r="J17" s="99"/>
    </row>
    <row r="18" spans="1:10" ht="18" customHeight="1" thickBot="1">
      <c r="A18" s="111" t="s">
        <v>25</v>
      </c>
      <c r="B18" s="112"/>
      <c r="C18" s="113">
        <f>C7-C12</f>
        <v>-1125323638</v>
      </c>
      <c r="D18" s="114"/>
      <c r="E18" s="113">
        <f>E7-E12</f>
        <v>11576174000</v>
      </c>
      <c r="F18" s="114"/>
      <c r="G18" s="113">
        <f t="shared" si="1"/>
        <v>-12701497638</v>
      </c>
      <c r="H18" s="114"/>
      <c r="I18" s="115">
        <f t="shared" si="0"/>
        <v>-109.72103251039593</v>
      </c>
      <c r="J18" s="116"/>
    </row>
    <row r="21" spans="1:10" ht="27.75">
      <c r="A21" s="28" t="str">
        <f>A1</f>
        <v>公務人員退休撫卹基金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7.75">
      <c r="A22" s="28" t="s">
        <v>10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75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2:10" ht="16.5" thickBot="1">
      <c r="B24" s="44" t="s">
        <v>35</v>
      </c>
      <c r="C24" s="44"/>
      <c r="D24" s="44"/>
      <c r="E24" s="44"/>
      <c r="F24" s="44"/>
      <c r="G24" s="44"/>
      <c r="H24" s="58" t="s">
        <v>1</v>
      </c>
      <c r="I24" s="58"/>
      <c r="J24" s="58"/>
    </row>
    <row r="25" spans="1:10" ht="24.75" customHeight="1">
      <c r="A25" s="1" t="s">
        <v>11</v>
      </c>
      <c r="B25" s="29" t="s">
        <v>12</v>
      </c>
      <c r="C25" s="45"/>
      <c r="D25" s="46" t="s">
        <v>13</v>
      </c>
      <c r="E25" s="47"/>
      <c r="F25" s="29" t="s">
        <v>14</v>
      </c>
      <c r="G25" s="45"/>
      <c r="H25" s="29" t="s">
        <v>4</v>
      </c>
      <c r="I25" s="30"/>
      <c r="J25" s="2" t="s">
        <v>13</v>
      </c>
    </row>
    <row r="26" spans="1:10" ht="18" customHeight="1">
      <c r="A26" s="4" t="s">
        <v>15</v>
      </c>
      <c r="B26" s="64">
        <f>SUM(B27:C36)</f>
        <v>591005069583</v>
      </c>
      <c r="C26" s="66"/>
      <c r="D26" s="50">
        <f>IF(B$26&gt;0,(B26/B$26)*100,0)</f>
        <v>100</v>
      </c>
      <c r="E26" s="51">
        <f>IF(D$6&gt;0,(D26/D$20)*100,0)</f>
        <v>0</v>
      </c>
      <c r="F26" s="62" t="s">
        <v>17</v>
      </c>
      <c r="G26" s="63"/>
      <c r="H26" s="64">
        <f>SUM(H27:I31)</f>
        <v>1946916211</v>
      </c>
      <c r="I26" s="65"/>
      <c r="J26" s="15">
        <f aca="true" t="shared" si="2" ref="J26:J37">IF(H$37&gt;0,(H26/H$37)*100,0)</f>
        <v>0.3294246210736738</v>
      </c>
    </row>
    <row r="27" spans="1:10" ht="18" customHeight="1">
      <c r="A27" s="6" t="s">
        <v>19</v>
      </c>
      <c r="B27" s="35">
        <v>482324827430</v>
      </c>
      <c r="C27" s="36"/>
      <c r="D27" s="48">
        <f>IF(B$26&gt;0,(B27/B$26)*100,0)</f>
        <v>81.61094587061963</v>
      </c>
      <c r="E27" s="49">
        <f>IF(D$6&gt;0,(D27/D$20)*100,0)</f>
        <v>0</v>
      </c>
      <c r="F27" s="42" t="s">
        <v>21</v>
      </c>
      <c r="G27" s="43"/>
      <c r="H27" s="35">
        <v>1946916211</v>
      </c>
      <c r="I27" s="41"/>
      <c r="J27" s="16">
        <f t="shared" si="2"/>
        <v>0.3294246210736738</v>
      </c>
    </row>
    <row r="28" spans="1:10" ht="18" customHeight="1">
      <c r="A28" s="6" t="s">
        <v>20</v>
      </c>
      <c r="B28" s="35">
        <v>108680156292</v>
      </c>
      <c r="C28" s="36"/>
      <c r="D28" s="48">
        <f aca="true" t="shared" si="3" ref="D28:D36">IF(B$26&gt;0,(B28/B$26)*100,0)</f>
        <v>18.389039601417007</v>
      </c>
      <c r="E28" s="49">
        <f>IF(D$6&gt;0,(D28/D$20)*100,0)</f>
        <v>0</v>
      </c>
      <c r="F28" s="42"/>
      <c r="G28" s="43"/>
      <c r="H28" s="35"/>
      <c r="I28" s="41"/>
      <c r="J28" s="3"/>
    </row>
    <row r="29" spans="1:10" ht="18" customHeight="1">
      <c r="A29" s="6" t="s">
        <v>36</v>
      </c>
      <c r="B29" s="35">
        <v>85861</v>
      </c>
      <c r="C29" s="36"/>
      <c r="D29" s="79" t="s">
        <v>39</v>
      </c>
      <c r="E29" s="80"/>
      <c r="F29" s="68"/>
      <c r="G29" s="43"/>
      <c r="H29" s="35"/>
      <c r="I29" s="41"/>
      <c r="J29" s="3">
        <f>IF(H$37&gt;0,(H29/H$37)*100,0)</f>
        <v>0</v>
      </c>
    </row>
    <row r="30" spans="1:10" ht="18" customHeight="1">
      <c r="A30" s="7"/>
      <c r="B30" s="35"/>
      <c r="C30" s="36"/>
      <c r="D30" s="13">
        <f t="shared" si="3"/>
        <v>0</v>
      </c>
      <c r="E30" s="40">
        <f aca="true" t="shared" si="4" ref="E30:E37">IF(D$6&gt;0,(D30/D$20)*100,0)</f>
        <v>0</v>
      </c>
      <c r="F30" s="42"/>
      <c r="G30" s="43"/>
      <c r="H30" s="35"/>
      <c r="I30" s="41"/>
      <c r="J30" s="3">
        <f>IF(H$37&gt;0,(H30/H$37)*100,0)</f>
        <v>0</v>
      </c>
    </row>
    <row r="31" spans="1:10" ht="18" customHeight="1">
      <c r="A31" s="6"/>
      <c r="B31" s="35"/>
      <c r="C31" s="36"/>
      <c r="D31" s="13">
        <f t="shared" si="3"/>
        <v>0</v>
      </c>
      <c r="E31" s="40">
        <f t="shared" si="4"/>
        <v>0</v>
      </c>
      <c r="F31" s="42"/>
      <c r="G31" s="43"/>
      <c r="H31" s="35"/>
      <c r="I31" s="41"/>
      <c r="J31" s="3">
        <f>IF(H$37&gt;0,(H31/H$37)*100,0)</f>
        <v>0</v>
      </c>
    </row>
    <row r="32" spans="1:10" ht="18" customHeight="1">
      <c r="A32" s="6"/>
      <c r="B32" s="35"/>
      <c r="C32" s="36"/>
      <c r="D32" s="13">
        <f t="shared" si="3"/>
        <v>0</v>
      </c>
      <c r="E32" s="40">
        <f t="shared" si="4"/>
        <v>0</v>
      </c>
      <c r="F32" s="75" t="s">
        <v>24</v>
      </c>
      <c r="G32" s="76"/>
      <c r="H32" s="77">
        <f>SUM(H33:I36)</f>
        <v>589058153372</v>
      </c>
      <c r="I32" s="78"/>
      <c r="J32" s="15">
        <f>IF(H$37&gt;0,(H32/H$37)*100,0)</f>
        <v>99.67057537892633</v>
      </c>
    </row>
    <row r="33" spans="1:10" ht="18" customHeight="1">
      <c r="A33" s="6"/>
      <c r="B33" s="35"/>
      <c r="C33" s="36"/>
      <c r="D33" s="13">
        <f t="shared" si="3"/>
        <v>0</v>
      </c>
      <c r="E33" s="40">
        <f t="shared" si="4"/>
        <v>0</v>
      </c>
      <c r="F33" s="42" t="s">
        <v>22</v>
      </c>
      <c r="G33" s="43"/>
      <c r="H33" s="35">
        <v>588477202912</v>
      </c>
      <c r="I33" s="41"/>
      <c r="J33" s="16">
        <f>IF(H$37&gt;0,(H33/H$37)*100,0)</f>
        <v>99.57227665191034</v>
      </c>
    </row>
    <row r="34" spans="1:10" ht="18" customHeight="1">
      <c r="A34" s="6"/>
      <c r="B34" s="35"/>
      <c r="C34" s="36"/>
      <c r="D34" s="13">
        <f t="shared" si="3"/>
        <v>0</v>
      </c>
      <c r="E34" s="40">
        <f t="shared" si="4"/>
        <v>0</v>
      </c>
      <c r="F34" s="42" t="s">
        <v>32</v>
      </c>
      <c r="G34" s="43"/>
      <c r="H34" s="35">
        <v>1035471700</v>
      </c>
      <c r="I34" s="41"/>
      <c r="J34" s="16">
        <f t="shared" si="2"/>
        <v>0.17520521452220464</v>
      </c>
    </row>
    <row r="35" spans="1:10" ht="18" customHeight="1">
      <c r="A35" s="6"/>
      <c r="B35" s="35"/>
      <c r="C35" s="36"/>
      <c r="D35" s="13">
        <f t="shared" si="3"/>
        <v>0</v>
      </c>
      <c r="E35" s="40">
        <f t="shared" si="4"/>
        <v>0</v>
      </c>
      <c r="F35" s="42" t="s">
        <v>23</v>
      </c>
      <c r="G35" s="43"/>
      <c r="H35" s="83">
        <v>-454521240</v>
      </c>
      <c r="I35" s="84"/>
      <c r="J35" s="18">
        <f t="shared" si="2"/>
        <v>-0.07690648750622395</v>
      </c>
    </row>
    <row r="36" spans="1:10" ht="18" customHeight="1">
      <c r="A36" s="6"/>
      <c r="B36" s="22"/>
      <c r="C36" s="23"/>
      <c r="D36" s="81">
        <f t="shared" si="3"/>
        <v>0</v>
      </c>
      <c r="E36" s="82">
        <f t="shared" si="4"/>
        <v>0</v>
      </c>
      <c r="F36" s="71"/>
      <c r="G36" s="72"/>
      <c r="H36" s="22"/>
      <c r="I36" s="67"/>
      <c r="J36" s="3">
        <f t="shared" si="2"/>
        <v>0</v>
      </c>
    </row>
    <row r="37" spans="1:10" ht="18" customHeight="1" thickBot="1">
      <c r="A37" s="5" t="s">
        <v>16</v>
      </c>
      <c r="B37" s="19">
        <f>SUM(B27:C36)</f>
        <v>591005069583</v>
      </c>
      <c r="C37" s="20"/>
      <c r="D37" s="69">
        <f>IF(B$26&gt;0,(B37/B$26)*100,0)</f>
        <v>100</v>
      </c>
      <c r="E37" s="70">
        <f t="shared" si="4"/>
        <v>0</v>
      </c>
      <c r="F37" s="73" t="s">
        <v>18</v>
      </c>
      <c r="G37" s="74"/>
      <c r="H37" s="19">
        <f>H26+H32</f>
        <v>591005069583</v>
      </c>
      <c r="I37" s="21"/>
      <c r="J37" s="14">
        <f t="shared" si="2"/>
        <v>100</v>
      </c>
    </row>
    <row r="38" spans="1:10" s="9" customFormat="1" ht="18" customHeight="1">
      <c r="A38" s="38" t="s">
        <v>37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s="8" customFormat="1" ht="18" customHeight="1">
      <c r="A39" s="17" t="s">
        <v>38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s="8" customFormat="1" ht="19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8" customFormat="1" ht="19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6" ht="15.75">
      <c r="A42" s="110" t="s">
        <v>27</v>
      </c>
      <c r="B42" s="110"/>
      <c r="C42" s="110"/>
      <c r="D42" s="110"/>
      <c r="E42" s="110"/>
      <c r="F42" s="110"/>
    </row>
    <row r="43" spans="1:6" ht="15.75">
      <c r="A43" s="12"/>
      <c r="B43" s="10"/>
      <c r="C43" s="10"/>
      <c r="D43" s="10"/>
      <c r="E43" s="10"/>
      <c r="F43" s="10"/>
    </row>
  </sheetData>
  <sheetProtection/>
  <mergeCells count="133">
    <mergeCell ref="A42:F42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I10:J10"/>
    <mergeCell ref="A9:B9"/>
    <mergeCell ref="C9:D9"/>
    <mergeCell ref="E9:F9"/>
    <mergeCell ref="A10:B10"/>
    <mergeCell ref="C10:D10"/>
    <mergeCell ref="E10:F10"/>
    <mergeCell ref="G10:H10"/>
    <mergeCell ref="I9:J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B35:C35"/>
    <mergeCell ref="D35:E35"/>
    <mergeCell ref="H35:I35"/>
    <mergeCell ref="F35:G35"/>
    <mergeCell ref="D28:E28"/>
    <mergeCell ref="D29:E29"/>
    <mergeCell ref="B30:C30"/>
    <mergeCell ref="D36:E36"/>
    <mergeCell ref="B28:C28"/>
    <mergeCell ref="B33:C33"/>
    <mergeCell ref="D33:E33"/>
    <mergeCell ref="B32:C32"/>
    <mergeCell ref="D32:E32"/>
    <mergeCell ref="B34:C34"/>
    <mergeCell ref="D37:E37"/>
    <mergeCell ref="F36:G36"/>
    <mergeCell ref="F37:G37"/>
    <mergeCell ref="H30:I30"/>
    <mergeCell ref="F32:G32"/>
    <mergeCell ref="H33:I33"/>
    <mergeCell ref="F33:G33"/>
    <mergeCell ref="H32:I32"/>
    <mergeCell ref="D34:E34"/>
    <mergeCell ref="H34:I34"/>
    <mergeCell ref="F28:G28"/>
    <mergeCell ref="H28:I28"/>
    <mergeCell ref="H36:I36"/>
    <mergeCell ref="F29:G29"/>
    <mergeCell ref="H29:I29"/>
    <mergeCell ref="F34:G34"/>
    <mergeCell ref="A22:J22"/>
    <mergeCell ref="A23:J23"/>
    <mergeCell ref="F27:G27"/>
    <mergeCell ref="H24:J24"/>
    <mergeCell ref="H25:I25"/>
    <mergeCell ref="F25:G25"/>
    <mergeCell ref="F26:G26"/>
    <mergeCell ref="H26:I26"/>
    <mergeCell ref="H27:I27"/>
    <mergeCell ref="B26:C26"/>
    <mergeCell ref="G11:H11"/>
    <mergeCell ref="C5:D6"/>
    <mergeCell ref="A1:J1"/>
    <mergeCell ref="A2:J2"/>
    <mergeCell ref="A3:J3"/>
    <mergeCell ref="B4:G4"/>
    <mergeCell ref="H4:J4"/>
    <mergeCell ref="I6:J6"/>
    <mergeCell ref="G6:H6"/>
    <mergeCell ref="E5:F6"/>
    <mergeCell ref="B24:G24"/>
    <mergeCell ref="B25:C25"/>
    <mergeCell ref="D25:E25"/>
    <mergeCell ref="D27:E27"/>
    <mergeCell ref="D26:E26"/>
    <mergeCell ref="A41:J41"/>
    <mergeCell ref="A38:J38"/>
    <mergeCell ref="A39:J39"/>
    <mergeCell ref="D30:E30"/>
    <mergeCell ref="B31:C31"/>
    <mergeCell ref="D31:E31"/>
    <mergeCell ref="A40:J40"/>
    <mergeCell ref="H31:I31"/>
    <mergeCell ref="F30:G30"/>
    <mergeCell ref="F31:G31"/>
    <mergeCell ref="B37:C37"/>
    <mergeCell ref="H37:I37"/>
    <mergeCell ref="B36:C36"/>
    <mergeCell ref="A5:B6"/>
    <mergeCell ref="A21:J21"/>
    <mergeCell ref="G5:J5"/>
    <mergeCell ref="I7:J7"/>
    <mergeCell ref="I8:J8"/>
    <mergeCell ref="B29:C29"/>
    <mergeCell ref="B27:C2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會計決算處基金會計科賴倩婷</cp:lastModifiedBy>
  <cp:lastPrinted>2015-08-20T05:58:59Z</cp:lastPrinted>
  <dcterms:created xsi:type="dcterms:W3CDTF">2011-07-14T01:07:44Z</dcterms:created>
  <dcterms:modified xsi:type="dcterms:W3CDTF">2015-08-20T07:47:42Z</dcterms:modified>
  <cp:category/>
  <cp:version/>
  <cp:contentType/>
  <cp:contentStatus/>
</cp:coreProperties>
</file>