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8208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'現流表及平衡表'!$A$1:$K$44</definedName>
    <definedName name="_xlnm.Print_Area" localSheetId="0">'餘絀表及撥補表'!$A$1:$H$44</definedName>
  </definedNames>
  <calcPr fullCalcOnLoad="1"/>
</workbook>
</file>

<file path=xl/sharedStrings.xml><?xml version="1.0" encoding="utf-8"?>
<sst xmlns="http://schemas.openxmlformats.org/spreadsheetml/2006/main" count="81" uniqueCount="65">
  <si>
    <t>單位：新臺幣元</t>
  </si>
  <si>
    <t>％</t>
  </si>
  <si>
    <t>金　　　　額</t>
  </si>
  <si>
    <t>項目</t>
  </si>
  <si>
    <t>本年度決算數</t>
  </si>
  <si>
    <t>本年度
決算數</t>
  </si>
  <si>
    <t>總支出</t>
  </si>
  <si>
    <t>本期賸餘（短絀－）</t>
  </si>
  <si>
    <t>保險業務發展基金現金流量決算表</t>
  </si>
  <si>
    <t>保險業務發展基金收支餘絀決算表</t>
  </si>
  <si>
    <t>其他營業外收入</t>
  </si>
  <si>
    <t>業務發展支出</t>
  </si>
  <si>
    <t>保險業務發展基金餘絀撥補決算表</t>
  </si>
  <si>
    <t>專案支出</t>
  </si>
  <si>
    <t>行政管理支出</t>
  </si>
  <si>
    <t>科目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</si>
  <si>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</si>
  <si>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金額</t>
  </si>
  <si>
    <t>總收入</t>
  </si>
  <si>
    <t>財務收入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</si>
  <si>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</si>
  <si>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賸餘之部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</si>
  <si>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</si>
  <si>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</si>
  <si>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</si>
  <si>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</si>
  <si>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</si>
  <si>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</si>
  <si>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</si>
  <si>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撥用賸餘</t>
  </si>
  <si>
    <t>待填補之短絀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</si>
  <si>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</si>
  <si>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</si>
  <si>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調整非現金項目</t>
  </si>
  <si>
    <t xml:space="preserve">  業務活動之淨現金流入（流出－）</t>
  </si>
  <si>
    <t>期初現金及約當現金</t>
  </si>
  <si>
    <t>期末現金及約當現金</t>
  </si>
  <si>
    <t>保險業務發展基金平衡表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</si>
  <si>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</si>
  <si>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</si>
  <si>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</si>
  <si>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</si>
  <si>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</si>
  <si>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</si>
  <si>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</si>
  <si>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</si>
  <si>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投資、長期應收款、貸墊款及準備金</t>
  </si>
  <si>
    <t>其他負債</t>
  </si>
  <si>
    <t>固定資產</t>
  </si>
  <si>
    <t>淨值</t>
  </si>
  <si>
    <t>合                 計</t>
  </si>
  <si>
    <t>合 　　計</t>
  </si>
  <si>
    <t>本期賸餘（短絀－）</t>
  </si>
  <si>
    <t>本年度決算數</t>
  </si>
  <si>
    <t>金額</t>
  </si>
  <si>
    <t>本年度
預算數</t>
  </si>
  <si>
    <t>累積餘絀（－）</t>
  </si>
  <si>
    <t>本年度預算數</t>
  </si>
  <si>
    <t>現金及約當現金之淨增（淨減－）</t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</si>
  <si>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</si>
  <si>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年度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</si>
  <si>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</si>
  <si>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 xml:space="preserve">  融資活動之淨現金流入（流出－）</t>
  </si>
  <si>
    <t>融資活動之現金流量</t>
  </si>
  <si>
    <t>減少短期債務、流動金融負債、其他負債及遞延貸項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</si>
</sst>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#,##0_ "/>
    <numFmt numFmtId="183" formatCode="_(* #,##0.0_);_(&quot;  &quot;* #,##0.0_);_(* &quot;&quot;_);_(@_)"/>
  </numFmts>
  <fonts count="34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4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1" fontId="8" fillId="0" borderId="12" xfId="0" applyNumberFormat="1" applyFont="1" applyBorder="1" applyAlignment="1" applyProtection="1">
      <alignment vertical="center"/>
      <protection/>
    </xf>
    <xf numFmtId="181" fontId="8" fillId="0" borderId="13" xfId="0" applyNumberFormat="1" applyFont="1" applyBorder="1" applyAlignment="1" applyProtection="1">
      <alignment vertical="center" readingOrder="2"/>
      <protection/>
    </xf>
    <xf numFmtId="0" fontId="9" fillId="0" borderId="0" xfId="0" applyFont="1" applyAlignment="1">
      <alignment vertical="center"/>
    </xf>
    <xf numFmtId="0" fontId="10" fillId="0" borderId="14" xfId="0" applyFont="1" applyBorder="1" applyAlignment="1" applyProtection="1">
      <alignment horizontal="left" vertical="center"/>
      <protection locked="0"/>
    </xf>
    <xf numFmtId="181" fontId="11" fillId="0" borderId="15" xfId="0" applyNumberFormat="1" applyFont="1" applyBorder="1" applyAlignment="1" applyProtection="1">
      <alignment horizontal="left" vertical="center"/>
      <protection locked="0"/>
    </xf>
    <xf numFmtId="181" fontId="11" fillId="0" borderId="15" xfId="0" applyNumberFormat="1" applyFont="1" applyBorder="1" applyAlignment="1" applyProtection="1">
      <alignment horizontal="center" vertical="center"/>
      <protection/>
    </xf>
    <xf numFmtId="181" fontId="11" fillId="0" borderId="15" xfId="0" applyNumberFormat="1" applyFont="1" applyBorder="1" applyAlignment="1" applyProtection="1">
      <alignment horizontal="center" vertical="center"/>
      <protection locked="0"/>
    </xf>
    <xf numFmtId="181" fontId="11" fillId="0" borderId="15" xfId="0" applyNumberFormat="1" applyFont="1" applyBorder="1" applyAlignment="1" applyProtection="1">
      <alignment horizontal="right" vertical="center"/>
      <protection/>
    </xf>
    <xf numFmtId="178" fontId="11" fillId="0" borderId="16" xfId="0" applyNumberFormat="1" applyFont="1" applyBorder="1" applyAlignment="1" applyProtection="1">
      <alignment horizontal="right" vertical="center" readingOrder="2"/>
      <protection/>
    </xf>
    <xf numFmtId="0" fontId="0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181" fontId="8" fillId="0" borderId="15" xfId="0" applyNumberFormat="1" applyFont="1" applyBorder="1" applyAlignment="1" applyProtection="1">
      <alignment vertical="center"/>
      <protection/>
    </xf>
    <xf numFmtId="181" fontId="8" fillId="0" borderId="17" xfId="0" applyNumberFormat="1" applyFont="1" applyBorder="1" applyAlignment="1" applyProtection="1">
      <alignment vertical="center"/>
      <protection/>
    </xf>
    <xf numFmtId="181" fontId="8" fillId="0" borderId="17" xfId="0" applyNumberFormat="1" applyFont="1" applyBorder="1" applyAlignment="1" applyProtection="1">
      <alignment horizontal="right" vertical="center"/>
      <protection/>
    </xf>
    <xf numFmtId="178" fontId="8" fillId="0" borderId="18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vertical="center"/>
      <protection/>
    </xf>
    <xf numFmtId="181" fontId="11" fillId="0" borderId="15" xfId="0" applyNumberFormat="1" applyFont="1" applyBorder="1" applyAlignment="1" applyProtection="1">
      <alignment vertical="center"/>
      <protection locked="0"/>
    </xf>
    <xf numFmtId="181" fontId="11" fillId="0" borderId="16" xfId="0" applyNumberFormat="1" applyFont="1" applyBorder="1" applyAlignment="1" applyProtection="1">
      <alignment horizontal="right" vertical="center"/>
      <protection/>
    </xf>
    <xf numFmtId="178" fontId="8" fillId="0" borderId="16" xfId="0" applyNumberFormat="1" applyFont="1" applyBorder="1" applyAlignment="1" applyProtection="1">
      <alignment vertical="center" readingOrder="2"/>
      <protection/>
    </xf>
    <xf numFmtId="0" fontId="7" fillId="0" borderId="0" xfId="0" applyFont="1" applyBorder="1" applyAlignment="1" applyProtection="1">
      <alignment horizontal="left" vertical="center"/>
      <protection/>
    </xf>
    <xf numFmtId="181" fontId="11" fillId="0" borderId="15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178" fontId="11" fillId="0" borderId="16" xfId="0" applyNumberFormat="1" applyFont="1" applyBorder="1" applyAlignment="1" applyProtection="1">
      <alignment vertical="center" readingOrder="2"/>
      <protection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1" fontId="8" fillId="0" borderId="16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181" fontId="11" fillId="0" borderId="14" xfId="0" applyNumberFormat="1" applyFont="1" applyBorder="1" applyAlignment="1" applyProtection="1">
      <alignment horizontal="right" vertical="center"/>
      <protection locked="0"/>
    </xf>
    <xf numFmtId="181" fontId="11" fillId="0" borderId="14" xfId="0" applyNumberFormat="1" applyFont="1" applyBorder="1" applyAlignment="1" applyProtection="1">
      <alignment horizontal="right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178" fontId="11" fillId="0" borderId="16" xfId="0" applyNumberFormat="1" applyFont="1" applyBorder="1" applyAlignment="1" applyProtection="1">
      <alignment horizontal="right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81" fontId="11" fillId="0" borderId="0" xfId="0" applyNumberFormat="1" applyFont="1" applyBorder="1" applyAlignment="1" applyProtection="1">
      <alignment horizontal="right" vertical="center"/>
      <protection locked="0"/>
    </xf>
    <xf numFmtId="181" fontId="8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8" fontId="15" fillId="0" borderId="16" xfId="0" applyNumberFormat="1" applyFont="1" applyBorder="1" applyAlignment="1" applyProtection="1">
      <alignment vertical="center" readingOrder="2"/>
      <protection/>
    </xf>
    <xf numFmtId="178" fontId="16" fillId="0" borderId="16" xfId="0" applyNumberFormat="1" applyFont="1" applyBorder="1" applyAlignment="1" applyProtection="1">
      <alignment vertical="center" readingOrder="2"/>
      <protection/>
    </xf>
    <xf numFmtId="181" fontId="11" fillId="0" borderId="16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181" fontId="8" fillId="0" borderId="13" xfId="0" applyNumberFormat="1" applyFont="1" applyBorder="1" applyAlignment="1" applyProtection="1">
      <alignment horizontal="right" vertical="center"/>
      <protection/>
    </xf>
    <xf numFmtId="181" fontId="8" fillId="0" borderId="20" xfId="0" applyNumberFormat="1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 locked="0"/>
    </xf>
    <xf numFmtId="181" fontId="11" fillId="0" borderId="16" xfId="0" applyNumberFormat="1" applyFont="1" applyBorder="1" applyAlignment="1" applyProtection="1">
      <alignment horizontal="right" vertical="center"/>
      <protection/>
    </xf>
    <xf numFmtId="181" fontId="11" fillId="0" borderId="14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181" fontId="11" fillId="0" borderId="14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181" fontId="8" fillId="0" borderId="16" xfId="0" applyNumberFormat="1" applyFont="1" applyBorder="1" applyAlignment="1" applyProtection="1">
      <alignment horizontal="right" vertical="center"/>
      <protection locked="0"/>
    </xf>
    <xf numFmtId="181" fontId="16" fillId="0" borderId="13" xfId="0" applyNumberFormat="1" applyFont="1" applyBorder="1" applyAlignment="1" applyProtection="1">
      <alignment vertical="center" readingOrder="2"/>
      <protection/>
    </xf>
    <xf numFmtId="181" fontId="16" fillId="0" borderId="16" xfId="0" applyNumberFormat="1" applyFont="1" applyBorder="1" applyAlignment="1" applyProtection="1">
      <alignment vertical="center" readingOrder="2"/>
      <protection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19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left" vertical="top"/>
      <protection locked="0"/>
    </xf>
    <xf numFmtId="181" fontId="8" fillId="0" borderId="16" xfId="0" applyNumberFormat="1" applyFont="1" applyBorder="1" applyAlignment="1" applyProtection="1">
      <alignment horizontal="right" vertical="center"/>
      <protection/>
    </xf>
    <xf numFmtId="181" fontId="8" fillId="0" borderId="14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 horizontal="right" vertical="center"/>
      <protection locked="0"/>
    </xf>
    <xf numFmtId="0" fontId="12" fillId="0" borderId="27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181" fontId="8" fillId="0" borderId="18" xfId="0" applyNumberFormat="1" applyFont="1" applyBorder="1" applyAlignment="1" applyProtection="1">
      <alignment horizontal="right" vertical="center"/>
      <protection/>
    </xf>
    <xf numFmtId="181" fontId="8" fillId="0" borderId="22" xfId="0" applyNumberFormat="1" applyFont="1" applyBorder="1" applyAlignment="1" applyProtection="1">
      <alignment horizontal="right" vertical="center"/>
      <protection/>
    </xf>
    <xf numFmtId="181" fontId="8" fillId="0" borderId="14" xfId="0" applyNumberFormat="1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81" fontId="8" fillId="0" borderId="27" xfId="0" applyNumberFormat="1" applyFont="1" applyBorder="1" applyAlignment="1" applyProtection="1">
      <alignment horizontal="right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right"/>
      <protection/>
    </xf>
    <xf numFmtId="178" fontId="8" fillId="0" borderId="16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78" fontId="8" fillId="0" borderId="18" xfId="0" applyNumberFormat="1" applyFont="1" applyBorder="1" applyAlignment="1" applyProtection="1">
      <alignment horizontal="right" vertical="center"/>
      <protection/>
    </xf>
    <xf numFmtId="178" fontId="8" fillId="0" borderId="21" xfId="0" applyNumberFormat="1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distributed" vertical="center" indent="1"/>
      <protection/>
    </xf>
    <xf numFmtId="0" fontId="7" fillId="0" borderId="22" xfId="0" applyFont="1" applyBorder="1" applyAlignment="1" applyProtection="1">
      <alignment horizontal="distributed" vertical="center" indent="1"/>
      <protection/>
    </xf>
    <xf numFmtId="0" fontId="7" fillId="0" borderId="16" xfId="0" applyFont="1" applyBorder="1" applyAlignment="1" applyProtection="1">
      <alignment horizontal="distributed" vertical="center" indent="1"/>
      <protection locked="0"/>
    </xf>
    <xf numFmtId="0" fontId="7" fillId="0" borderId="14" xfId="0" applyFont="1" applyBorder="1" applyAlignment="1" applyProtection="1">
      <alignment horizontal="distributed" vertical="center" indent="1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178" fontId="8" fillId="0" borderId="13" xfId="0" applyNumberFormat="1" applyFont="1" applyBorder="1" applyAlignment="1" applyProtection="1">
      <alignment horizontal="right" vertical="center"/>
      <protection/>
    </xf>
    <xf numFmtId="178" fontId="8" fillId="0" borderId="27" xfId="0" applyNumberFormat="1" applyFont="1" applyBorder="1" applyAlignment="1" applyProtection="1">
      <alignment horizontal="right" vertical="center"/>
      <protection/>
    </xf>
    <xf numFmtId="0" fontId="6" fillId="0" borderId="32" xfId="0" applyFont="1" applyBorder="1" applyAlignment="1" applyProtection="1">
      <alignment horizontal="distributed" vertical="center" wrapText="1" indent="1"/>
      <protection/>
    </xf>
    <xf numFmtId="0" fontId="6" fillId="0" borderId="33" xfId="0" applyFont="1" applyBorder="1" applyAlignment="1" applyProtection="1">
      <alignment horizontal="distributed" vertical="center" indent="1"/>
      <protection/>
    </xf>
    <xf numFmtId="0" fontId="0" fillId="0" borderId="29" xfId="0" applyFont="1" applyBorder="1" applyAlignment="1">
      <alignment vertical="center"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21" xfId="0" applyFont="1" applyBorder="1" applyAlignment="1" applyProtection="1">
      <alignment horizontal="center" vertical="top"/>
      <protection locked="0"/>
    </xf>
    <xf numFmtId="178" fontId="15" fillId="0" borderId="16" xfId="0" applyNumberFormat="1" applyFont="1" applyBorder="1" applyAlignment="1" applyProtection="1">
      <alignment horizontal="right" vertical="center"/>
      <protection/>
    </xf>
    <xf numFmtId="178" fontId="15" fillId="0" borderId="0" xfId="0" applyNumberFormat="1" applyFont="1" applyBorder="1" applyAlignment="1" applyProtection="1">
      <alignment horizontal="right" vertical="center"/>
      <protection/>
    </xf>
    <xf numFmtId="178" fontId="16" fillId="0" borderId="16" xfId="0" applyNumberFormat="1" applyFont="1" applyBorder="1" applyAlignment="1" applyProtection="1">
      <alignment horizontal="right" vertical="center"/>
      <protection/>
    </xf>
    <xf numFmtId="178" fontId="16" fillId="0" borderId="0" xfId="0" applyNumberFormat="1" applyFont="1" applyBorder="1" applyAlignment="1" applyProtection="1">
      <alignment horizontal="right" vertical="center"/>
      <protection/>
    </xf>
    <xf numFmtId="178" fontId="11" fillId="0" borderId="16" xfId="0" applyNumberFormat="1" applyFont="1" applyBorder="1" applyAlignment="1" applyProtection="1">
      <alignment horizontal="right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distributed" vertical="center" indent="1"/>
      <protection/>
    </xf>
    <xf numFmtId="0" fontId="7" fillId="0" borderId="20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distributed" vertical="center" indent="1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181" fontId="8" fillId="0" borderId="21" xfId="0" applyNumberFormat="1" applyFont="1" applyBorder="1" applyAlignment="1" applyProtection="1">
      <alignment horizontal="right" vertical="center"/>
      <protection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zoomScalePageLayoutView="0" workbookViewId="0" topLeftCell="B1">
      <selection activeCell="E34" sqref="E34"/>
    </sheetView>
  </sheetViews>
  <sheetFormatPr defaultColWidth="9.00390625" defaultRowHeight="16.5"/>
  <cols>
    <col min="1" max="1" width="1.4921875" style="16" customWidth="1"/>
    <col min="2" max="2" width="20.875" style="16" customWidth="1"/>
    <col min="3" max="3" width="14.625" style="16" customWidth="1"/>
    <col min="4" max="4" width="7.375" style="16" customWidth="1"/>
    <col min="5" max="5" width="14.625" style="16" customWidth="1"/>
    <col min="6" max="6" width="7.375" style="16" customWidth="1"/>
    <col min="7" max="7" width="14.625" style="16" customWidth="1"/>
    <col min="8" max="8" width="7.75390625" style="16" customWidth="1"/>
    <col min="9" max="16384" width="9.00390625" style="16" customWidth="1"/>
  </cols>
  <sheetData>
    <row r="1" spans="1:8" s="1" customFormat="1" ht="27" customHeight="1">
      <c r="A1" s="76" t="s">
        <v>9</v>
      </c>
      <c r="B1" s="76"/>
      <c r="C1" s="76"/>
      <c r="D1" s="76"/>
      <c r="E1" s="76"/>
      <c r="F1" s="76"/>
      <c r="G1" s="76"/>
      <c r="H1" s="76"/>
    </row>
    <row r="2" spans="2:8" s="1" customFormat="1" ht="17.25" customHeight="1">
      <c r="B2" s="85"/>
      <c r="C2" s="85"/>
      <c r="D2" s="85"/>
      <c r="E2" s="85"/>
      <c r="F2" s="85"/>
      <c r="G2" s="85"/>
      <c r="H2" s="85"/>
    </row>
    <row r="3" spans="1:8" s="3" customFormat="1" ht="20.25" thickBot="1">
      <c r="A3" s="1"/>
      <c r="B3" s="2"/>
      <c r="C3" s="86" t="s">
        <v>59</v>
      </c>
      <c r="D3" s="86"/>
      <c r="E3" s="86"/>
      <c r="F3" s="86"/>
      <c r="G3" s="86"/>
      <c r="H3" s="86"/>
    </row>
    <row r="4" spans="1:8" s="3" customFormat="1" ht="18.75" customHeight="1">
      <c r="A4" s="72" t="s">
        <v>15</v>
      </c>
      <c r="B4" s="73"/>
      <c r="C4" s="83" t="s">
        <v>57</v>
      </c>
      <c r="D4" s="83"/>
      <c r="E4" s="83" t="s">
        <v>53</v>
      </c>
      <c r="F4" s="83"/>
      <c r="G4" s="83" t="s">
        <v>16</v>
      </c>
      <c r="H4" s="84"/>
    </row>
    <row r="5" spans="1:8" s="3" customFormat="1" ht="18.75" customHeight="1">
      <c r="A5" s="74"/>
      <c r="B5" s="75"/>
      <c r="C5" s="4" t="s">
        <v>17</v>
      </c>
      <c r="D5" s="5" t="s">
        <v>1</v>
      </c>
      <c r="E5" s="4" t="s">
        <v>54</v>
      </c>
      <c r="F5" s="5" t="s">
        <v>1</v>
      </c>
      <c r="G5" s="4" t="s">
        <v>17</v>
      </c>
      <c r="H5" s="6" t="s">
        <v>1</v>
      </c>
    </row>
    <row r="6" spans="1:8" s="3" customFormat="1" ht="17.25" customHeight="1">
      <c r="A6" s="79" t="s">
        <v>18</v>
      </c>
      <c r="B6" s="80"/>
      <c r="C6" s="7">
        <f>C7+C8</f>
        <v>30955000</v>
      </c>
      <c r="D6" s="8">
        <f aca="true" t="shared" si="0" ref="D6:D13">C6/C$6*100</f>
        <v>100</v>
      </c>
      <c r="E6" s="7">
        <f>E7+E8</f>
        <v>39623945</v>
      </c>
      <c r="F6" s="8">
        <f aca="true" t="shared" si="1" ref="F6:F13">E6/E$6*100</f>
        <v>100</v>
      </c>
      <c r="G6" s="7">
        <f>G7+G8</f>
        <v>8668945</v>
      </c>
      <c r="H6" s="51">
        <f>IF(C6=0,0,ABS(G6/C6*100))</f>
        <v>28.00499111613633</v>
      </c>
    </row>
    <row r="7" spans="1:8" ht="17.25" customHeight="1">
      <c r="A7" s="9"/>
      <c r="B7" s="10" t="s">
        <v>19</v>
      </c>
      <c r="C7" s="11">
        <v>30955000</v>
      </c>
      <c r="D7" s="12">
        <f t="shared" si="0"/>
        <v>100</v>
      </c>
      <c r="E7" s="13">
        <v>39623945</v>
      </c>
      <c r="F7" s="12">
        <f t="shared" si="1"/>
        <v>100</v>
      </c>
      <c r="G7" s="14">
        <f aca="true" t="shared" si="2" ref="G7:G12">E7-C7</f>
        <v>8668945</v>
      </c>
      <c r="H7" s="50">
        <f aca="true" t="shared" si="3" ref="H7:H13">IF(C7=0,0,ABS(G7/C7*100))</f>
        <v>28.00499111613633</v>
      </c>
    </row>
    <row r="8" spans="1:8" ht="17.25" customHeight="1" hidden="1">
      <c r="A8" s="9"/>
      <c r="B8" s="10" t="s">
        <v>10</v>
      </c>
      <c r="C8" s="11">
        <v>0</v>
      </c>
      <c r="D8" s="12">
        <f t="shared" si="0"/>
        <v>0</v>
      </c>
      <c r="E8" s="13"/>
      <c r="F8" s="12">
        <f t="shared" si="1"/>
        <v>0</v>
      </c>
      <c r="G8" s="14">
        <f t="shared" si="2"/>
        <v>0</v>
      </c>
      <c r="H8" s="15">
        <f t="shared" si="3"/>
        <v>0</v>
      </c>
    </row>
    <row r="9" spans="1:8" s="3" customFormat="1" ht="17.25" customHeight="1">
      <c r="A9" s="17" t="s">
        <v>6</v>
      </c>
      <c r="B9" s="18"/>
      <c r="C9" s="19">
        <f>C10+C11+C12</f>
        <v>136826000</v>
      </c>
      <c r="D9" s="19">
        <f t="shared" si="0"/>
        <v>442.0158294298175</v>
      </c>
      <c r="E9" s="19">
        <f>E10+E11+E12</f>
        <v>122955453</v>
      </c>
      <c r="F9" s="19">
        <f t="shared" si="1"/>
        <v>310.3059349592778</v>
      </c>
      <c r="G9" s="19">
        <f>G10+G11+G12</f>
        <v>-13870547</v>
      </c>
      <c r="H9" s="51">
        <f t="shared" si="3"/>
        <v>10.137362051072165</v>
      </c>
    </row>
    <row r="10" spans="1:8" ht="17.25" customHeight="1">
      <c r="A10" s="9"/>
      <c r="B10" s="10" t="s">
        <v>11</v>
      </c>
      <c r="C10" s="11">
        <v>117811000</v>
      </c>
      <c r="D10" s="12">
        <f t="shared" si="0"/>
        <v>380.5879502503634</v>
      </c>
      <c r="E10" s="13">
        <v>111464310</v>
      </c>
      <c r="F10" s="12">
        <f t="shared" si="1"/>
        <v>281.30543286389076</v>
      </c>
      <c r="G10" s="14">
        <f t="shared" si="2"/>
        <v>-6346690</v>
      </c>
      <c r="H10" s="50">
        <f t="shared" si="3"/>
        <v>5.3871794654149445</v>
      </c>
    </row>
    <row r="11" spans="1:8" ht="17.25" customHeight="1">
      <c r="A11" s="9"/>
      <c r="B11" s="10" t="s">
        <v>13</v>
      </c>
      <c r="C11" s="11">
        <v>16000000</v>
      </c>
      <c r="D11" s="12">
        <f t="shared" si="0"/>
        <v>51.687934097884025</v>
      </c>
      <c r="E11" s="13">
        <v>8518801</v>
      </c>
      <c r="F11" s="12">
        <f t="shared" si="1"/>
        <v>21.499123825252635</v>
      </c>
      <c r="G11" s="14">
        <f t="shared" si="2"/>
        <v>-7481199</v>
      </c>
      <c r="H11" s="50">
        <f t="shared" si="3"/>
        <v>46.75749375</v>
      </c>
    </row>
    <row r="12" spans="1:8" ht="17.25" customHeight="1">
      <c r="A12" s="9"/>
      <c r="B12" s="10" t="s">
        <v>14</v>
      </c>
      <c r="C12" s="11">
        <v>3015000</v>
      </c>
      <c r="D12" s="12">
        <f t="shared" si="0"/>
        <v>9.73994508157002</v>
      </c>
      <c r="E12" s="13">
        <v>2972342</v>
      </c>
      <c r="F12" s="12">
        <f t="shared" si="1"/>
        <v>7.501378270134385</v>
      </c>
      <c r="G12" s="14">
        <f t="shared" si="2"/>
        <v>-42658</v>
      </c>
      <c r="H12" s="50">
        <f t="shared" si="3"/>
        <v>1.4148590381426203</v>
      </c>
    </row>
    <row r="13" spans="1:8" s="3" customFormat="1" ht="17.25" customHeight="1">
      <c r="A13" s="77" t="s">
        <v>7</v>
      </c>
      <c r="B13" s="78"/>
      <c r="C13" s="19">
        <f>C6-C9</f>
        <v>-105871000</v>
      </c>
      <c r="D13" s="19">
        <f t="shared" si="0"/>
        <v>-342.0158294298175</v>
      </c>
      <c r="E13" s="19">
        <f>E6-E9</f>
        <v>-83331508</v>
      </c>
      <c r="F13" s="19">
        <f t="shared" si="1"/>
        <v>-210.30593495927778</v>
      </c>
      <c r="G13" s="19">
        <f>G6-G9</f>
        <v>22539492</v>
      </c>
      <c r="H13" s="51">
        <f t="shared" si="3"/>
        <v>21.289580716154568</v>
      </c>
    </row>
    <row r="14" spans="1:8" ht="17.25" customHeight="1">
      <c r="A14" s="9"/>
      <c r="B14" s="10"/>
      <c r="C14" s="11"/>
      <c r="D14" s="12"/>
      <c r="E14" s="13"/>
      <c r="F14" s="12"/>
      <c r="G14" s="14"/>
      <c r="H14" s="15"/>
    </row>
    <row r="15" spans="1:8" ht="17.25" customHeight="1">
      <c r="A15" s="9"/>
      <c r="B15" s="10"/>
      <c r="C15" s="11"/>
      <c r="D15" s="12"/>
      <c r="E15" s="13"/>
      <c r="F15" s="12"/>
      <c r="G15" s="14"/>
      <c r="H15" s="15"/>
    </row>
    <row r="16" spans="1:8" ht="17.25" customHeight="1">
      <c r="A16" s="9"/>
      <c r="B16" s="10"/>
      <c r="C16" s="11"/>
      <c r="D16" s="12">
        <v>0</v>
      </c>
      <c r="E16" s="13"/>
      <c r="F16" s="12">
        <v>0</v>
      </c>
      <c r="G16" s="14">
        <v>0</v>
      </c>
      <c r="H16" s="15">
        <v>0</v>
      </c>
    </row>
    <row r="17" spans="1:8" ht="17.25" customHeight="1">
      <c r="A17" s="9"/>
      <c r="B17" s="10"/>
      <c r="C17" s="11"/>
      <c r="D17" s="12"/>
      <c r="E17" s="13"/>
      <c r="F17" s="12"/>
      <c r="G17" s="14"/>
      <c r="H17" s="15"/>
    </row>
    <row r="18" spans="1:8" ht="17.25" customHeight="1">
      <c r="A18" s="9"/>
      <c r="B18" s="10"/>
      <c r="C18" s="11"/>
      <c r="D18" s="12">
        <v>0</v>
      </c>
      <c r="E18" s="13"/>
      <c r="F18" s="12">
        <v>0</v>
      </c>
      <c r="G18" s="14">
        <v>0</v>
      </c>
      <c r="H18" s="15">
        <v>0</v>
      </c>
    </row>
    <row r="19" spans="1:8" s="3" customFormat="1" ht="17.25" customHeight="1" thickBot="1">
      <c r="A19" s="70"/>
      <c r="B19" s="71"/>
      <c r="C19" s="20"/>
      <c r="D19" s="20"/>
      <c r="E19" s="20"/>
      <c r="F19" s="20"/>
      <c r="G19" s="21"/>
      <c r="H19" s="22"/>
    </row>
    <row r="20" spans="1:8" ht="15.75">
      <c r="A20" s="3"/>
      <c r="B20" s="81"/>
      <c r="C20" s="81"/>
      <c r="D20" s="81"/>
      <c r="E20" s="81"/>
      <c r="F20" s="81"/>
      <c r="G20" s="81"/>
      <c r="H20" s="81"/>
    </row>
    <row r="21" spans="2:8" ht="15.75">
      <c r="B21" s="82"/>
      <c r="C21" s="82"/>
      <c r="D21" s="82"/>
      <c r="E21" s="82"/>
      <c r="F21" s="82"/>
      <c r="G21" s="82"/>
      <c r="H21" s="82"/>
    </row>
    <row r="24" spans="1:8" s="1" customFormat="1" ht="27" customHeight="1">
      <c r="A24" s="76" t="s">
        <v>12</v>
      </c>
      <c r="B24" s="76"/>
      <c r="C24" s="76"/>
      <c r="D24" s="76"/>
      <c r="E24" s="76"/>
      <c r="F24" s="76"/>
      <c r="G24" s="76"/>
      <c r="H24" s="76"/>
    </row>
    <row r="25" spans="2:8" s="1" customFormat="1" ht="17.25" customHeight="1">
      <c r="B25" s="85"/>
      <c r="C25" s="85"/>
      <c r="D25" s="85"/>
      <c r="E25" s="85"/>
      <c r="F25" s="85"/>
      <c r="G25" s="85"/>
      <c r="H25" s="85"/>
    </row>
    <row r="26" spans="1:8" s="3" customFormat="1" ht="20.25" thickBot="1">
      <c r="A26" s="1"/>
      <c r="B26" s="2"/>
      <c r="C26" s="86" t="s">
        <v>59</v>
      </c>
      <c r="D26" s="86"/>
      <c r="E26" s="86"/>
      <c r="F26" s="86"/>
      <c r="G26" s="86"/>
      <c r="H26" s="86"/>
    </row>
    <row r="27" spans="1:8" s="3" customFormat="1" ht="18.75" customHeight="1">
      <c r="A27" s="72" t="s">
        <v>3</v>
      </c>
      <c r="B27" s="73"/>
      <c r="C27" s="83" t="s">
        <v>57</v>
      </c>
      <c r="D27" s="83"/>
      <c r="E27" s="83" t="s">
        <v>4</v>
      </c>
      <c r="F27" s="83"/>
      <c r="G27" s="83" t="s">
        <v>20</v>
      </c>
      <c r="H27" s="84"/>
    </row>
    <row r="28" spans="1:8" s="3" customFormat="1" ht="18.75" customHeight="1">
      <c r="A28" s="74"/>
      <c r="B28" s="75"/>
      <c r="C28" s="4" t="s">
        <v>17</v>
      </c>
      <c r="D28" s="5" t="s">
        <v>1</v>
      </c>
      <c r="E28" s="4" t="s">
        <v>17</v>
      </c>
      <c r="F28" s="5" t="s">
        <v>1</v>
      </c>
      <c r="G28" s="4" t="s">
        <v>17</v>
      </c>
      <c r="H28" s="6" t="s">
        <v>1</v>
      </c>
    </row>
    <row r="29" spans="1:8" s="3" customFormat="1" ht="17.25" customHeight="1">
      <c r="A29" s="79" t="s">
        <v>21</v>
      </c>
      <c r="B29" s="80"/>
      <c r="C29" s="7">
        <f>C30</f>
        <v>2098746000</v>
      </c>
      <c r="D29" s="68">
        <f>C29/C$29*100</f>
        <v>100</v>
      </c>
      <c r="E29" s="7">
        <f>E30</f>
        <v>2124819023</v>
      </c>
      <c r="F29" s="68">
        <f>E29/E$29*100</f>
        <v>100</v>
      </c>
      <c r="G29" s="7">
        <f>G30</f>
        <v>26073023</v>
      </c>
      <c r="H29" s="51">
        <f aca="true" t="shared" si="4" ref="H29:H38">IF(C29=0,0,ABS(G29/C29*100))</f>
        <v>1.24231436295769</v>
      </c>
    </row>
    <row r="30" spans="1:9" ht="17.25" customHeight="1">
      <c r="A30" s="23"/>
      <c r="B30" s="10" t="s">
        <v>22</v>
      </c>
      <c r="C30" s="11">
        <v>2098746000</v>
      </c>
      <c r="D30" s="12">
        <f>C30/$C$29*100</f>
        <v>100</v>
      </c>
      <c r="E30" s="13">
        <v>2124819023</v>
      </c>
      <c r="F30" s="12">
        <f>E30/E$29*100</f>
        <v>100</v>
      </c>
      <c r="G30" s="12">
        <f>E30-C30</f>
        <v>26073023</v>
      </c>
      <c r="H30" s="50">
        <f t="shared" si="4"/>
        <v>1.24231436295769</v>
      </c>
      <c r="I30" s="24"/>
    </row>
    <row r="31" spans="1:8" s="3" customFormat="1" ht="17.25" customHeight="1">
      <c r="A31" s="17" t="s">
        <v>23</v>
      </c>
      <c r="B31" s="18"/>
      <c r="C31" s="19">
        <f>C32</f>
        <v>105871000</v>
      </c>
      <c r="D31" s="19">
        <f>C31/$C$29*100</f>
        <v>5.044488470734429</v>
      </c>
      <c r="E31" s="19">
        <f>E32</f>
        <v>83331508</v>
      </c>
      <c r="F31" s="19">
        <f>E31/E$29*100</f>
        <v>3.921816733471517</v>
      </c>
      <c r="G31" s="19">
        <f>G32</f>
        <v>-22539492</v>
      </c>
      <c r="H31" s="51">
        <f t="shared" si="4"/>
        <v>21.289580716154568</v>
      </c>
    </row>
    <row r="32" spans="1:8" ht="17.25" customHeight="1">
      <c r="A32" s="25"/>
      <c r="B32" s="10" t="s">
        <v>24</v>
      </c>
      <c r="C32" s="26">
        <v>105871000</v>
      </c>
      <c r="D32" s="12">
        <f>C32/$C$29*100</f>
        <v>5.044488470734429</v>
      </c>
      <c r="E32" s="13">
        <v>83331508</v>
      </c>
      <c r="F32" s="12">
        <f>E32/E$29*100</f>
        <v>3.921816733471517</v>
      </c>
      <c r="G32" s="14">
        <f>E32-C32</f>
        <v>-22539492</v>
      </c>
      <c r="H32" s="50">
        <f t="shared" si="4"/>
        <v>21.289580716154568</v>
      </c>
    </row>
    <row r="33" spans="1:8" s="3" customFormat="1" ht="17.25" customHeight="1">
      <c r="A33" s="77" t="s">
        <v>25</v>
      </c>
      <c r="B33" s="78"/>
      <c r="C33" s="19">
        <f>C29-C31</f>
        <v>1992875000</v>
      </c>
      <c r="D33" s="19">
        <f>C33/$C$29*100</f>
        <v>94.95551152926556</v>
      </c>
      <c r="E33" s="19">
        <f>E29-E31</f>
        <v>2041487515</v>
      </c>
      <c r="F33" s="19">
        <f>E33/E$29*100</f>
        <v>96.07818326652848</v>
      </c>
      <c r="G33" s="19">
        <f>G29-G31</f>
        <v>48612515</v>
      </c>
      <c r="H33" s="51">
        <f t="shared" si="4"/>
        <v>2.4393158125823247</v>
      </c>
    </row>
    <row r="34" spans="1:8" s="3" customFormat="1" ht="17.25" customHeight="1">
      <c r="A34" s="77" t="s">
        <v>26</v>
      </c>
      <c r="B34" s="78"/>
      <c r="C34" s="19">
        <f>C35</f>
        <v>105871000</v>
      </c>
      <c r="D34" s="69">
        <f>C34/C$34*100</f>
        <v>100</v>
      </c>
      <c r="E34" s="19">
        <f>E35</f>
        <v>83331508</v>
      </c>
      <c r="F34" s="69">
        <f>E34/E$34*100</f>
        <v>100</v>
      </c>
      <c r="G34" s="19">
        <f>G35</f>
        <v>-22539492</v>
      </c>
      <c r="H34" s="51">
        <f t="shared" si="4"/>
        <v>21.289580716154568</v>
      </c>
    </row>
    <row r="35" spans="1:8" ht="17.25" customHeight="1">
      <c r="A35" s="29"/>
      <c r="B35" s="10" t="s">
        <v>27</v>
      </c>
      <c r="C35" s="26">
        <v>105871000</v>
      </c>
      <c r="D35" s="12">
        <f>C35/$C$34*100</f>
        <v>100</v>
      </c>
      <c r="E35" s="26">
        <v>83331508</v>
      </c>
      <c r="F35" s="30">
        <f>E35/E$34*100</f>
        <v>100</v>
      </c>
      <c r="G35" s="30">
        <f>E35-C35</f>
        <v>-22539492</v>
      </c>
      <c r="H35" s="50">
        <f t="shared" si="4"/>
        <v>21.289580716154568</v>
      </c>
    </row>
    <row r="36" spans="1:8" s="3" customFormat="1" ht="17.25" customHeight="1">
      <c r="A36" s="77" t="s">
        <v>28</v>
      </c>
      <c r="B36" s="78"/>
      <c r="C36" s="19">
        <f>C37</f>
        <v>105871000</v>
      </c>
      <c r="D36" s="19">
        <f>C36/$C$34*100</f>
        <v>100</v>
      </c>
      <c r="E36" s="19">
        <f>E37</f>
        <v>83331508</v>
      </c>
      <c r="F36" s="19">
        <f>E36/E$34*100</f>
        <v>100</v>
      </c>
      <c r="G36" s="19">
        <f>G37</f>
        <v>-22539492</v>
      </c>
      <c r="H36" s="51">
        <f t="shared" si="4"/>
        <v>21.289580716154568</v>
      </c>
    </row>
    <row r="37" spans="1:8" ht="17.25" customHeight="1">
      <c r="A37" s="31"/>
      <c r="B37" s="10" t="s">
        <v>29</v>
      </c>
      <c r="C37" s="11">
        <v>105871000</v>
      </c>
      <c r="D37" s="12">
        <f>C37/$C$34*100</f>
        <v>100</v>
      </c>
      <c r="E37" s="13">
        <v>83331508</v>
      </c>
      <c r="F37" s="12">
        <f>E37/E$34*100</f>
        <v>100</v>
      </c>
      <c r="G37" s="14">
        <f>E37-C37</f>
        <v>-22539492</v>
      </c>
      <c r="H37" s="50">
        <f t="shared" si="4"/>
        <v>21.289580716154568</v>
      </c>
    </row>
    <row r="38" spans="1:8" ht="17.25" customHeight="1">
      <c r="A38" s="77" t="s">
        <v>30</v>
      </c>
      <c r="B38" s="78"/>
      <c r="C38" s="19">
        <f>C34-C36</f>
        <v>0</v>
      </c>
      <c r="D38" s="12">
        <f>C38/C$34*100</f>
        <v>0</v>
      </c>
      <c r="E38" s="19">
        <f>E34-E36</f>
        <v>0</v>
      </c>
      <c r="F38" s="12">
        <f>E38/E$34*100</f>
        <v>0</v>
      </c>
      <c r="G38" s="19">
        <f>G34-G36</f>
        <v>0</v>
      </c>
      <c r="H38" s="52">
        <f t="shared" si="4"/>
        <v>0</v>
      </c>
    </row>
    <row r="39" spans="1:8" ht="17.25" customHeight="1">
      <c r="A39" s="29"/>
      <c r="B39" s="10"/>
      <c r="C39" s="26"/>
      <c r="D39" s="30"/>
      <c r="E39" s="26"/>
      <c r="F39" s="30"/>
      <c r="G39" s="30"/>
      <c r="H39" s="32"/>
    </row>
    <row r="40" spans="1:8" s="3" customFormat="1" ht="17.25" customHeight="1">
      <c r="A40" s="77"/>
      <c r="B40" s="78"/>
      <c r="C40" s="19"/>
      <c r="D40" s="19"/>
      <c r="E40" s="19"/>
      <c r="F40" s="19"/>
      <c r="G40" s="19"/>
      <c r="H40" s="28"/>
    </row>
    <row r="41" spans="1:8" s="33" customFormat="1" ht="17.25" customHeight="1">
      <c r="A41" s="31"/>
      <c r="B41" s="10"/>
      <c r="C41" s="11"/>
      <c r="D41" s="12"/>
      <c r="E41" s="13"/>
      <c r="F41" s="12"/>
      <c r="G41" s="12"/>
      <c r="H41" s="15"/>
    </row>
    <row r="42" spans="1:8" ht="17.25" customHeight="1">
      <c r="A42" s="34"/>
      <c r="B42" s="10"/>
      <c r="C42" s="11"/>
      <c r="D42" s="12">
        <v>0</v>
      </c>
      <c r="E42" s="13"/>
      <c r="F42" s="12">
        <v>0</v>
      </c>
      <c r="G42" s="12">
        <v>0</v>
      </c>
      <c r="H42" s="15">
        <v>0</v>
      </c>
    </row>
    <row r="43" spans="1:8" ht="17.25" customHeight="1">
      <c r="A43" s="34"/>
      <c r="B43" s="10"/>
      <c r="C43" s="11"/>
      <c r="D43" s="12">
        <v>0</v>
      </c>
      <c r="E43" s="13"/>
      <c r="F43" s="12">
        <v>0</v>
      </c>
      <c r="G43" s="12">
        <v>0</v>
      </c>
      <c r="H43" s="15">
        <v>0</v>
      </c>
    </row>
    <row r="44" spans="1:8" s="3" customFormat="1" ht="15" customHeight="1" thickBot="1">
      <c r="A44" s="70"/>
      <c r="B44" s="71"/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2">
        <v>0</v>
      </c>
    </row>
    <row r="45" spans="1:8" ht="15.75">
      <c r="A45" s="3"/>
      <c r="B45" s="81"/>
      <c r="C45" s="81"/>
      <c r="D45" s="81"/>
      <c r="E45" s="81"/>
      <c r="F45" s="81"/>
      <c r="G45" s="81"/>
      <c r="H45" s="81"/>
    </row>
    <row r="46" spans="2:8" ht="15.75">
      <c r="B46" s="82"/>
      <c r="C46" s="82"/>
      <c r="D46" s="82"/>
      <c r="E46" s="82"/>
      <c r="F46" s="82"/>
      <c r="G46" s="82"/>
      <c r="H46" s="82"/>
    </row>
  </sheetData>
  <sheetProtection/>
  <mergeCells count="28">
    <mergeCell ref="B45:H45"/>
    <mergeCell ref="C4:D4"/>
    <mergeCell ref="E4:F4"/>
    <mergeCell ref="B46:H46"/>
    <mergeCell ref="A44:B44"/>
    <mergeCell ref="A40:B40"/>
    <mergeCell ref="A36:B36"/>
    <mergeCell ref="A34:B34"/>
    <mergeCell ref="A38:B38"/>
    <mergeCell ref="A4:B5"/>
    <mergeCell ref="A1:H1"/>
    <mergeCell ref="C27:D27"/>
    <mergeCell ref="B25:H25"/>
    <mergeCell ref="G4:H4"/>
    <mergeCell ref="B2:H2"/>
    <mergeCell ref="C26:H26"/>
    <mergeCell ref="E27:F27"/>
    <mergeCell ref="A6:B6"/>
    <mergeCell ref="A13:B13"/>
    <mergeCell ref="C3:H3"/>
    <mergeCell ref="A19:B19"/>
    <mergeCell ref="A27:B28"/>
    <mergeCell ref="A24:H24"/>
    <mergeCell ref="A33:B33"/>
    <mergeCell ref="A29:B29"/>
    <mergeCell ref="B20:H20"/>
    <mergeCell ref="B21:H21"/>
    <mergeCell ref="G27:H27"/>
  </mergeCells>
  <dataValidations count="1">
    <dataValidation type="decimal" operator="greaterThanOrEqual" allowBlank="1" showInputMessage="1" showErrorMessage="1" sqref="C14:F18 G6 C6:F12 G9">
      <formula1>0</formula1>
    </dataValidation>
  </dataValidations>
  <printOptions horizontalCentered="1"/>
  <pageMargins left="0.5905511811023623" right="0.5905511811023623" top="0.7874015748031497" bottom="1.1811023622047245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32">
      <selection activeCell="F12" sqref="F12:G12"/>
    </sheetView>
  </sheetViews>
  <sheetFormatPr defaultColWidth="9.00390625" defaultRowHeight="16.5"/>
  <cols>
    <col min="1" max="1" width="0.875" style="16" customWidth="1"/>
    <col min="2" max="2" width="19.00390625" style="16" customWidth="1"/>
    <col min="3" max="3" width="6.875" style="16" customWidth="1"/>
    <col min="4" max="4" width="13.00390625" style="16" customWidth="1"/>
    <col min="5" max="5" width="3.75390625" style="16" customWidth="1"/>
    <col min="6" max="6" width="4.50390625" style="16" customWidth="1"/>
    <col min="7" max="7" width="13.25390625" style="16" customWidth="1"/>
    <col min="8" max="8" width="3.50390625" style="16" customWidth="1"/>
    <col min="9" max="9" width="14.75390625" style="16" customWidth="1"/>
    <col min="10" max="10" width="1.37890625" style="16" customWidth="1"/>
    <col min="11" max="11" width="8.25390625" style="16" customWidth="1"/>
    <col min="12" max="12" width="13.00390625" style="16" customWidth="1"/>
    <col min="13" max="16384" width="9.00390625" style="16" customWidth="1"/>
  </cols>
  <sheetData>
    <row r="1" spans="1:11" s="1" customFormat="1" ht="27" customHeight="1">
      <c r="A1" s="35"/>
      <c r="B1" s="76" t="s">
        <v>8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s="1" customFormat="1" ht="17.25" customHeight="1"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3" customFormat="1" ht="20.25" thickBot="1">
      <c r="A3" s="1"/>
      <c r="B3" s="2"/>
      <c r="C3" s="127" t="s">
        <v>60</v>
      </c>
      <c r="D3" s="128"/>
      <c r="E3" s="128"/>
      <c r="F3" s="128"/>
      <c r="G3" s="128"/>
      <c r="H3" s="128"/>
      <c r="I3" s="107" t="s">
        <v>0</v>
      </c>
      <c r="J3" s="107"/>
      <c r="K3" s="107"/>
    </row>
    <row r="4" spans="1:11" s="3" customFormat="1" ht="18.75" customHeight="1">
      <c r="A4" s="72" t="s">
        <v>3</v>
      </c>
      <c r="B4" s="72"/>
      <c r="C4" s="73"/>
      <c r="D4" s="122" t="s">
        <v>55</v>
      </c>
      <c r="E4" s="73"/>
      <c r="F4" s="122" t="s">
        <v>5</v>
      </c>
      <c r="G4" s="73"/>
      <c r="H4" s="84" t="s">
        <v>20</v>
      </c>
      <c r="I4" s="124"/>
      <c r="J4" s="124"/>
      <c r="K4" s="124"/>
    </row>
    <row r="5" spans="1:11" s="3" customFormat="1" ht="18.75" customHeight="1">
      <c r="A5" s="74"/>
      <c r="B5" s="74"/>
      <c r="C5" s="75"/>
      <c r="D5" s="123"/>
      <c r="E5" s="75"/>
      <c r="F5" s="123"/>
      <c r="G5" s="75"/>
      <c r="H5" s="125" t="s">
        <v>31</v>
      </c>
      <c r="I5" s="126"/>
      <c r="J5" s="118" t="s">
        <v>1</v>
      </c>
      <c r="K5" s="119"/>
    </row>
    <row r="6" spans="1:11" s="3" customFormat="1" ht="14.25" customHeight="1">
      <c r="A6" s="90" t="s">
        <v>32</v>
      </c>
      <c r="B6" s="90"/>
      <c r="C6" s="91"/>
      <c r="D6" s="55"/>
      <c r="E6" s="56"/>
      <c r="F6" s="55"/>
      <c r="G6" s="56"/>
      <c r="H6" s="55"/>
      <c r="I6" s="56"/>
      <c r="J6" s="120"/>
      <c r="K6" s="121"/>
    </row>
    <row r="7" spans="1:11" ht="14.25" customHeight="1">
      <c r="A7" s="37"/>
      <c r="B7" s="94" t="s">
        <v>52</v>
      </c>
      <c r="C7" s="95"/>
      <c r="D7" s="62">
        <v>-105871000</v>
      </c>
      <c r="E7" s="63"/>
      <c r="F7" s="62">
        <v>-83331508</v>
      </c>
      <c r="G7" s="63"/>
      <c r="H7" s="58">
        <f>F7-D7</f>
        <v>22539492</v>
      </c>
      <c r="I7" s="59"/>
      <c r="J7" s="129">
        <f>IF(D7=0,0,ABS(H7/D7*100))</f>
        <v>21.289580716154568</v>
      </c>
      <c r="K7" s="130">
        <f>IF(F7=0,0,ABS(J7/F7*100))</f>
        <v>2.554805646401427E-05</v>
      </c>
    </row>
    <row r="8" spans="1:11" ht="14.25" customHeight="1">
      <c r="A8" s="37"/>
      <c r="B8" s="94" t="s">
        <v>33</v>
      </c>
      <c r="C8" s="95"/>
      <c r="D8" s="62">
        <v>13349000</v>
      </c>
      <c r="E8" s="63"/>
      <c r="F8" s="62">
        <v>8661402</v>
      </c>
      <c r="G8" s="63"/>
      <c r="H8" s="58">
        <f>F8-D8</f>
        <v>-4687598</v>
      </c>
      <c r="I8" s="59"/>
      <c r="J8" s="129">
        <f>IF(D8=0,0,ABS(H8/D8*100))</f>
        <v>35.115724024271486</v>
      </c>
      <c r="K8" s="130">
        <f>IF(F8=0,0,ABS(J8/F8*100))</f>
        <v>0.00040542771279143355</v>
      </c>
    </row>
    <row r="9" spans="1:11" s="3" customFormat="1" ht="14.25" customHeight="1">
      <c r="A9" s="37"/>
      <c r="B9" s="37" t="s">
        <v>34</v>
      </c>
      <c r="C9" s="41"/>
      <c r="D9" s="87">
        <f>D7+D8</f>
        <v>-92522000</v>
      </c>
      <c r="E9" s="88"/>
      <c r="F9" s="87">
        <f>F7+F8</f>
        <v>-74670106</v>
      </c>
      <c r="G9" s="88"/>
      <c r="H9" s="87">
        <f>H7+H8</f>
        <v>17851894</v>
      </c>
      <c r="I9" s="88"/>
      <c r="J9" s="131">
        <f>IF(D9=0,0,ABS(H9/D9*100))</f>
        <v>19.29475584185383</v>
      </c>
      <c r="K9" s="132">
        <f>IF(F9=0,0,ABS(J9/F9*100))</f>
        <v>2.5840000604597816E-05</v>
      </c>
    </row>
    <row r="10" spans="1:11" s="3" customFormat="1" ht="14.25" customHeight="1">
      <c r="A10" s="60" t="s">
        <v>63</v>
      </c>
      <c r="B10" s="60"/>
      <c r="C10" s="61"/>
      <c r="D10" s="87"/>
      <c r="E10" s="88"/>
      <c r="F10" s="87"/>
      <c r="G10" s="88"/>
      <c r="H10" s="87"/>
      <c r="I10" s="88"/>
      <c r="J10" s="108"/>
      <c r="K10" s="109"/>
    </row>
    <row r="11" spans="1:11" ht="14.25" customHeight="1">
      <c r="A11" s="37"/>
      <c r="B11" s="96" t="s">
        <v>64</v>
      </c>
      <c r="C11" s="97"/>
      <c r="D11" s="62"/>
      <c r="E11" s="63"/>
      <c r="F11" s="62">
        <v>-89100</v>
      </c>
      <c r="G11" s="63"/>
      <c r="H11" s="58">
        <f>F11-D11</f>
        <v>-89100</v>
      </c>
      <c r="I11" s="59"/>
      <c r="J11" s="129">
        <f>IF(D11=0,0,ABS(H11/D11*100))</f>
        <v>0</v>
      </c>
      <c r="K11" s="130">
        <f>IF(F11=0,0,ABS(J11/F11*100))</f>
        <v>0</v>
      </c>
    </row>
    <row r="12" spans="1:11" ht="14.25" customHeight="1">
      <c r="A12" s="37"/>
      <c r="B12" s="96"/>
      <c r="C12" s="97"/>
      <c r="D12" s="87"/>
      <c r="E12" s="88"/>
      <c r="F12" s="87"/>
      <c r="G12" s="88"/>
      <c r="H12" s="87"/>
      <c r="I12" s="88"/>
      <c r="J12" s="42"/>
      <c r="K12" s="43"/>
    </row>
    <row r="13" spans="1:11" s="3" customFormat="1" ht="14.25" customHeight="1">
      <c r="A13" s="37"/>
      <c r="B13" s="37" t="s">
        <v>62</v>
      </c>
      <c r="C13" s="41"/>
      <c r="D13" s="87">
        <f>D11</f>
        <v>0</v>
      </c>
      <c r="E13" s="88"/>
      <c r="F13" s="87">
        <f>F11</f>
        <v>-89100</v>
      </c>
      <c r="G13" s="88"/>
      <c r="H13" s="87">
        <f>H11</f>
        <v>-89100</v>
      </c>
      <c r="I13" s="88"/>
      <c r="J13" s="131">
        <f>IF(D13=0,0,ABS(H13/D13*100))</f>
        <v>0</v>
      </c>
      <c r="K13" s="132">
        <f>IF(F13=0,0,ABS(J13/F13*100))</f>
        <v>0</v>
      </c>
    </row>
    <row r="14" spans="1:11" s="3" customFormat="1" ht="14.25" customHeight="1">
      <c r="A14" s="60" t="s">
        <v>58</v>
      </c>
      <c r="B14" s="60"/>
      <c r="C14" s="61"/>
      <c r="D14" s="87">
        <f>D9+D13</f>
        <v>-92522000</v>
      </c>
      <c r="E14" s="88"/>
      <c r="F14" s="87">
        <f>F9+F13</f>
        <v>-74759206</v>
      </c>
      <c r="G14" s="88"/>
      <c r="H14" s="87">
        <f>H9+H13</f>
        <v>17762794</v>
      </c>
      <c r="I14" s="88"/>
      <c r="J14" s="131">
        <f>IF(D14=0,0,ABS(H14/D14*100))</f>
        <v>19.198454421651068</v>
      </c>
      <c r="K14" s="132">
        <f>IF(F14=0,0,ABS(J14/F14*100))</f>
        <v>2.5680388341271397E-05</v>
      </c>
    </row>
    <row r="15" spans="1:11" s="3" customFormat="1" ht="14.25" customHeight="1">
      <c r="A15" s="60" t="s">
        <v>35</v>
      </c>
      <c r="B15" s="60"/>
      <c r="C15" s="61"/>
      <c r="D15" s="67">
        <v>1202992000</v>
      </c>
      <c r="E15" s="100"/>
      <c r="F15" s="67">
        <v>1228573624</v>
      </c>
      <c r="G15" s="100"/>
      <c r="H15" s="87">
        <f>F15-D15</f>
        <v>25581624</v>
      </c>
      <c r="I15" s="88"/>
      <c r="J15" s="131">
        <f>IF(D15=0,0,ABS(H15/D15*100))</f>
        <v>2.126499926849056</v>
      </c>
      <c r="K15" s="132">
        <f>IF(F15=0,0,ABS(J15/F15*100))</f>
        <v>1.730868940459246E-07</v>
      </c>
    </row>
    <row r="16" spans="1:11" s="3" customFormat="1" ht="14.25" customHeight="1">
      <c r="A16" s="60" t="s">
        <v>36</v>
      </c>
      <c r="B16" s="60"/>
      <c r="C16" s="61"/>
      <c r="D16" s="87">
        <f>D14+D15</f>
        <v>1110470000</v>
      </c>
      <c r="E16" s="88"/>
      <c r="F16" s="87">
        <f>F14+F15</f>
        <v>1153814418</v>
      </c>
      <c r="G16" s="88"/>
      <c r="H16" s="87">
        <f>H14+H15</f>
        <v>43344418</v>
      </c>
      <c r="I16" s="88"/>
      <c r="J16" s="131">
        <f>IF(D16=0,0,ABS(H16/D16*100))</f>
        <v>3.9032497951317913</v>
      </c>
      <c r="K16" s="132">
        <f>IF(F16=0,0,ABS(J16/F16*100))</f>
        <v>3.3829095340112067E-07</v>
      </c>
    </row>
    <row r="17" spans="1:11" s="3" customFormat="1" ht="14.25" customHeight="1">
      <c r="A17" s="60"/>
      <c r="B17" s="60"/>
      <c r="C17" s="61"/>
      <c r="D17" s="87"/>
      <c r="E17" s="88"/>
      <c r="F17" s="87"/>
      <c r="G17" s="88"/>
      <c r="H17" s="87"/>
      <c r="I17" s="88"/>
      <c r="J17" s="108"/>
      <c r="K17" s="109"/>
    </row>
    <row r="18" spans="1:11" ht="14.25" customHeight="1">
      <c r="A18" s="37"/>
      <c r="B18" s="137"/>
      <c r="C18" s="138"/>
      <c r="D18" s="62"/>
      <c r="E18" s="63"/>
      <c r="F18" s="62"/>
      <c r="G18" s="63"/>
      <c r="H18" s="58"/>
      <c r="I18" s="59"/>
      <c r="J18" s="133"/>
      <c r="K18" s="134"/>
    </row>
    <row r="19" spans="1:11" ht="14.25" customHeight="1">
      <c r="A19" s="37"/>
      <c r="B19" s="137"/>
      <c r="C19" s="138"/>
      <c r="D19" s="62"/>
      <c r="E19" s="63"/>
      <c r="F19" s="62"/>
      <c r="G19" s="63"/>
      <c r="H19" s="58">
        <v>0</v>
      </c>
      <c r="I19" s="59"/>
      <c r="J19" s="133">
        <v>0</v>
      </c>
      <c r="K19" s="134">
        <v>0</v>
      </c>
    </row>
    <row r="20" spans="1:11" ht="14.25" customHeight="1">
      <c r="A20" s="37"/>
      <c r="B20" s="137"/>
      <c r="C20" s="138"/>
      <c r="D20" s="62"/>
      <c r="E20" s="63"/>
      <c r="F20" s="62"/>
      <c r="G20" s="63"/>
      <c r="H20" s="58">
        <v>0</v>
      </c>
      <c r="I20" s="59"/>
      <c r="J20" s="133">
        <v>0</v>
      </c>
      <c r="K20" s="134">
        <v>0</v>
      </c>
    </row>
    <row r="21" spans="1:11" ht="14.25" customHeight="1">
      <c r="A21" s="37"/>
      <c r="B21" s="137"/>
      <c r="C21" s="138"/>
      <c r="D21" s="62"/>
      <c r="E21" s="63"/>
      <c r="F21" s="62"/>
      <c r="G21" s="63"/>
      <c r="H21" s="58">
        <v>0</v>
      </c>
      <c r="I21" s="59"/>
      <c r="J21" s="133">
        <v>0</v>
      </c>
      <c r="K21" s="134">
        <v>0</v>
      </c>
    </row>
    <row r="22" spans="1:11" s="3" customFormat="1" ht="14.25" customHeight="1">
      <c r="A22" s="37"/>
      <c r="B22" s="37"/>
      <c r="C22" s="41"/>
      <c r="D22" s="87"/>
      <c r="E22" s="88"/>
      <c r="F22" s="87"/>
      <c r="G22" s="88"/>
      <c r="H22" s="87"/>
      <c r="I22" s="88"/>
      <c r="J22" s="108"/>
      <c r="K22" s="109"/>
    </row>
    <row r="23" spans="1:11" s="3" customFormat="1" ht="14.25" customHeight="1">
      <c r="A23" s="60"/>
      <c r="B23" s="60"/>
      <c r="C23" s="61"/>
      <c r="D23" s="87"/>
      <c r="E23" s="88"/>
      <c r="F23" s="87"/>
      <c r="G23" s="88"/>
      <c r="H23" s="87"/>
      <c r="I23" s="88"/>
      <c r="J23" s="108"/>
      <c r="K23" s="109"/>
    </row>
    <row r="24" spans="1:11" s="3" customFormat="1" ht="14.25" customHeight="1">
      <c r="A24" s="60"/>
      <c r="B24" s="60"/>
      <c r="C24" s="61"/>
      <c r="D24" s="67"/>
      <c r="E24" s="100"/>
      <c r="F24" s="67"/>
      <c r="G24" s="100"/>
      <c r="H24" s="87"/>
      <c r="I24" s="88"/>
      <c r="J24" s="108"/>
      <c r="K24" s="109"/>
    </row>
    <row r="25" spans="1:11" s="3" customFormat="1" ht="14.25" customHeight="1" thickBot="1">
      <c r="A25" s="92"/>
      <c r="B25" s="92"/>
      <c r="C25" s="93"/>
      <c r="D25" s="98"/>
      <c r="E25" s="99"/>
      <c r="F25" s="98"/>
      <c r="G25" s="99"/>
      <c r="H25" s="98"/>
      <c r="I25" s="99"/>
      <c r="J25" s="110"/>
      <c r="K25" s="111"/>
    </row>
    <row r="29" spans="1:11" s="1" customFormat="1" ht="27" customHeight="1">
      <c r="A29" s="3"/>
      <c r="B29" s="76" t="s">
        <v>37</v>
      </c>
      <c r="C29" s="76"/>
      <c r="D29" s="76"/>
      <c r="E29" s="76"/>
      <c r="F29" s="76"/>
      <c r="G29" s="76"/>
      <c r="H29" s="76"/>
      <c r="I29" s="76"/>
      <c r="J29" s="76"/>
      <c r="K29" s="76"/>
    </row>
    <row r="30" spans="2:11" s="1" customFormat="1" ht="17.25" customHeight="1"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1:11" s="3" customFormat="1" ht="16.5" thickBot="1">
      <c r="A31" s="1"/>
      <c r="B31" s="1"/>
      <c r="C31" s="139" t="s">
        <v>61</v>
      </c>
      <c r="D31" s="139"/>
      <c r="E31" s="139"/>
      <c r="F31" s="139"/>
      <c r="G31" s="139"/>
      <c r="H31" s="139"/>
      <c r="I31" s="107" t="s">
        <v>0</v>
      </c>
      <c r="J31" s="107"/>
      <c r="K31" s="107"/>
    </row>
    <row r="32" spans="1:11" s="46" customFormat="1" ht="35.25" customHeight="1">
      <c r="A32" s="102" t="s">
        <v>38</v>
      </c>
      <c r="B32" s="106"/>
      <c r="C32" s="101" t="s">
        <v>39</v>
      </c>
      <c r="D32" s="106"/>
      <c r="E32" s="104" t="s">
        <v>40</v>
      </c>
      <c r="F32" s="105"/>
      <c r="G32" s="101" t="s">
        <v>41</v>
      </c>
      <c r="H32" s="106"/>
      <c r="I32" s="101" t="s">
        <v>2</v>
      </c>
      <c r="J32" s="102"/>
      <c r="K32" s="45" t="s">
        <v>40</v>
      </c>
    </row>
    <row r="33" spans="1:11" s="3" customFormat="1" ht="19.5" customHeight="1">
      <c r="A33" s="140" t="s">
        <v>42</v>
      </c>
      <c r="B33" s="136"/>
      <c r="C33" s="55">
        <f>SUM(C34:D43)</f>
        <v>2043425708</v>
      </c>
      <c r="D33" s="56"/>
      <c r="E33" s="55">
        <f>IF(C$33&gt;0,(C33/C$33)*100,0)</f>
        <v>100</v>
      </c>
      <c r="F33" s="56">
        <f>IF(E$5&gt;0,(E33/E$28)*100,0)</f>
        <v>0</v>
      </c>
      <c r="G33" s="135" t="s">
        <v>43</v>
      </c>
      <c r="H33" s="136"/>
      <c r="I33" s="55">
        <f>SUM(I34:J38)</f>
        <v>1938193</v>
      </c>
      <c r="J33" s="103"/>
      <c r="K33" s="36">
        <f>IF(I$44&gt;0,(I33/I$44)*100,0)</f>
        <v>0.09485018184962563</v>
      </c>
    </row>
    <row r="34" spans="1:11" ht="19.5" customHeight="1">
      <c r="A34" s="53" t="s">
        <v>44</v>
      </c>
      <c r="B34" s="54"/>
      <c r="C34" s="62">
        <v>1172977936</v>
      </c>
      <c r="D34" s="63"/>
      <c r="E34" s="58">
        <f>IF(C$33&gt;0,(C34/C$33)*100,0)</f>
        <v>57.402524173391676</v>
      </c>
      <c r="F34" s="59">
        <f>IF(E$5&gt;0,(E34/E$28)*100,0)</f>
        <v>0</v>
      </c>
      <c r="G34" s="53" t="s">
        <v>45</v>
      </c>
      <c r="H34" s="54"/>
      <c r="I34" s="62">
        <v>1516693</v>
      </c>
      <c r="J34" s="89"/>
      <c r="K34" s="27">
        <f>IF(I$44&gt;0,(I34/I$44)*100,0)</f>
        <v>0.0742230556296789</v>
      </c>
    </row>
    <row r="35" spans="1:11" ht="19.5" customHeight="1">
      <c r="A35" s="64" t="s">
        <v>46</v>
      </c>
      <c r="B35" s="65"/>
      <c r="C35" s="62">
        <v>810753319</v>
      </c>
      <c r="D35" s="63"/>
      <c r="E35" s="58">
        <f aca="true" t="shared" si="0" ref="E35:E43">IF(C$33&gt;0,(C35/C$33)*100,0)</f>
        <v>39.6761827858926</v>
      </c>
      <c r="F35" s="59">
        <f>IF(E$5&gt;0,(E35/E$28)*100,0)</f>
        <v>0</v>
      </c>
      <c r="G35" s="53" t="s">
        <v>47</v>
      </c>
      <c r="H35" s="54"/>
      <c r="I35" s="62">
        <v>421500</v>
      </c>
      <c r="J35" s="89"/>
      <c r="K35" s="27">
        <f>IF(I$44&gt;0,(I35/I$44)*100,0)</f>
        <v>0.020627126219946723</v>
      </c>
    </row>
    <row r="36" spans="1:11" ht="19.5" customHeight="1">
      <c r="A36" s="66"/>
      <c r="B36" s="65"/>
      <c r="C36" s="38"/>
      <c r="D36" s="39"/>
      <c r="E36" s="27"/>
      <c r="F36" s="40"/>
      <c r="G36" s="44"/>
      <c r="H36" s="10"/>
      <c r="I36" s="38"/>
      <c r="J36" s="47"/>
      <c r="K36" s="27"/>
    </row>
    <row r="37" spans="1:11" ht="19.5" customHeight="1">
      <c r="A37" s="53" t="s">
        <v>48</v>
      </c>
      <c r="B37" s="54"/>
      <c r="C37" s="62">
        <v>59694453</v>
      </c>
      <c r="D37" s="63"/>
      <c r="E37" s="58">
        <f>IF(C$33&gt;0,(C37/C$33)*100,0)</f>
        <v>2.921293040715723</v>
      </c>
      <c r="F37" s="59">
        <f aca="true" t="shared" si="1" ref="F37:F44">IF(E$5&gt;0,(E37/E$28)*100,0)</f>
        <v>0</v>
      </c>
      <c r="G37" s="53"/>
      <c r="H37" s="54"/>
      <c r="I37" s="62"/>
      <c r="J37" s="89"/>
      <c r="K37" s="27">
        <f>IF(I$44&gt;0,(I37/I$44)*100,0)</f>
        <v>0</v>
      </c>
    </row>
    <row r="38" spans="1:11" ht="19.5" customHeight="1">
      <c r="A38" s="53"/>
      <c r="B38" s="54"/>
      <c r="C38" s="62"/>
      <c r="D38" s="63"/>
      <c r="E38" s="58">
        <f t="shared" si="0"/>
        <v>0</v>
      </c>
      <c r="F38" s="59">
        <f t="shared" si="1"/>
        <v>0</v>
      </c>
      <c r="G38" s="112"/>
      <c r="H38" s="113"/>
      <c r="I38" s="62"/>
      <c r="J38" s="89"/>
      <c r="K38" s="27">
        <f>IF(I$44&gt;0,(I38/I$44)*100,0)</f>
        <v>0</v>
      </c>
    </row>
    <row r="39" spans="1:11" s="3" customFormat="1" ht="19.5" customHeight="1">
      <c r="A39" s="53"/>
      <c r="B39" s="54"/>
      <c r="C39" s="62"/>
      <c r="D39" s="63"/>
      <c r="E39" s="58">
        <f t="shared" si="0"/>
        <v>0</v>
      </c>
      <c r="F39" s="59">
        <f t="shared" si="1"/>
        <v>0</v>
      </c>
      <c r="G39" s="116" t="s">
        <v>49</v>
      </c>
      <c r="H39" s="117"/>
      <c r="I39" s="67">
        <f>I40</f>
        <v>2041487515</v>
      </c>
      <c r="J39" s="57"/>
      <c r="K39" s="36">
        <f>IF(I$44&gt;0,(I39/I$44)*100,0)</f>
        <v>99.90514981815038</v>
      </c>
    </row>
    <row r="40" spans="1:11" ht="19.5" customHeight="1">
      <c r="A40" s="53"/>
      <c r="B40" s="54"/>
      <c r="C40" s="62"/>
      <c r="D40" s="63"/>
      <c r="E40" s="58">
        <f t="shared" si="0"/>
        <v>0</v>
      </c>
      <c r="F40" s="59">
        <f t="shared" si="1"/>
        <v>0</v>
      </c>
      <c r="G40" s="53" t="s">
        <v>56</v>
      </c>
      <c r="H40" s="54"/>
      <c r="I40" s="62">
        <v>2041487515</v>
      </c>
      <c r="J40" s="89"/>
      <c r="K40" s="27">
        <f>IF(I$44&gt;0,(I40/I$44)*100,0)</f>
        <v>99.90514981815038</v>
      </c>
    </row>
    <row r="41" spans="1:11" ht="19.5" customHeight="1">
      <c r="A41" s="44"/>
      <c r="B41" s="10"/>
      <c r="C41" s="38"/>
      <c r="D41" s="39"/>
      <c r="E41" s="27"/>
      <c r="F41" s="40"/>
      <c r="G41" s="44"/>
      <c r="H41" s="10"/>
      <c r="I41" s="38"/>
      <c r="J41" s="47"/>
      <c r="K41" s="27"/>
    </row>
    <row r="42" spans="1:11" ht="19.5" customHeight="1">
      <c r="A42" s="53"/>
      <c r="B42" s="54"/>
      <c r="C42" s="62"/>
      <c r="D42" s="63"/>
      <c r="E42" s="58">
        <f t="shared" si="0"/>
        <v>0</v>
      </c>
      <c r="F42" s="59">
        <f t="shared" si="1"/>
        <v>0</v>
      </c>
      <c r="G42" s="53"/>
      <c r="H42" s="54"/>
      <c r="I42" s="62"/>
      <c r="J42" s="89"/>
      <c r="K42" s="27">
        <f>IF(I$44&gt;0,(I42/I$44)*100,0)</f>
        <v>0</v>
      </c>
    </row>
    <row r="43" spans="1:11" ht="21" customHeight="1">
      <c r="A43" s="53"/>
      <c r="B43" s="54"/>
      <c r="C43" s="62"/>
      <c r="D43" s="63"/>
      <c r="E43" s="58">
        <f t="shared" si="0"/>
        <v>0</v>
      </c>
      <c r="F43" s="59">
        <f t="shared" si="1"/>
        <v>0</v>
      </c>
      <c r="G43" s="53"/>
      <c r="H43" s="54"/>
      <c r="I43" s="62"/>
      <c r="J43" s="89"/>
      <c r="K43" s="27">
        <f>IF(I$44&gt;0,(I43/I$44)*100,0)</f>
        <v>0</v>
      </c>
    </row>
    <row r="44" spans="1:12" s="3" customFormat="1" ht="19.5" customHeight="1" thickBot="1">
      <c r="A44" s="144" t="s">
        <v>50</v>
      </c>
      <c r="B44" s="145"/>
      <c r="C44" s="98">
        <f>SUM(C34:D43)</f>
        <v>2043425708</v>
      </c>
      <c r="D44" s="99"/>
      <c r="E44" s="98">
        <f>IF(C$33&gt;0,(C44/C$33)*100,0)</f>
        <v>100</v>
      </c>
      <c r="F44" s="99">
        <f t="shared" si="1"/>
        <v>0</v>
      </c>
      <c r="G44" s="114" t="s">
        <v>51</v>
      </c>
      <c r="H44" s="115"/>
      <c r="I44" s="98">
        <f>I33+I39</f>
        <v>2043425708</v>
      </c>
      <c r="J44" s="142"/>
      <c r="K44" s="48">
        <f>IF(I$44&gt;0,(I44/I$44)*100,0)</f>
        <v>100</v>
      </c>
      <c r="L44" s="49" t="str">
        <f>IF(C44=I44,"平衡","不平衡")</f>
        <v>平衡</v>
      </c>
    </row>
    <row r="45" spans="2:11" s="33" customFormat="1" ht="16.5" customHeight="1">
      <c r="B45" s="141"/>
      <c r="C45" s="143"/>
      <c r="D45" s="143"/>
      <c r="E45" s="143"/>
      <c r="F45" s="143"/>
      <c r="G45" s="143"/>
      <c r="H45" s="143"/>
      <c r="I45" s="143"/>
      <c r="J45" s="143"/>
      <c r="K45" s="143"/>
    </row>
    <row r="46" spans="2:11" ht="16.5" customHeight="1">
      <c r="B46" s="141"/>
      <c r="C46" s="141"/>
      <c r="D46" s="141"/>
      <c r="E46" s="141"/>
      <c r="F46" s="141"/>
      <c r="G46" s="141"/>
      <c r="H46" s="141"/>
      <c r="I46" s="141"/>
      <c r="J46" s="141"/>
      <c r="K46" s="141"/>
    </row>
    <row r="47" spans="2:11" ht="16.5" customHeight="1">
      <c r="B47" s="141"/>
      <c r="C47" s="141"/>
      <c r="D47" s="141"/>
      <c r="E47" s="141"/>
      <c r="F47" s="141"/>
      <c r="G47" s="141"/>
      <c r="H47" s="141"/>
      <c r="I47" s="141"/>
      <c r="J47" s="141"/>
      <c r="K47" s="141"/>
    </row>
  </sheetData>
  <sheetProtection/>
  <mergeCells count="167">
    <mergeCell ref="B47:K47"/>
    <mergeCell ref="C43:D43"/>
    <mergeCell ref="I43:J43"/>
    <mergeCell ref="I44:J44"/>
    <mergeCell ref="B45:K45"/>
    <mergeCell ref="C44:D44"/>
    <mergeCell ref="A43:B43"/>
    <mergeCell ref="A44:B44"/>
    <mergeCell ref="E43:F43"/>
    <mergeCell ref="B46:K46"/>
    <mergeCell ref="B19:C19"/>
    <mergeCell ref="B20:C20"/>
    <mergeCell ref="B21:C21"/>
    <mergeCell ref="A32:B32"/>
    <mergeCell ref="C32:D32"/>
    <mergeCell ref="D25:E25"/>
    <mergeCell ref="D24:E24"/>
    <mergeCell ref="D18:E18"/>
    <mergeCell ref="D19:E19"/>
    <mergeCell ref="D20:E20"/>
    <mergeCell ref="D21:E21"/>
    <mergeCell ref="B18:C18"/>
    <mergeCell ref="C31:H31"/>
    <mergeCell ref="J10:K10"/>
    <mergeCell ref="J11:K11"/>
    <mergeCell ref="H23:I23"/>
    <mergeCell ref="H18:I18"/>
    <mergeCell ref="F20:G20"/>
    <mergeCell ref="H22:I22"/>
    <mergeCell ref="H20:I20"/>
    <mergeCell ref="F21:G21"/>
    <mergeCell ref="A39:B39"/>
    <mergeCell ref="I40:J40"/>
    <mergeCell ref="A40:B40"/>
    <mergeCell ref="A38:B38"/>
    <mergeCell ref="B30:K30"/>
    <mergeCell ref="I37:J37"/>
    <mergeCell ref="I38:J38"/>
    <mergeCell ref="G33:H33"/>
    <mergeCell ref="I35:J35"/>
    <mergeCell ref="A37:B37"/>
    <mergeCell ref="A33:B33"/>
    <mergeCell ref="C34:D34"/>
    <mergeCell ref="H21:I21"/>
    <mergeCell ref="F22:G22"/>
    <mergeCell ref="J18:K18"/>
    <mergeCell ref="J19:K19"/>
    <mergeCell ref="J22:K22"/>
    <mergeCell ref="J20:K20"/>
    <mergeCell ref="J21:K21"/>
    <mergeCell ref="F19:G19"/>
    <mergeCell ref="F18:G18"/>
    <mergeCell ref="H8:I8"/>
    <mergeCell ref="H9:I9"/>
    <mergeCell ref="H10:I10"/>
    <mergeCell ref="H11:I11"/>
    <mergeCell ref="F7:G7"/>
    <mergeCell ref="F8:G8"/>
    <mergeCell ref="J17:K17"/>
    <mergeCell ref="F11:G11"/>
    <mergeCell ref="F13:G13"/>
    <mergeCell ref="F14:G14"/>
    <mergeCell ref="F16:G16"/>
    <mergeCell ref="F17:G17"/>
    <mergeCell ref="J15:K15"/>
    <mergeCell ref="J16:K16"/>
    <mergeCell ref="J14:K14"/>
    <mergeCell ref="H15:I15"/>
    <mergeCell ref="F15:G15"/>
    <mergeCell ref="D15:E15"/>
    <mergeCell ref="D16:E16"/>
    <mergeCell ref="J7:K7"/>
    <mergeCell ref="F9:G9"/>
    <mergeCell ref="F10:G10"/>
    <mergeCell ref="H16:I16"/>
    <mergeCell ref="J13:K13"/>
    <mergeCell ref="J8:K8"/>
    <mergeCell ref="H7:I7"/>
    <mergeCell ref="J9:K9"/>
    <mergeCell ref="F12:G12"/>
    <mergeCell ref="B1:K1"/>
    <mergeCell ref="B2:K2"/>
    <mergeCell ref="C3:H3"/>
    <mergeCell ref="I3:K3"/>
    <mergeCell ref="A14:C14"/>
    <mergeCell ref="D13:E13"/>
    <mergeCell ref="D14:E14"/>
    <mergeCell ref="H13:I13"/>
    <mergeCell ref="H14:I14"/>
    <mergeCell ref="J5:K5"/>
    <mergeCell ref="D6:E6"/>
    <mergeCell ref="J6:K6"/>
    <mergeCell ref="F4:G5"/>
    <mergeCell ref="H4:K4"/>
    <mergeCell ref="D4:E5"/>
    <mergeCell ref="F6:G6"/>
    <mergeCell ref="H5:I5"/>
    <mergeCell ref="H6:I6"/>
    <mergeCell ref="E44:F44"/>
    <mergeCell ref="G43:H43"/>
    <mergeCell ref="G37:H37"/>
    <mergeCell ref="G38:H38"/>
    <mergeCell ref="G44:H44"/>
    <mergeCell ref="G42:H42"/>
    <mergeCell ref="E42:F42"/>
    <mergeCell ref="G39:H39"/>
    <mergeCell ref="G40:H40"/>
    <mergeCell ref="E40:F40"/>
    <mergeCell ref="H17:I17"/>
    <mergeCell ref="H19:I19"/>
    <mergeCell ref="G32:H32"/>
    <mergeCell ref="G35:H35"/>
    <mergeCell ref="I31:K31"/>
    <mergeCell ref="J24:K24"/>
    <mergeCell ref="J25:K25"/>
    <mergeCell ref="J23:K23"/>
    <mergeCell ref="F23:G23"/>
    <mergeCell ref="H24:I24"/>
    <mergeCell ref="I32:J32"/>
    <mergeCell ref="I33:J33"/>
    <mergeCell ref="I34:J34"/>
    <mergeCell ref="E32:F32"/>
    <mergeCell ref="G34:H34"/>
    <mergeCell ref="F25:G25"/>
    <mergeCell ref="D23:E23"/>
    <mergeCell ref="H25:I25"/>
    <mergeCell ref="F24:G24"/>
    <mergeCell ref="B7:C7"/>
    <mergeCell ref="B8:C8"/>
    <mergeCell ref="B11:C12"/>
    <mergeCell ref="D7:E7"/>
    <mergeCell ref="D8:E8"/>
    <mergeCell ref="D9:E9"/>
    <mergeCell ref="D10:E10"/>
    <mergeCell ref="A10:C10"/>
    <mergeCell ref="D12:E12"/>
    <mergeCell ref="D11:E11"/>
    <mergeCell ref="D17:E17"/>
    <mergeCell ref="A16:C16"/>
    <mergeCell ref="I42:J42"/>
    <mergeCell ref="A4:C5"/>
    <mergeCell ref="A6:C6"/>
    <mergeCell ref="A25:C25"/>
    <mergeCell ref="A24:C24"/>
    <mergeCell ref="A23:C23"/>
    <mergeCell ref="C35:D35"/>
    <mergeCell ref="E35:F35"/>
    <mergeCell ref="A34:B34"/>
    <mergeCell ref="C33:D33"/>
    <mergeCell ref="E33:F33"/>
    <mergeCell ref="C42:D42"/>
    <mergeCell ref="C38:D38"/>
    <mergeCell ref="C37:D37"/>
    <mergeCell ref="C40:D40"/>
    <mergeCell ref="E34:F34"/>
    <mergeCell ref="E37:F37"/>
    <mergeCell ref="A42:B42"/>
    <mergeCell ref="D22:E22"/>
    <mergeCell ref="H12:I12"/>
    <mergeCell ref="A35:B36"/>
    <mergeCell ref="I39:J39"/>
    <mergeCell ref="E38:F38"/>
    <mergeCell ref="E39:F39"/>
    <mergeCell ref="A17:C17"/>
    <mergeCell ref="A15:C15"/>
    <mergeCell ref="C39:D39"/>
    <mergeCell ref="B29:K29"/>
  </mergeCells>
  <printOptions horizontalCentered="1"/>
  <pageMargins left="0.5905511811023623" right="0.5905511811023623" top="0.7874015748031497" bottom="1.1811023622047245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會計決算處基金會計科賴倩婷</cp:lastModifiedBy>
  <cp:lastPrinted>2016-03-09T12:48:58Z</cp:lastPrinted>
  <dcterms:created xsi:type="dcterms:W3CDTF">2011-04-19T02:39:36Z</dcterms:created>
  <dcterms:modified xsi:type="dcterms:W3CDTF">2016-03-10T06:33:13Z</dcterms:modified>
  <cp:category/>
  <cp:version/>
  <cp:contentType/>
  <cp:contentStatus/>
</cp:coreProperties>
</file>