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65524" windowWidth="11496" windowHeight="9852" activeTab="0"/>
  </bookViews>
  <sheets>
    <sheet name="金融研究發展基金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<sst xmlns="http://schemas.openxmlformats.org/spreadsheetml/2006/main" count="40" uniqueCount="35">
  <si>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收支餘絀結算表</t>
  </si>
  <si>
    <t>單位：新臺幣元</t>
  </si>
  <si>
    <t>科　　　　目</t>
  </si>
  <si>
    <t>％</t>
  </si>
  <si>
    <t>金　　　　額</t>
  </si>
  <si>
    <t>流動資產</t>
  </si>
  <si>
    <t>金融研究發展基金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</si>
  <si>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</si>
  <si>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</si>
  <si>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</si>
  <si>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</si>
  <si>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</si>
  <si>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</si>
  <si>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</si>
  <si>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</si>
  <si>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</si>
  <si>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</si>
  <si>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流動負債</t>
  </si>
  <si>
    <t>固定資產</t>
  </si>
  <si>
    <t>其他資產</t>
  </si>
  <si>
    <t>淨值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</si>
  <si>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</si>
  <si>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</si>
  <si>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基金</t>
  </si>
  <si>
    <t>比較增減（－）</t>
  </si>
  <si>
    <t xml:space="preserve">  總收入</t>
  </si>
  <si>
    <t>利息收入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</si>
  <si>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</si>
  <si>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</si>
  <si>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研究發展業務費用</t>
  </si>
  <si>
    <t>管理及總務費用</t>
  </si>
  <si>
    <t>－</t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</si>
  <si>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</si>
  <si>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</si>
  <si>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累積餘絀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</si>
</sst>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* #,##0.0_);_(&quot;－&quot;* #,##0.0_);_(* &quot;&quot;_);_(@_)"/>
    <numFmt numFmtId="178" formatCode="_-* #,##0.0_-;\-\ #,##0.0_-;_-* &quot;-&quot;??_-;_-@_-"/>
    <numFmt numFmtId="179" formatCode="_(* #,##0.0_);_(&quot;  &quot;* #,##0.0_);_(* &quot;&quot;_);_(@_)"/>
    <numFmt numFmtId="180" formatCode="_(* #,##0_);_(&quot;－&quot;* #,##0_);_(* &quot;&quot;_);_(@_)"/>
    <numFmt numFmtId="181" formatCode="_-* #,##0.00_-;\-\ #,##0.00_-;_-* &quot;-&quot;??_-;_-@_-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9"/>
      <name val="細明體"/>
      <family val="3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0"/>
      <color indexed="8"/>
      <name val="細明體"/>
      <family val="3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7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6" borderId="8" applyNumberFormat="0" applyAlignment="0" applyProtection="0"/>
    <xf numFmtId="0" fontId="35" fillId="22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5" fillId="0" borderId="12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77" fontId="16" fillId="0" borderId="14" xfId="0" applyNumberFormat="1" applyFont="1" applyBorder="1" applyAlignment="1" applyProtection="1">
      <alignment horizontal="center" vertical="center"/>
      <protection/>
    </xf>
    <xf numFmtId="177" fontId="9" fillId="0" borderId="14" xfId="0" applyNumberFormat="1" applyFont="1" applyBorder="1" applyAlignment="1" applyProtection="1">
      <alignment horizontal="center" vertical="center"/>
      <protection/>
    </xf>
    <xf numFmtId="177" fontId="9" fillId="0" borderId="15" xfId="0" applyNumberFormat="1" applyFont="1" applyFill="1" applyBorder="1" applyAlignment="1" applyProtection="1">
      <alignment horizontal="center" vertical="center"/>
      <protection/>
    </xf>
    <xf numFmtId="180" fontId="20" fillId="0" borderId="14" xfId="0" applyNumberFormat="1" applyFont="1" applyBorder="1" applyAlignment="1" applyProtection="1">
      <alignment horizontal="right" vertical="center"/>
      <protection/>
    </xf>
    <xf numFmtId="177" fontId="14" fillId="0" borderId="14" xfId="0" applyNumberFormat="1" applyFont="1" applyBorder="1" applyAlignment="1" applyProtection="1">
      <alignment horizontal="right" vertical="center"/>
      <protection/>
    </xf>
    <xf numFmtId="176" fontId="16" fillId="0" borderId="12" xfId="0" applyNumberFormat="1" applyFont="1" applyBorder="1" applyAlignment="1" applyProtection="1">
      <alignment horizontal="right" vertical="center"/>
      <protection locked="0"/>
    </xf>
    <xf numFmtId="178" fontId="16" fillId="0" borderId="14" xfId="0" applyNumberFormat="1" applyFont="1" applyBorder="1" applyAlignment="1" applyProtection="1">
      <alignment horizontal="right" vertical="center"/>
      <protection locked="0"/>
    </xf>
    <xf numFmtId="178" fontId="16" fillId="0" borderId="12" xfId="0" applyNumberFormat="1" applyFont="1" applyBorder="1" applyAlignment="1" applyProtection="1">
      <alignment horizontal="right" vertical="center"/>
      <protection locked="0"/>
    </xf>
    <xf numFmtId="179" fontId="16" fillId="0" borderId="14" xfId="0" applyNumberFormat="1" applyFont="1" applyBorder="1" applyAlignment="1" applyProtection="1">
      <alignment horizontal="right" vertical="center"/>
      <protection locked="0"/>
    </xf>
    <xf numFmtId="179" fontId="16" fillId="0" borderId="0" xfId="0" applyNumberFormat="1" applyFont="1" applyBorder="1" applyAlignment="1" applyProtection="1">
      <alignment horizontal="right" vertical="center"/>
      <protection locked="0"/>
    </xf>
    <xf numFmtId="176" fontId="16" fillId="0" borderId="14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left" vertical="center" indent="1"/>
      <protection locked="0"/>
    </xf>
    <xf numFmtId="0" fontId="15" fillId="0" borderId="12" xfId="0" applyFont="1" applyBorder="1" applyAlignment="1" applyProtection="1">
      <alignment horizontal="left" vertical="center" indent="1"/>
      <protection locked="0"/>
    </xf>
    <xf numFmtId="0" fontId="17" fillId="0" borderId="12" xfId="33" applyFont="1" applyBorder="1" applyAlignment="1" applyProtection="1">
      <alignment horizontal="left" vertical="center"/>
      <protection locked="0"/>
    </xf>
    <xf numFmtId="0" fontId="17" fillId="0" borderId="14" xfId="0" applyFont="1" applyBorder="1" applyAlignment="1" applyProtection="1" quotePrefix="1">
      <alignment horizontal="left" vertical="center"/>
      <protection locked="0"/>
    </xf>
    <xf numFmtId="178" fontId="16" fillId="0" borderId="14" xfId="0" applyNumberFormat="1" applyFont="1" applyBorder="1" applyAlignment="1" applyProtection="1">
      <alignment horizontal="right" vertical="center"/>
      <protection locked="0"/>
    </xf>
    <xf numFmtId="177" fontId="20" fillId="0" borderId="14" xfId="0" applyNumberFormat="1" applyFont="1" applyBorder="1" applyAlignment="1" applyProtection="1">
      <alignment horizontal="right" vertical="center"/>
      <protection/>
    </xf>
    <xf numFmtId="177" fontId="16" fillId="0" borderId="12" xfId="0" applyNumberFormat="1" applyFont="1" applyBorder="1" applyAlignment="1" applyProtection="1">
      <alignment horizontal="right" vertical="center"/>
      <protection/>
    </xf>
    <xf numFmtId="0" fontId="17" fillId="0" borderId="14" xfId="33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76" fontId="16" fillId="0" borderId="14" xfId="0" applyNumberFormat="1" applyFont="1" applyBorder="1" applyAlignment="1" applyProtection="1">
      <alignment horizontal="center" vertical="center"/>
      <protection locked="0"/>
    </xf>
    <xf numFmtId="176" fontId="16" fillId="0" borderId="12" xfId="0" applyNumberFormat="1" applyFont="1" applyBorder="1" applyAlignment="1" applyProtection="1">
      <alignment horizontal="center" vertical="center"/>
      <protection locked="0"/>
    </xf>
    <xf numFmtId="177" fontId="16" fillId="0" borderId="14" xfId="0" applyNumberFormat="1" applyFont="1" applyBorder="1" applyAlignment="1" applyProtection="1">
      <alignment horizontal="center" vertical="center"/>
      <protection/>
    </xf>
    <xf numFmtId="177" fontId="16" fillId="0" borderId="12" xfId="0" applyNumberFormat="1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176" fontId="16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left" vertical="center"/>
      <protection locked="0"/>
    </xf>
    <xf numFmtId="176" fontId="9" fillId="0" borderId="15" xfId="0" applyNumberFormat="1" applyFont="1" applyBorder="1" applyAlignment="1" applyProtection="1">
      <alignment horizontal="center" vertical="center"/>
      <protection/>
    </xf>
    <xf numFmtId="176" fontId="9" fillId="0" borderId="13" xfId="0" applyNumberFormat="1" applyFont="1" applyBorder="1" applyAlignment="1" applyProtection="1">
      <alignment horizontal="center" vertical="center"/>
      <protection/>
    </xf>
    <xf numFmtId="177" fontId="9" fillId="0" borderId="15" xfId="0" applyNumberFormat="1" applyFont="1" applyBorder="1" applyAlignment="1" applyProtection="1">
      <alignment horizontal="center" vertical="center"/>
      <protection/>
    </xf>
    <xf numFmtId="177" fontId="9" fillId="0" borderId="13" xfId="0" applyNumberFormat="1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distributed" vertical="center" indent="1"/>
      <protection/>
    </xf>
    <xf numFmtId="0" fontId="14" fillId="0" borderId="13" xfId="0" applyFont="1" applyBorder="1" applyAlignment="1" applyProtection="1">
      <alignment horizontal="distributed" vertical="center" indent="1"/>
      <protection/>
    </xf>
    <xf numFmtId="176" fontId="9" fillId="0" borderId="16" xfId="0" applyNumberFormat="1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distributed" vertical="center" indent="1"/>
      <protection/>
    </xf>
    <xf numFmtId="0" fontId="14" fillId="0" borderId="12" xfId="0" applyFont="1" applyBorder="1" applyAlignment="1" applyProtection="1">
      <alignment horizontal="distributed" vertical="center" indent="1"/>
      <protection/>
    </xf>
    <xf numFmtId="176" fontId="9" fillId="0" borderId="14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Border="1" applyAlignment="1" applyProtection="1">
      <alignment horizontal="center" vertical="center"/>
      <protection/>
    </xf>
    <xf numFmtId="178" fontId="16" fillId="0" borderId="12" xfId="0" applyNumberFormat="1" applyFont="1" applyBorder="1" applyAlignment="1" applyProtection="1">
      <alignment horizontal="right" vertical="center"/>
      <protection locked="0"/>
    </xf>
    <xf numFmtId="0" fontId="4" fillId="0" borderId="18" xfId="0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distributed" vertical="center" indent="1"/>
      <protection/>
    </xf>
    <xf numFmtId="0" fontId="14" fillId="0" borderId="20" xfId="0" applyFont="1" applyBorder="1" applyAlignment="1" applyProtection="1">
      <alignment horizontal="distributed" vertical="center" indent="1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79" fontId="16" fillId="0" borderId="14" xfId="0" applyNumberFormat="1" applyFont="1" applyBorder="1" applyAlignment="1" applyProtection="1">
      <alignment horizontal="right" vertical="center" indent="1" readingOrder="2"/>
      <protection/>
    </xf>
    <xf numFmtId="179" fontId="16" fillId="0" borderId="0" xfId="0" applyNumberFormat="1" applyFont="1" applyBorder="1" applyAlignment="1" applyProtection="1">
      <alignment horizontal="right" vertical="center" indent="1" readingOrder="2"/>
      <protection/>
    </xf>
    <xf numFmtId="179" fontId="9" fillId="0" borderId="19" xfId="0" applyNumberFormat="1" applyFont="1" applyBorder="1" applyAlignment="1" applyProtection="1">
      <alignment horizontal="right" vertical="center" indent="1" readingOrder="2"/>
      <protection/>
    </xf>
    <xf numFmtId="179" fontId="9" fillId="0" borderId="21" xfId="0" applyNumberFormat="1" applyFont="1" applyBorder="1" applyAlignment="1" applyProtection="1">
      <alignment horizontal="right" vertical="center" indent="1" readingOrder="2"/>
      <protection/>
    </xf>
    <xf numFmtId="179" fontId="16" fillId="0" borderId="14" xfId="0" applyNumberFormat="1" applyFont="1" applyBorder="1" applyAlignment="1" applyProtection="1">
      <alignment horizontal="right" vertical="center"/>
      <protection locked="0"/>
    </xf>
    <xf numFmtId="179" fontId="16" fillId="0" borderId="0" xfId="0" applyNumberFormat="1" applyFont="1" applyBorder="1" applyAlignment="1" applyProtection="1">
      <alignment horizontal="right" vertical="center"/>
      <protection locked="0"/>
    </xf>
    <xf numFmtId="179" fontId="9" fillId="0" borderId="14" xfId="0" applyNumberFormat="1" applyFont="1" applyBorder="1" applyAlignment="1" applyProtection="1">
      <alignment horizontal="right" vertical="center" indent="1" readingOrder="2"/>
      <protection/>
    </xf>
    <xf numFmtId="179" fontId="9" fillId="0" borderId="0" xfId="0" applyNumberFormat="1" applyFont="1" applyBorder="1" applyAlignment="1" applyProtection="1">
      <alignment horizontal="right" vertical="center" indent="1" readingOrder="2"/>
      <protection/>
    </xf>
    <xf numFmtId="176" fontId="9" fillId="0" borderId="14" xfId="0" applyNumberFormat="1" applyFont="1" applyBorder="1" applyAlignment="1" applyProtection="1">
      <alignment horizontal="center" vertical="center"/>
      <protection locked="0"/>
    </xf>
    <xf numFmtId="176" fontId="9" fillId="0" borderId="12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176" fontId="9" fillId="0" borderId="19" xfId="0" applyNumberFormat="1" applyFont="1" applyBorder="1" applyAlignment="1" applyProtection="1">
      <alignment horizontal="center" vertical="center"/>
      <protection locked="0"/>
    </xf>
    <xf numFmtId="176" fontId="9" fillId="0" borderId="20" xfId="0" applyNumberFormat="1" applyFont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horizontal="right" vertical="center"/>
      <protection/>
    </xf>
    <xf numFmtId="181" fontId="9" fillId="0" borderId="20" xfId="0" applyNumberFormat="1" applyFont="1" applyBorder="1" applyAlignment="1" applyProtection="1">
      <alignment horizontal="right" vertical="center"/>
      <protection/>
    </xf>
    <xf numFmtId="176" fontId="16" fillId="0" borderId="14" xfId="0" applyNumberFormat="1" applyFont="1" applyBorder="1" applyAlignment="1" applyProtection="1">
      <alignment horizontal="right" vertical="center"/>
      <protection locked="0"/>
    </xf>
    <xf numFmtId="176" fontId="16" fillId="0" borderId="12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left" vertical="center" indent="1"/>
      <protection locked="0"/>
    </xf>
    <xf numFmtId="0" fontId="15" fillId="0" borderId="12" xfId="0" applyFont="1" applyBorder="1" applyAlignment="1" applyProtection="1">
      <alignment horizontal="left" vertical="center" indent="1"/>
      <protection locked="0"/>
    </xf>
    <xf numFmtId="0" fontId="7" fillId="0" borderId="21" xfId="0" applyFont="1" applyBorder="1" applyAlignment="1" applyProtection="1">
      <alignment horizontal="left" vertical="center"/>
      <protection/>
    </xf>
    <xf numFmtId="0" fontId="0" fillId="0" borderId="20" xfId="0" applyBorder="1" applyAlignment="1">
      <alignment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181" fontId="16" fillId="0" borderId="14" xfId="0" applyNumberFormat="1" applyFont="1" applyBorder="1" applyAlignment="1" applyProtection="1">
      <alignment horizontal="right" vertical="center"/>
      <protection/>
    </xf>
    <xf numFmtId="181" fontId="16" fillId="0" borderId="12" xfId="0" applyNumberFormat="1" applyFont="1" applyBorder="1" applyAlignment="1" applyProtection="1">
      <alignment horizontal="right" vertical="center"/>
      <protection/>
    </xf>
    <xf numFmtId="177" fontId="16" fillId="0" borderId="14" xfId="0" applyNumberFormat="1" applyFont="1" applyBorder="1" applyAlignment="1" applyProtection="1">
      <alignment horizontal="right" vertical="center"/>
      <protection locked="0"/>
    </xf>
    <xf numFmtId="177" fontId="16" fillId="0" borderId="12" xfId="0" applyNumberFormat="1" applyFont="1" applyBorder="1" applyAlignment="1" applyProtection="1">
      <alignment horizontal="right" vertical="center"/>
      <protection locked="0"/>
    </xf>
    <xf numFmtId="178" fontId="16" fillId="0" borderId="14" xfId="0" applyNumberFormat="1" applyFont="1" applyBorder="1" applyAlignment="1" applyProtection="1">
      <alignment horizontal="center" vertical="center"/>
      <protection/>
    </xf>
    <xf numFmtId="178" fontId="16" fillId="0" borderId="12" xfId="0" applyNumberFormat="1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179" fontId="9" fillId="0" borderId="15" xfId="0" applyNumberFormat="1" applyFont="1" applyBorder="1" applyAlignment="1" applyProtection="1">
      <alignment horizontal="right" vertical="center" indent="1" readingOrder="2"/>
      <protection/>
    </xf>
    <xf numFmtId="179" fontId="9" fillId="0" borderId="16" xfId="0" applyNumberFormat="1" applyFont="1" applyBorder="1" applyAlignment="1" applyProtection="1">
      <alignment horizontal="right" vertical="center" indent="1" readingOrder="2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181" fontId="9" fillId="0" borderId="15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76" fontId="9" fillId="0" borderId="19" xfId="0" applyNumberFormat="1" applyFont="1" applyBorder="1" applyAlignment="1" applyProtection="1">
      <alignment horizontal="center" vertical="center"/>
      <protection/>
    </xf>
    <xf numFmtId="176" fontId="9" fillId="0" borderId="20" xfId="0" applyNumberFormat="1" applyFont="1" applyBorder="1" applyAlignment="1" applyProtection="1">
      <alignment horizontal="center" vertical="center"/>
      <protection/>
    </xf>
    <xf numFmtId="177" fontId="9" fillId="0" borderId="19" xfId="0" applyNumberFormat="1" applyFont="1" applyBorder="1" applyAlignment="1" applyProtection="1">
      <alignment horizontal="center" vertical="center"/>
      <protection/>
    </xf>
    <xf numFmtId="177" fontId="9" fillId="0" borderId="20" xfId="0" applyNumberFormat="1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176" fontId="9" fillId="0" borderId="21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信託基金(保發基金)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C20" sqref="C20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50390625" style="0" customWidth="1"/>
    <col min="4" max="4" width="4.625" style="0" customWidth="1"/>
    <col min="5" max="5" width="3.50390625" style="0" customWidth="1"/>
    <col min="6" max="6" width="12.875" style="0" customWidth="1"/>
    <col min="7" max="7" width="5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74" t="s">
        <v>6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7.7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.75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2:10" ht="16.5" thickBot="1">
      <c r="B4" s="28" t="s">
        <v>33</v>
      </c>
      <c r="C4" s="28"/>
      <c r="D4" s="28"/>
      <c r="E4" s="28"/>
      <c r="F4" s="28"/>
      <c r="G4" s="28"/>
      <c r="H4" s="29" t="s">
        <v>1</v>
      </c>
      <c r="I4" s="29"/>
      <c r="J4" s="29"/>
    </row>
    <row r="5" spans="1:10" ht="18" customHeight="1">
      <c r="A5" s="85" t="s">
        <v>2</v>
      </c>
      <c r="B5" s="70"/>
      <c r="C5" s="69" t="s">
        <v>7</v>
      </c>
      <c r="D5" s="70"/>
      <c r="E5" s="69" t="s">
        <v>8</v>
      </c>
      <c r="F5" s="70"/>
      <c r="G5" s="30" t="s">
        <v>24</v>
      </c>
      <c r="H5" s="52"/>
      <c r="I5" s="52"/>
      <c r="J5" s="52"/>
    </row>
    <row r="6" spans="1:10" ht="18" customHeight="1">
      <c r="A6" s="86"/>
      <c r="B6" s="72"/>
      <c r="C6" s="71"/>
      <c r="D6" s="72"/>
      <c r="E6" s="71"/>
      <c r="F6" s="72"/>
      <c r="G6" s="67" t="s">
        <v>9</v>
      </c>
      <c r="H6" s="73"/>
      <c r="I6" s="67" t="s">
        <v>3</v>
      </c>
      <c r="J6" s="68"/>
    </row>
    <row r="7" spans="1:10" ht="18" customHeight="1">
      <c r="A7" s="83" t="s">
        <v>25</v>
      </c>
      <c r="B7" s="84"/>
      <c r="C7" s="75">
        <f>SUM(C8:D11)</f>
        <v>2485645</v>
      </c>
      <c r="D7" s="76"/>
      <c r="E7" s="75">
        <f>SUM(E8:F11)</f>
        <v>3130000</v>
      </c>
      <c r="F7" s="76"/>
      <c r="G7" s="77">
        <f>C7-E7</f>
        <v>-644355</v>
      </c>
      <c r="H7" s="78"/>
      <c r="I7" s="59">
        <f>IF(E7=0,0,(G7/E7)*100)</f>
        <v>-20.586421725239617</v>
      </c>
      <c r="J7" s="60"/>
    </row>
    <row r="8" spans="1:10" s="7" customFormat="1" ht="18" customHeight="1">
      <c r="A8" s="81" t="s">
        <v>26</v>
      </c>
      <c r="B8" s="82"/>
      <c r="C8" s="79">
        <v>2485645</v>
      </c>
      <c r="D8" s="80"/>
      <c r="E8" s="79">
        <v>3130000</v>
      </c>
      <c r="F8" s="80"/>
      <c r="G8" s="91">
        <f>C8-E8</f>
        <v>-644355</v>
      </c>
      <c r="H8" s="92"/>
      <c r="I8" s="57">
        <f>IF(E8=0,0,(G8/E8)*100)</f>
        <v>-20.586421725239617</v>
      </c>
      <c r="J8" s="58"/>
    </row>
    <row r="9" spans="1:10" s="7" customFormat="1" ht="18" customHeight="1">
      <c r="A9" s="81"/>
      <c r="B9" s="82"/>
      <c r="C9" s="79"/>
      <c r="D9" s="80"/>
      <c r="E9" s="79"/>
      <c r="F9" s="80"/>
      <c r="G9" s="24"/>
      <c r="H9" s="51"/>
      <c r="I9" s="61"/>
      <c r="J9" s="62"/>
    </row>
    <row r="10" spans="1:10" s="7" customFormat="1" ht="18" customHeight="1">
      <c r="A10" s="81"/>
      <c r="B10" s="82"/>
      <c r="C10" s="79"/>
      <c r="D10" s="80"/>
      <c r="E10" s="79"/>
      <c r="F10" s="80"/>
      <c r="G10" s="24"/>
      <c r="H10" s="51"/>
      <c r="I10" s="61"/>
      <c r="J10" s="62"/>
    </row>
    <row r="11" spans="1:10" s="7" customFormat="1" ht="18" customHeight="1">
      <c r="A11" s="20"/>
      <c r="B11" s="21"/>
      <c r="C11" s="19"/>
      <c r="D11" s="14"/>
      <c r="E11" s="19"/>
      <c r="F11" s="14"/>
      <c r="G11" s="15"/>
      <c r="H11" s="16"/>
      <c r="I11" s="17"/>
      <c r="J11" s="18"/>
    </row>
    <row r="12" spans="1:10" s="8" customFormat="1" ht="18" customHeight="1">
      <c r="A12" s="89" t="s">
        <v>27</v>
      </c>
      <c r="B12" s="90"/>
      <c r="C12" s="65">
        <f>SUM(C13:D17)</f>
        <v>3662101</v>
      </c>
      <c r="D12" s="66"/>
      <c r="E12" s="65">
        <f>SUM(E13:F17)</f>
        <v>4247000</v>
      </c>
      <c r="F12" s="66"/>
      <c r="G12" s="87">
        <f>SUM(G13:H17)</f>
        <v>-584899</v>
      </c>
      <c r="H12" s="88"/>
      <c r="I12" s="63">
        <f aca="true" t="shared" si="0" ref="I12:I18">IF(E12=0,0,(G12/E12)*100)</f>
        <v>-13.772050859430184</v>
      </c>
      <c r="J12" s="64"/>
    </row>
    <row r="13" spans="1:10" s="7" customFormat="1" ht="18" customHeight="1">
      <c r="A13" s="81" t="s">
        <v>29</v>
      </c>
      <c r="B13" s="82"/>
      <c r="C13" s="79">
        <v>2940283</v>
      </c>
      <c r="D13" s="80"/>
      <c r="E13" s="79">
        <v>3371000</v>
      </c>
      <c r="F13" s="80"/>
      <c r="G13" s="91">
        <f aca="true" t="shared" si="1" ref="G13:G18">C13-E13</f>
        <v>-430717</v>
      </c>
      <c r="H13" s="92"/>
      <c r="I13" s="57">
        <f>IF(E13=0,0,(G13/E13)*100)</f>
        <v>-12.777128448531593</v>
      </c>
      <c r="J13" s="58"/>
    </row>
    <row r="14" spans="1:10" s="7" customFormat="1" ht="18" customHeight="1">
      <c r="A14" s="81" t="s">
        <v>30</v>
      </c>
      <c r="B14" s="82"/>
      <c r="C14" s="79">
        <v>721818</v>
      </c>
      <c r="D14" s="80"/>
      <c r="E14" s="79">
        <v>876000</v>
      </c>
      <c r="F14" s="80"/>
      <c r="G14" s="91">
        <f t="shared" si="1"/>
        <v>-154182</v>
      </c>
      <c r="H14" s="92"/>
      <c r="I14" s="57">
        <f t="shared" si="0"/>
        <v>-17.600684931506848</v>
      </c>
      <c r="J14" s="58"/>
    </row>
    <row r="15" spans="1:10" s="7" customFormat="1" ht="18" customHeight="1">
      <c r="A15" s="81"/>
      <c r="B15" s="82"/>
      <c r="C15" s="93"/>
      <c r="D15" s="94"/>
      <c r="E15" s="79"/>
      <c r="F15" s="80"/>
      <c r="G15" s="95"/>
      <c r="H15" s="96"/>
      <c r="I15" s="57">
        <f t="shared" si="0"/>
        <v>0</v>
      </c>
      <c r="J15" s="58"/>
    </row>
    <row r="16" spans="1:10" s="7" customFormat="1" ht="18" customHeight="1">
      <c r="A16" s="81"/>
      <c r="B16" s="82"/>
      <c r="C16" s="93"/>
      <c r="D16" s="94"/>
      <c r="E16" s="79"/>
      <c r="F16" s="80"/>
      <c r="G16" s="95"/>
      <c r="H16" s="96"/>
      <c r="I16" s="57">
        <f t="shared" si="0"/>
        <v>0</v>
      </c>
      <c r="J16" s="58"/>
    </row>
    <row r="17" spans="1:10" s="7" customFormat="1" ht="18" customHeight="1">
      <c r="A17" s="81"/>
      <c r="B17" s="82"/>
      <c r="C17" s="93"/>
      <c r="D17" s="94"/>
      <c r="E17" s="79"/>
      <c r="F17" s="80"/>
      <c r="G17" s="95"/>
      <c r="H17" s="96"/>
      <c r="I17" s="57">
        <f t="shared" si="0"/>
        <v>0</v>
      </c>
      <c r="J17" s="58"/>
    </row>
    <row r="18" spans="1:10" ht="18" customHeight="1" thickBot="1">
      <c r="A18" s="101" t="s">
        <v>28</v>
      </c>
      <c r="B18" s="102"/>
      <c r="C18" s="103">
        <f>C7-C12</f>
        <v>-1176456</v>
      </c>
      <c r="D18" s="104"/>
      <c r="E18" s="103">
        <f>E7-E12</f>
        <v>-1117000</v>
      </c>
      <c r="F18" s="104"/>
      <c r="G18" s="103">
        <f t="shared" si="1"/>
        <v>-59456</v>
      </c>
      <c r="H18" s="104"/>
      <c r="I18" s="99">
        <f t="shared" si="0"/>
        <v>5.322829006266786</v>
      </c>
      <c r="J18" s="100"/>
    </row>
    <row r="22" spans="1:10" ht="27.75">
      <c r="A22" s="55" t="str">
        <f>A1</f>
        <v>金融研究發展基金</v>
      </c>
      <c r="B22" s="55"/>
      <c r="C22" s="55"/>
      <c r="D22" s="55"/>
      <c r="E22" s="55"/>
      <c r="F22" s="55"/>
      <c r="G22" s="55"/>
      <c r="H22" s="55"/>
      <c r="I22" s="55"/>
      <c r="J22" s="55"/>
    </row>
    <row r="23" spans="1:10" ht="27.75">
      <c r="A23" s="55" t="s">
        <v>10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0" ht="15.75">
      <c r="A24" s="56"/>
      <c r="B24" s="56"/>
      <c r="C24" s="56"/>
      <c r="D24" s="56"/>
      <c r="E24" s="56"/>
      <c r="F24" s="56"/>
      <c r="G24" s="56"/>
      <c r="H24" s="56"/>
      <c r="I24" s="56"/>
      <c r="J24" s="56"/>
    </row>
    <row r="25" spans="2:10" ht="16.5" thickBot="1">
      <c r="B25" s="28" t="s">
        <v>32</v>
      </c>
      <c r="C25" s="28"/>
      <c r="D25" s="28"/>
      <c r="E25" s="28"/>
      <c r="F25" s="28"/>
      <c r="G25" s="28"/>
      <c r="H25" s="29" t="s">
        <v>1</v>
      </c>
      <c r="I25" s="29"/>
      <c r="J25" s="29"/>
    </row>
    <row r="26" spans="1:10" ht="24.75" customHeight="1">
      <c r="A26" s="1" t="s">
        <v>11</v>
      </c>
      <c r="B26" s="30" t="s">
        <v>12</v>
      </c>
      <c r="C26" s="31"/>
      <c r="D26" s="109" t="s">
        <v>13</v>
      </c>
      <c r="E26" s="110"/>
      <c r="F26" s="30" t="s">
        <v>14</v>
      </c>
      <c r="G26" s="31"/>
      <c r="H26" s="30" t="s">
        <v>4</v>
      </c>
      <c r="I26" s="52"/>
      <c r="J26" s="2" t="s">
        <v>13</v>
      </c>
    </row>
    <row r="27" spans="1:10" ht="18" customHeight="1">
      <c r="A27" s="3" t="s">
        <v>15</v>
      </c>
      <c r="B27" s="105">
        <f>SUM(B28:C38)</f>
        <v>845582310.5</v>
      </c>
      <c r="C27" s="106"/>
      <c r="D27" s="107">
        <f>IF(B$27&gt;0,(B27/B$27)*100,0)</f>
        <v>100</v>
      </c>
      <c r="E27" s="108">
        <f>IF(D$6&gt;0,(D27/D$21)*100,0)</f>
        <v>0</v>
      </c>
      <c r="F27" s="53" t="s">
        <v>16</v>
      </c>
      <c r="G27" s="54"/>
      <c r="H27" s="105">
        <f>SUM(H28:I33)</f>
        <v>16945</v>
      </c>
      <c r="I27" s="111"/>
      <c r="J27" s="13" t="s">
        <v>31</v>
      </c>
    </row>
    <row r="28" spans="1:10" ht="18" customHeight="1">
      <c r="A28" s="4" t="s">
        <v>5</v>
      </c>
      <c r="B28" s="32">
        <v>845561326.5</v>
      </c>
      <c r="C28" s="33"/>
      <c r="D28" s="34">
        <f>IF(B$27&gt;0,(B28/B$27)*100,0)</f>
        <v>99.99751839652517</v>
      </c>
      <c r="E28" s="35">
        <f>IF(D$6&gt;0,(D28/D$21)*100,0)</f>
        <v>0</v>
      </c>
      <c r="F28" s="36" t="s">
        <v>17</v>
      </c>
      <c r="G28" s="37"/>
      <c r="H28" s="32">
        <v>16945</v>
      </c>
      <c r="I28" s="38"/>
      <c r="J28" s="12" t="s">
        <v>31</v>
      </c>
    </row>
    <row r="29" spans="1:10" ht="18" customHeight="1">
      <c r="A29" s="4" t="s">
        <v>18</v>
      </c>
      <c r="B29" s="32">
        <v>20334</v>
      </c>
      <c r="C29" s="33"/>
      <c r="D29" s="25" t="s">
        <v>31</v>
      </c>
      <c r="E29" s="26">
        <f>IF(D$6&gt;0,(D29/D$21)*100,0)</f>
        <v>0</v>
      </c>
      <c r="F29" s="36"/>
      <c r="G29" s="37"/>
      <c r="H29" s="32"/>
      <c r="I29" s="38"/>
      <c r="J29" s="9">
        <f aca="true" t="shared" si="2" ref="J29:J39">IF(H$39&gt;0,(H29/H$39)*100,0)</f>
        <v>0</v>
      </c>
    </row>
    <row r="30" spans="1:10" ht="18" customHeight="1">
      <c r="A30" s="4" t="s">
        <v>19</v>
      </c>
      <c r="B30" s="32">
        <v>650</v>
      </c>
      <c r="C30" s="33"/>
      <c r="D30" s="25" t="s">
        <v>31</v>
      </c>
      <c r="E30" s="26">
        <f>IF(D$6&gt;0,(D30/D$21)*100,0)</f>
        <v>0</v>
      </c>
      <c r="F30" s="97"/>
      <c r="G30" s="98"/>
      <c r="H30" s="32"/>
      <c r="I30" s="33"/>
      <c r="J30" s="9"/>
    </row>
    <row r="31" spans="1:10" ht="18" customHeight="1">
      <c r="A31" s="4"/>
      <c r="B31" s="32"/>
      <c r="C31" s="33"/>
      <c r="D31" s="25"/>
      <c r="E31" s="26"/>
      <c r="F31" s="23"/>
      <c r="G31" s="37"/>
      <c r="H31" s="32"/>
      <c r="I31" s="38"/>
      <c r="J31" s="9">
        <f t="shared" si="2"/>
        <v>0</v>
      </c>
    </row>
    <row r="32" spans="1:10" ht="18" customHeight="1">
      <c r="A32" s="4"/>
      <c r="B32" s="32"/>
      <c r="C32" s="33"/>
      <c r="D32" s="34"/>
      <c r="E32" s="35"/>
      <c r="F32" s="36"/>
      <c r="G32" s="37"/>
      <c r="H32" s="32"/>
      <c r="I32" s="38"/>
      <c r="J32" s="9">
        <f t="shared" si="2"/>
        <v>0</v>
      </c>
    </row>
    <row r="33" spans="1:10" ht="18" customHeight="1">
      <c r="A33" s="4"/>
      <c r="B33" s="32"/>
      <c r="C33" s="33"/>
      <c r="D33" s="34">
        <f aca="true" t="shared" si="3" ref="D33:D39">IF(B$27&gt;0,(B33/B$27)*100,0)</f>
        <v>0</v>
      </c>
      <c r="E33" s="35">
        <f>IF(D$6&gt;0,(D33/D$21)*100,0)</f>
        <v>0</v>
      </c>
      <c r="F33" s="36"/>
      <c r="G33" s="37"/>
      <c r="H33" s="32"/>
      <c r="I33" s="38"/>
      <c r="J33" s="9">
        <f t="shared" si="2"/>
        <v>0</v>
      </c>
    </row>
    <row r="34" spans="1:10" ht="18" customHeight="1">
      <c r="A34" s="4"/>
      <c r="B34" s="32"/>
      <c r="C34" s="33"/>
      <c r="D34" s="34">
        <f t="shared" si="3"/>
        <v>0</v>
      </c>
      <c r="E34" s="35">
        <f>IF(D$6&gt;0,(D34/D$21)*100,0)</f>
        <v>0</v>
      </c>
      <c r="F34" s="47" t="s">
        <v>20</v>
      </c>
      <c r="G34" s="48"/>
      <c r="H34" s="49">
        <f>SUM(H35:I38)</f>
        <v>845565365.5</v>
      </c>
      <c r="I34" s="50"/>
      <c r="J34" s="10">
        <f>IF(H$39&gt;0,(H34/H$39)*100,0)</f>
        <v>99.99799605552415</v>
      </c>
    </row>
    <row r="35" spans="1:10" ht="18" customHeight="1">
      <c r="A35" s="4"/>
      <c r="B35" s="32"/>
      <c r="C35" s="33"/>
      <c r="D35" s="34">
        <f t="shared" si="3"/>
        <v>0</v>
      </c>
      <c r="E35" s="35">
        <f>IF(D$6&gt;0,(D35/D$21)*100,0)</f>
        <v>0</v>
      </c>
      <c r="F35" s="36" t="s">
        <v>23</v>
      </c>
      <c r="G35" s="37"/>
      <c r="H35" s="32">
        <v>725431439.31</v>
      </c>
      <c r="I35" s="38"/>
      <c r="J35" s="9">
        <f t="shared" si="2"/>
        <v>85.79075393394243</v>
      </c>
    </row>
    <row r="36" spans="1:10" ht="18" customHeight="1">
      <c r="A36" s="4"/>
      <c r="B36" s="32"/>
      <c r="C36" s="33"/>
      <c r="D36" s="34">
        <f t="shared" si="3"/>
        <v>0</v>
      </c>
      <c r="E36" s="35">
        <f>IF(D$6&gt;0,(D36/D$21)*100,0)</f>
        <v>0</v>
      </c>
      <c r="F36" s="27" t="s">
        <v>34</v>
      </c>
      <c r="G36" s="22"/>
      <c r="H36" s="32">
        <v>120133926.19</v>
      </c>
      <c r="I36" s="38"/>
      <c r="J36" s="9">
        <f t="shared" si="2"/>
        <v>14.207242121581729</v>
      </c>
    </row>
    <row r="37" spans="1:10" ht="18" customHeight="1">
      <c r="A37" s="4"/>
      <c r="B37" s="32"/>
      <c r="C37" s="33"/>
      <c r="D37" s="34">
        <f t="shared" si="3"/>
        <v>0</v>
      </c>
      <c r="E37" s="35">
        <f>IF(D$6&gt;0,(D37/D$21)*100,0)</f>
        <v>0</v>
      </c>
      <c r="F37" s="36"/>
      <c r="G37" s="37"/>
      <c r="H37" s="32"/>
      <c r="I37" s="38"/>
      <c r="J37" s="9">
        <f t="shared" si="2"/>
        <v>0</v>
      </c>
    </row>
    <row r="38" spans="1:10" ht="18" customHeight="1" hidden="1">
      <c r="A38" s="4"/>
      <c r="B38" s="32"/>
      <c r="C38" s="33"/>
      <c r="D38" s="34">
        <f t="shared" si="3"/>
        <v>0</v>
      </c>
      <c r="E38" s="35">
        <f>IF(D$6&gt;0,(D38/D$21)*100,0)</f>
        <v>0</v>
      </c>
      <c r="F38" s="36"/>
      <c r="G38" s="37"/>
      <c r="H38" s="32"/>
      <c r="I38" s="38"/>
      <c r="J38" s="9">
        <f t="shared" si="2"/>
        <v>0</v>
      </c>
    </row>
    <row r="39" spans="1:10" ht="18" customHeight="1" thickBot="1">
      <c r="A39" s="5" t="s">
        <v>21</v>
      </c>
      <c r="B39" s="40">
        <f>SUM(B28:C38)</f>
        <v>845582310.5</v>
      </c>
      <c r="C39" s="41"/>
      <c r="D39" s="42">
        <f t="shared" si="3"/>
        <v>100</v>
      </c>
      <c r="E39" s="43">
        <f>IF(D$6&gt;0,(D39/D$21)*100,0)</f>
        <v>0</v>
      </c>
      <c r="F39" s="44" t="s">
        <v>22</v>
      </c>
      <c r="G39" s="45"/>
      <c r="H39" s="40">
        <f>H27+H34</f>
        <v>845582310.5</v>
      </c>
      <c r="I39" s="46"/>
      <c r="J39" s="11">
        <f t="shared" si="2"/>
        <v>100</v>
      </c>
    </row>
    <row r="40" spans="1:10" s="6" customFormat="1" ht="19.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</row>
  </sheetData>
  <sheetProtection/>
  <mergeCells count="128">
    <mergeCell ref="B27:C27"/>
    <mergeCell ref="D27:E27"/>
    <mergeCell ref="D26:E26"/>
    <mergeCell ref="H27:I27"/>
    <mergeCell ref="F26:G26"/>
    <mergeCell ref="I18:J18"/>
    <mergeCell ref="A18:B18"/>
    <mergeCell ref="C18:D18"/>
    <mergeCell ref="E18:F18"/>
    <mergeCell ref="G18:H18"/>
    <mergeCell ref="B30:C30"/>
    <mergeCell ref="D30:E30"/>
    <mergeCell ref="F30:G30"/>
    <mergeCell ref="H30:I30"/>
    <mergeCell ref="I17:J17"/>
    <mergeCell ref="A16:B16"/>
    <mergeCell ref="C16:D16"/>
    <mergeCell ref="E16:F16"/>
    <mergeCell ref="G16:H16"/>
    <mergeCell ref="I16:J16"/>
    <mergeCell ref="E17:F17"/>
    <mergeCell ref="G17:H17"/>
    <mergeCell ref="A17:B17"/>
    <mergeCell ref="C17:D17"/>
    <mergeCell ref="I15:J15"/>
    <mergeCell ref="A14:B14"/>
    <mergeCell ref="C14:D14"/>
    <mergeCell ref="E14:F14"/>
    <mergeCell ref="G14:H14"/>
    <mergeCell ref="A15:B15"/>
    <mergeCell ref="C15:D15"/>
    <mergeCell ref="E15:F15"/>
    <mergeCell ref="G15:H15"/>
    <mergeCell ref="I14:J14"/>
    <mergeCell ref="B28:C28"/>
    <mergeCell ref="D28:E28"/>
    <mergeCell ref="F28:G28"/>
    <mergeCell ref="H28:I28"/>
    <mergeCell ref="A13:B13"/>
    <mergeCell ref="C13:D13"/>
    <mergeCell ref="E13:F13"/>
    <mergeCell ref="G13:H13"/>
    <mergeCell ref="A5:B6"/>
    <mergeCell ref="C5:D6"/>
    <mergeCell ref="G12:H12"/>
    <mergeCell ref="A12:B12"/>
    <mergeCell ref="A8:B8"/>
    <mergeCell ref="C8:D8"/>
    <mergeCell ref="E8:F8"/>
    <mergeCell ref="G8:H8"/>
    <mergeCell ref="C10:D10"/>
    <mergeCell ref="A7:B7"/>
    <mergeCell ref="C7:D7"/>
    <mergeCell ref="A9:B9"/>
    <mergeCell ref="C9:D9"/>
    <mergeCell ref="A10:B10"/>
    <mergeCell ref="E7:F7"/>
    <mergeCell ref="G7:H7"/>
    <mergeCell ref="E10:F10"/>
    <mergeCell ref="G10:H10"/>
    <mergeCell ref="E9:F9"/>
    <mergeCell ref="A1:J1"/>
    <mergeCell ref="A2:J2"/>
    <mergeCell ref="A3:J3"/>
    <mergeCell ref="B4:G4"/>
    <mergeCell ref="H4:J4"/>
    <mergeCell ref="I6:J6"/>
    <mergeCell ref="E5:F6"/>
    <mergeCell ref="G5:J5"/>
    <mergeCell ref="G6:H6"/>
    <mergeCell ref="D31:E31"/>
    <mergeCell ref="I8:J8"/>
    <mergeCell ref="I7:J7"/>
    <mergeCell ref="I13:J13"/>
    <mergeCell ref="I10:J10"/>
    <mergeCell ref="I12:J12"/>
    <mergeCell ref="I9:J9"/>
    <mergeCell ref="C12:D12"/>
    <mergeCell ref="E12:F12"/>
    <mergeCell ref="F36:G36"/>
    <mergeCell ref="H36:I36"/>
    <mergeCell ref="F31:G31"/>
    <mergeCell ref="G9:H9"/>
    <mergeCell ref="H26:I26"/>
    <mergeCell ref="F27:G27"/>
    <mergeCell ref="A22:J22"/>
    <mergeCell ref="A23:J23"/>
    <mergeCell ref="A24:J24"/>
    <mergeCell ref="B31:C31"/>
    <mergeCell ref="B37:C37"/>
    <mergeCell ref="D37:E37"/>
    <mergeCell ref="B33:C33"/>
    <mergeCell ref="D33:E33"/>
    <mergeCell ref="B32:C32"/>
    <mergeCell ref="D32:E32"/>
    <mergeCell ref="B36:C36"/>
    <mergeCell ref="D36:E36"/>
    <mergeCell ref="B34:C34"/>
    <mergeCell ref="D34:E34"/>
    <mergeCell ref="B35:C35"/>
    <mergeCell ref="D35:E35"/>
    <mergeCell ref="F37:G37"/>
    <mergeCell ref="H37:I37"/>
    <mergeCell ref="B25:G25"/>
    <mergeCell ref="H25:J25"/>
    <mergeCell ref="B26:C26"/>
    <mergeCell ref="B29:C29"/>
    <mergeCell ref="D29:E29"/>
    <mergeCell ref="F29:G29"/>
    <mergeCell ref="H29:I29"/>
    <mergeCell ref="H31:I31"/>
    <mergeCell ref="F32:G32"/>
    <mergeCell ref="H32:I32"/>
    <mergeCell ref="F33:G33"/>
    <mergeCell ref="H33:I33"/>
    <mergeCell ref="F35:G35"/>
    <mergeCell ref="H35:I35"/>
    <mergeCell ref="F34:G34"/>
    <mergeCell ref="H34:I34"/>
    <mergeCell ref="A40:J40"/>
    <mergeCell ref="B39:C39"/>
    <mergeCell ref="D39:E39"/>
    <mergeCell ref="F39:G39"/>
    <mergeCell ref="H39:I39"/>
    <mergeCell ref="B38:C38"/>
    <mergeCell ref="D38:E38"/>
    <mergeCell ref="F38:G38"/>
    <mergeCell ref="H38:I3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蔡宜潔</dc:creator>
  <cp:keywords/>
  <dc:description/>
  <cp:lastModifiedBy>會計決算處基金會計科賴倩婷</cp:lastModifiedBy>
  <cp:lastPrinted>2016-08-10T02:25:56Z</cp:lastPrinted>
  <dcterms:created xsi:type="dcterms:W3CDTF">2012-07-19T06:14:00Z</dcterms:created>
  <dcterms:modified xsi:type="dcterms:W3CDTF">2016-08-23T06:08:23Z</dcterms:modified>
  <cp:category/>
  <cp:version/>
  <cp:contentType/>
  <cp:contentStatus/>
</cp:coreProperties>
</file>