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20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'現流表及平衡表'!$A$1:$K$42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<sst xmlns="http://schemas.openxmlformats.org/spreadsheetml/2006/main" count="86" uniqueCount="67">
  <si>
    <t>單位：新臺幣元</t>
  </si>
  <si>
    <t>％</t>
  </si>
  <si>
    <t>金　　　　額</t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</si>
  <si>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</si>
  <si>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</si>
  <si>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</si>
  <si>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</si>
  <si>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</si>
  <si>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</si>
  <si>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</si>
  <si>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</si>
  <si>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</si>
  <si>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</si>
  <si>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</si>
  <si>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</si>
  <si>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</si>
  <si>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</si>
  <si>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</si>
  <si>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</si>
  <si>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</si>
  <si>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</si>
  <si>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</si>
  <si>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</si>
  <si>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</si>
  <si>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</si>
  <si>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</si>
  <si>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投資活動之淨現金流入（流出－）</t>
  </si>
  <si>
    <t>資　產</t>
  </si>
  <si>
    <t>合                 計</t>
  </si>
  <si>
    <t>負　債</t>
  </si>
  <si>
    <t>合 　　計</t>
  </si>
  <si>
    <t>提繳費收入</t>
  </si>
  <si>
    <t>利息收入</t>
  </si>
  <si>
    <t>投資利益</t>
  </si>
  <si>
    <t>投資損失</t>
  </si>
  <si>
    <t>各項提存</t>
  </si>
  <si>
    <t>什項支出</t>
  </si>
  <si>
    <t>積欠工資墊償基金收支餘絀決算表</t>
  </si>
  <si>
    <t>積欠工資墊償基金餘絀撥補決算表</t>
  </si>
  <si>
    <t>積欠工資墊償基金現金流量決算表</t>
  </si>
  <si>
    <t>積欠工資墊償基金平衡表</t>
  </si>
  <si>
    <t>流動資產</t>
  </si>
  <si>
    <t>固定資產</t>
  </si>
  <si>
    <t>無形資產</t>
  </si>
  <si>
    <t>其他資產</t>
  </si>
  <si>
    <t>流動負債</t>
  </si>
  <si>
    <t>累積餘絀</t>
  </si>
  <si>
    <t>什項收入</t>
  </si>
  <si>
    <t>公積及餘絀</t>
  </si>
  <si>
    <t>本年度預算數</t>
  </si>
  <si>
    <t>本年度
預算數</t>
  </si>
  <si>
    <t>流動金融資產淨減（淨增—）</t>
  </si>
  <si>
    <t>增加長期投資</t>
  </si>
  <si>
    <t>無形資產淨減（淨增—）</t>
  </si>
  <si>
    <t>金額</t>
  </si>
  <si>
    <t>-</t>
  </si>
  <si>
    <t>-</t>
  </si>
  <si>
    <t>金融資產評價利益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</si>
  <si>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</si>
  <si>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t>業務費用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</si>
  <si>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</si>
  <si>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</si>
  <si>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</si>
  <si>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</si>
  <si>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</si>
  <si>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投資</t>
  </si>
  <si>
    <r>
      <t>註：依基金業務需要，勞動部於106年3月31日修正積欠工資墊償基金會計制度，其中</t>
    </r>
    <r>
      <rPr>
        <sz val="10"/>
        <color indexed="8"/>
        <rFont val="新細明體"/>
        <family val="1"/>
      </rPr>
      <t>「基金長期投資及應收款」之會計科
　　目，考量無使用之需，修定為「投資」。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</si>
</sst>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</numFmts>
  <fonts count="3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12" fillId="0" borderId="1" applyNumberFormat="0" applyFill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24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4" borderId="4" applyNumberFormat="0" applyFont="0" applyAlignment="0" applyProtection="0"/>
    <xf numFmtId="0" fontId="2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2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3" borderId="2" applyNumberFormat="0" applyAlignment="0" applyProtection="0"/>
    <xf numFmtId="0" fontId="29" fillId="2" borderId="8" applyNumberFormat="0" applyAlignment="0" applyProtection="0"/>
    <xf numFmtId="0" fontId="30" fillId="16" borderId="9" applyNumberFormat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distributed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 applyProtection="1">
      <alignment vertical="center"/>
      <protection/>
    </xf>
    <xf numFmtId="177" fontId="14" fillId="0" borderId="13" xfId="0" applyNumberFormat="1" applyFont="1" applyBorder="1" applyAlignment="1" applyProtection="1">
      <alignment vertical="center" readingOrder="2"/>
      <protection/>
    </xf>
    <xf numFmtId="177" fontId="14" fillId="0" borderId="12" xfId="0" applyNumberFormat="1" applyFont="1" applyBorder="1" applyAlignment="1" applyProtection="1">
      <alignment horizontal="right" vertical="center"/>
      <protection/>
    </xf>
    <xf numFmtId="176" fontId="14" fillId="0" borderId="13" xfId="0" applyNumberFormat="1" applyFont="1" applyBorder="1" applyAlignment="1" applyProtection="1">
      <alignment vertical="center" readingOrder="2"/>
      <protection/>
    </xf>
    <xf numFmtId="0" fontId="1" fillId="0" borderId="0" xfId="0" applyFont="1" applyAlignment="1">
      <alignment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177" fontId="16" fillId="0" borderId="15" xfId="0" applyNumberFormat="1" applyFont="1" applyBorder="1" applyAlignment="1" applyProtection="1">
      <alignment horizontal="left" vertical="center"/>
      <protection locked="0"/>
    </xf>
    <xf numFmtId="177" fontId="16" fillId="0" borderId="15" xfId="0" applyNumberFormat="1" applyFont="1" applyBorder="1" applyAlignment="1" applyProtection="1">
      <alignment horizontal="center" vertical="center"/>
      <protection/>
    </xf>
    <xf numFmtId="177" fontId="16" fillId="0" borderId="15" xfId="0" applyNumberFormat="1" applyFont="1" applyBorder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6" fontId="16" fillId="0" borderId="16" xfId="0" applyNumberFormat="1" applyFont="1" applyBorder="1" applyAlignment="1" applyProtection="1">
      <alignment horizontal="right" vertical="center" readingOrder="2"/>
      <protection/>
    </xf>
    <xf numFmtId="178" fontId="16" fillId="0" borderId="16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177" fontId="14" fillId="0" borderId="15" xfId="0" applyNumberFormat="1" applyFont="1" applyBorder="1" applyAlignment="1" applyProtection="1">
      <alignment vertical="center"/>
      <protection/>
    </xf>
    <xf numFmtId="177" fontId="14" fillId="0" borderId="15" xfId="0" applyNumberFormat="1" applyFont="1" applyBorder="1" applyAlignment="1" applyProtection="1">
      <alignment horizontal="center" vertical="center"/>
      <protection/>
    </xf>
    <xf numFmtId="178" fontId="14" fillId="0" borderId="16" xfId="0" applyNumberFormat="1" applyFont="1" applyBorder="1" applyAlignment="1" applyProtection="1">
      <alignment horizontal="right" vertical="center" readingOrder="2"/>
      <protection/>
    </xf>
    <xf numFmtId="177" fontId="16" fillId="0" borderId="16" xfId="33" applyNumberFormat="1" applyFont="1" applyFill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vertical="center" readingOrder="2"/>
      <protection/>
    </xf>
    <xf numFmtId="177" fontId="14" fillId="0" borderId="17" xfId="0" applyNumberFormat="1" applyFont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49" fontId="15" fillId="0" borderId="14" xfId="0" applyNumberFormat="1" applyFont="1" applyBorder="1" applyAlignment="1" applyProtection="1">
      <alignment horizontal="left" vertical="center" readingOrder="1"/>
      <protection locked="0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6" fillId="0" borderId="15" xfId="0" applyNumberFormat="1" applyFont="1" applyBorder="1" applyAlignment="1" applyProtection="1">
      <alignment vertical="center"/>
      <protection locked="0"/>
    </xf>
    <xf numFmtId="177" fontId="16" fillId="0" borderId="15" xfId="0" applyNumberFormat="1" applyFont="1" applyBorder="1" applyAlignment="1" applyProtection="1">
      <alignment vertical="center"/>
      <protection/>
    </xf>
    <xf numFmtId="176" fontId="16" fillId="0" borderId="16" xfId="0" applyNumberFormat="1" applyFont="1" applyBorder="1" applyAlignment="1" applyProtection="1">
      <alignment vertical="center" readingOrder="2"/>
      <protection/>
    </xf>
    <xf numFmtId="0" fontId="16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177" fontId="16" fillId="0" borderId="16" xfId="0" applyNumberFormat="1" applyFont="1" applyBorder="1" applyAlignment="1" applyProtection="1">
      <alignment horizontal="right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13" fillId="0" borderId="20" xfId="0" applyFont="1" applyBorder="1" applyAlignment="1" applyProtection="1">
      <alignment horizontal="center" vertical="center"/>
      <protection/>
    </xf>
    <xf numFmtId="177" fontId="14" fillId="0" borderId="18" xfId="0" applyNumberFormat="1" applyFont="1" applyBorder="1" applyAlignment="1" applyProtection="1">
      <alignment horizontal="right" vertical="center"/>
      <protection/>
    </xf>
    <xf numFmtId="177" fontId="14" fillId="0" borderId="2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177" fontId="14" fillId="0" borderId="21" xfId="0" applyNumberFormat="1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177" fontId="16" fillId="0" borderId="16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 locked="0"/>
    </xf>
    <xf numFmtId="177" fontId="14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distributed" vertical="center" indent="1"/>
      <protection/>
    </xf>
    <xf numFmtId="0" fontId="11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distributed" vertical="center" indent="1"/>
      <protection/>
    </xf>
    <xf numFmtId="0" fontId="12" fillId="0" borderId="26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left" vertical="center"/>
      <protection locked="0"/>
    </xf>
    <xf numFmtId="177" fontId="16" fillId="0" borderId="16" xfId="0" applyNumberFormat="1" applyFont="1" applyBorder="1" applyAlignment="1" applyProtection="1">
      <alignment horizontal="right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77" fontId="14" fillId="0" borderId="16" xfId="0" applyNumberFormat="1" applyFont="1" applyFill="1" applyBorder="1" applyAlignment="1" applyProtection="1">
      <alignment horizontal="right" vertical="center"/>
      <protection locked="0"/>
    </xf>
    <xf numFmtId="177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right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7" fontId="14" fillId="0" borderId="24" xfId="0" applyNumberFormat="1" applyFont="1" applyBorder="1" applyAlignment="1" applyProtection="1">
      <alignment horizontal="right" vertical="center"/>
      <protection/>
    </xf>
    <xf numFmtId="176" fontId="16" fillId="0" borderId="16" xfId="0" applyNumberFormat="1" applyFont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 applyProtection="1">
      <alignment horizontal="right" vertical="center"/>
      <protection/>
    </xf>
    <xf numFmtId="176" fontId="14" fillId="0" borderId="13" xfId="0" applyNumberFormat="1" applyFont="1" applyBorder="1" applyAlignment="1" applyProtection="1">
      <alignment horizontal="right" vertical="center"/>
      <protection/>
    </xf>
    <xf numFmtId="176" fontId="14" fillId="0" borderId="23" xfId="0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distributed" vertical="center" wrapText="1" indent="1"/>
      <protection/>
    </xf>
    <xf numFmtId="0" fontId="12" fillId="0" borderId="32" xfId="0" applyFont="1" applyBorder="1" applyAlignment="1" applyProtection="1">
      <alignment horizontal="distributed" vertical="center" indent="1"/>
      <protection/>
    </xf>
    <xf numFmtId="0" fontId="9" fillId="0" borderId="29" xfId="0" applyFont="1" applyBorder="1" applyAlignment="1">
      <alignment vertical="center"/>
    </xf>
    <xf numFmtId="0" fontId="12" fillId="0" borderId="11" xfId="0" applyFont="1" applyBorder="1" applyAlignment="1" applyProtection="1">
      <alignment horizontal="distributed" vertical="center" indent="1"/>
      <protection/>
    </xf>
    <xf numFmtId="0" fontId="12" fillId="0" borderId="33" xfId="0" applyFont="1" applyBorder="1" applyAlignment="1" applyProtection="1">
      <alignment horizontal="distributed" vertical="center" indent="1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178" fontId="16" fillId="0" borderId="16" xfId="0" applyNumberFormat="1" applyFont="1" applyBorder="1" applyAlignment="1" applyProtection="1">
      <alignment horizontal="right" vertical="center" readingOrder="2"/>
      <protection/>
    </xf>
    <xf numFmtId="178" fontId="16" fillId="0" borderId="0" xfId="0" applyNumberFormat="1" applyFont="1" applyBorder="1" applyAlignment="1" applyProtection="1">
      <alignment horizontal="right" vertical="center" readingOrder="2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177" fontId="14" fillId="0" borderId="23" xfId="0" applyNumberFormat="1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21" xfId="0" applyNumberFormat="1" applyFont="1" applyBorder="1" applyAlignment="1" applyProtection="1">
      <alignment horizontal="right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20" zoomScaleSheetLayoutView="120" zoomScalePageLayoutView="0" workbookViewId="0" topLeftCell="A25">
      <selection activeCell="B18" sqref="B18"/>
    </sheetView>
  </sheetViews>
  <sheetFormatPr defaultColWidth="9.00390625" defaultRowHeight="16.5"/>
  <cols>
    <col min="1" max="1" width="1.4921875" style="1" customWidth="1"/>
    <col min="2" max="2" width="19.75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4" t="s">
        <v>37</v>
      </c>
      <c r="B1" s="64"/>
      <c r="C1" s="64"/>
      <c r="D1" s="64"/>
      <c r="E1" s="64"/>
      <c r="F1" s="64"/>
      <c r="G1" s="64"/>
      <c r="H1" s="64"/>
    </row>
    <row r="2" spans="2:8" ht="17.25" customHeight="1">
      <c r="B2" s="66"/>
      <c r="C2" s="66"/>
      <c r="D2" s="66"/>
      <c r="E2" s="66"/>
      <c r="F2" s="66"/>
      <c r="G2" s="66"/>
      <c r="H2" s="66"/>
    </row>
    <row r="3" spans="2:8" ht="20.25" thickBot="1">
      <c r="B3" s="2"/>
      <c r="C3" s="68" t="s">
        <v>62</v>
      </c>
      <c r="D3" s="68"/>
      <c r="E3" s="68"/>
      <c r="F3" s="68"/>
      <c r="G3" s="68"/>
      <c r="H3" s="68"/>
    </row>
    <row r="4" spans="1:8" ht="18.75" customHeight="1">
      <c r="A4" s="76" t="s">
        <v>7</v>
      </c>
      <c r="B4" s="77"/>
      <c r="C4" s="65" t="s">
        <v>49</v>
      </c>
      <c r="D4" s="65"/>
      <c r="E4" s="65" t="s">
        <v>9</v>
      </c>
      <c r="F4" s="65"/>
      <c r="G4" s="65" t="s">
        <v>58</v>
      </c>
      <c r="H4" s="67"/>
    </row>
    <row r="5" spans="1:8" ht="18.75" customHeight="1">
      <c r="A5" s="78"/>
      <c r="B5" s="79"/>
      <c r="C5" s="3" t="s">
        <v>54</v>
      </c>
      <c r="D5" s="4" t="s">
        <v>1</v>
      </c>
      <c r="E5" s="3" t="s">
        <v>54</v>
      </c>
      <c r="F5" s="4" t="s">
        <v>1</v>
      </c>
      <c r="G5" s="3" t="s">
        <v>54</v>
      </c>
      <c r="H5" s="5" t="s">
        <v>1</v>
      </c>
    </row>
    <row r="6" spans="1:8" ht="17.25" customHeight="1">
      <c r="A6" s="74" t="s">
        <v>14</v>
      </c>
      <c r="B6" s="75"/>
      <c r="C6" s="6">
        <f>SUM(C7:C11)</f>
        <v>878523000</v>
      </c>
      <c r="D6" s="7">
        <f aca="true" t="shared" si="0" ref="D6:D17">C6/C$6*100</f>
        <v>100</v>
      </c>
      <c r="E6" s="6">
        <f>SUM(E7:E11)</f>
        <v>1090874313</v>
      </c>
      <c r="F6" s="7">
        <f aca="true" t="shared" si="1" ref="F6:F17">E6/E$6*100</f>
        <v>100</v>
      </c>
      <c r="G6" s="8">
        <f>E6-C6</f>
        <v>212351313</v>
      </c>
      <c r="H6" s="9">
        <f aca="true" t="shared" si="2" ref="H6:H12">IF(C6=0," ",ABS(G6/C6*100))</f>
        <v>24.171400521101898</v>
      </c>
    </row>
    <row r="7" spans="1:8" ht="17.25" customHeight="1">
      <c r="A7" s="10"/>
      <c r="B7" s="11" t="s">
        <v>31</v>
      </c>
      <c r="C7" s="12">
        <v>659370000</v>
      </c>
      <c r="D7" s="13">
        <f t="shared" si="0"/>
        <v>75.05438104636988</v>
      </c>
      <c r="E7" s="14">
        <v>695187024</v>
      </c>
      <c r="F7" s="13">
        <f t="shared" si="1"/>
        <v>63.727508817049205</v>
      </c>
      <c r="G7" s="15">
        <f>E7-C7</f>
        <v>35817024</v>
      </c>
      <c r="H7" s="16">
        <f t="shared" si="2"/>
        <v>5.432006915692251</v>
      </c>
    </row>
    <row r="8" spans="1:8" ht="17.25" customHeight="1">
      <c r="A8" s="10"/>
      <c r="B8" s="11" t="s">
        <v>32</v>
      </c>
      <c r="C8" s="12">
        <v>114167000</v>
      </c>
      <c r="D8" s="13">
        <f t="shared" si="0"/>
        <v>12.995334214357507</v>
      </c>
      <c r="E8" s="14">
        <v>143542609</v>
      </c>
      <c r="F8" s="13">
        <f t="shared" si="1"/>
        <v>13.1584919811014</v>
      </c>
      <c r="G8" s="15">
        <f aca="true" t="shared" si="3" ref="G8:G16">E8-C8</f>
        <v>29375609</v>
      </c>
      <c r="H8" s="17">
        <f t="shared" si="2"/>
        <v>25.730385312743614</v>
      </c>
    </row>
    <row r="9" spans="1:8" ht="17.25" customHeight="1">
      <c r="A9" s="10"/>
      <c r="B9" s="11" t="s">
        <v>33</v>
      </c>
      <c r="C9" s="12">
        <v>99986000</v>
      </c>
      <c r="D9" s="13">
        <f t="shared" si="0"/>
        <v>11.381147676270285</v>
      </c>
      <c r="E9" s="14">
        <v>136671380</v>
      </c>
      <c r="F9" s="13">
        <f t="shared" si="1"/>
        <v>12.528609242263824</v>
      </c>
      <c r="G9" s="15">
        <f t="shared" si="3"/>
        <v>36685380</v>
      </c>
      <c r="H9" s="16">
        <f t="shared" si="2"/>
        <v>36.69051667233413</v>
      </c>
    </row>
    <row r="10" spans="1:8" ht="17.25" customHeight="1">
      <c r="A10" s="10"/>
      <c r="B10" s="11" t="s">
        <v>57</v>
      </c>
      <c r="C10" s="12">
        <v>0</v>
      </c>
      <c r="D10" s="13">
        <f t="shared" si="0"/>
        <v>0</v>
      </c>
      <c r="E10" s="14">
        <v>52299914</v>
      </c>
      <c r="F10" s="13">
        <f t="shared" si="1"/>
        <v>4.794311624789354</v>
      </c>
      <c r="G10" s="15">
        <f t="shared" si="3"/>
        <v>52299914</v>
      </c>
      <c r="H10" s="16"/>
    </row>
    <row r="11" spans="1:8" ht="17.25" customHeight="1">
      <c r="A11" s="10"/>
      <c r="B11" s="11" t="s">
        <v>47</v>
      </c>
      <c r="C11" s="12">
        <v>5000000</v>
      </c>
      <c r="D11" s="13">
        <f t="shared" si="0"/>
        <v>0.5691370630023346</v>
      </c>
      <c r="E11" s="14">
        <v>63173386</v>
      </c>
      <c r="F11" s="13">
        <f t="shared" si="1"/>
        <v>5.79107833479621</v>
      </c>
      <c r="G11" s="15">
        <f t="shared" si="3"/>
        <v>58173386</v>
      </c>
      <c r="H11" s="17">
        <f t="shared" si="2"/>
        <v>1163.46772</v>
      </c>
    </row>
    <row r="12" spans="1:8" ht="17.25" customHeight="1">
      <c r="A12" s="18" t="s">
        <v>15</v>
      </c>
      <c r="B12" s="19"/>
      <c r="C12" s="20">
        <f>SUM(C13:C16)</f>
        <v>372305000</v>
      </c>
      <c r="D12" s="21">
        <f t="shared" si="0"/>
        <v>42.37851484821684</v>
      </c>
      <c r="E12" s="20">
        <f>SUM(E13:E16)</f>
        <v>333487453</v>
      </c>
      <c r="F12" s="20">
        <f t="shared" si="1"/>
        <v>30.57065777659392</v>
      </c>
      <c r="G12" s="20">
        <f>E12-C12</f>
        <v>-38817547</v>
      </c>
      <c r="H12" s="22">
        <f t="shared" si="2"/>
        <v>10.426276037120104</v>
      </c>
    </row>
    <row r="13" spans="1:8" ht="17.25" customHeight="1">
      <c r="A13" s="10"/>
      <c r="B13" s="11" t="s">
        <v>34</v>
      </c>
      <c r="C13" s="12">
        <v>0</v>
      </c>
      <c r="D13" s="13">
        <f t="shared" si="0"/>
        <v>0</v>
      </c>
      <c r="E13" s="14">
        <v>60533764</v>
      </c>
      <c r="F13" s="13">
        <f t="shared" si="1"/>
        <v>5.5491052707554225</v>
      </c>
      <c r="G13" s="15">
        <f t="shared" si="3"/>
        <v>60533764</v>
      </c>
      <c r="H13" s="17" t="str">
        <f>IF(C13=0," ",ABS(G13/C13*100))</f>
        <v> </v>
      </c>
    </row>
    <row r="14" spans="1:8" ht="17.25" customHeight="1">
      <c r="A14" s="10"/>
      <c r="B14" s="11" t="s">
        <v>35</v>
      </c>
      <c r="C14" s="12">
        <v>332855000</v>
      </c>
      <c r="D14" s="13">
        <f t="shared" si="0"/>
        <v>37.888023421128416</v>
      </c>
      <c r="E14" s="14">
        <v>235779427</v>
      </c>
      <c r="F14" s="13">
        <f t="shared" si="1"/>
        <v>21.61380318430873</v>
      </c>
      <c r="G14" s="15">
        <f t="shared" si="3"/>
        <v>-97075573</v>
      </c>
      <c r="H14" s="17">
        <f>IF(C14=0," ",ABS(G14/C14*100))</f>
        <v>29.164522990491353</v>
      </c>
    </row>
    <row r="15" spans="1:8" ht="17.25" customHeight="1">
      <c r="A15" s="10"/>
      <c r="B15" s="11" t="s">
        <v>36</v>
      </c>
      <c r="C15" s="12">
        <v>0</v>
      </c>
      <c r="D15" s="23"/>
      <c r="E15" s="14">
        <v>18477</v>
      </c>
      <c r="F15" s="23" t="s">
        <v>56</v>
      </c>
      <c r="G15" s="15">
        <f t="shared" si="3"/>
        <v>18477</v>
      </c>
      <c r="H15" s="17" t="str">
        <f>IF(C15=0," ",ABS(G15/C15*100))</f>
        <v> </v>
      </c>
    </row>
    <row r="16" spans="1:8" ht="17.25" customHeight="1">
      <c r="A16" s="10"/>
      <c r="B16" s="11" t="s">
        <v>59</v>
      </c>
      <c r="C16" s="12">
        <v>39450000</v>
      </c>
      <c r="D16" s="13">
        <f t="shared" si="0"/>
        <v>4.49049142708842</v>
      </c>
      <c r="E16" s="14">
        <v>37155785</v>
      </c>
      <c r="F16" s="13">
        <f t="shared" si="1"/>
        <v>3.4060555425325156</v>
      </c>
      <c r="G16" s="15">
        <f t="shared" si="3"/>
        <v>-2294215</v>
      </c>
      <c r="H16" s="17">
        <f>IF(C16=0," ",ABS(G16/C16*100))</f>
        <v>5.815500633713562</v>
      </c>
    </row>
    <row r="17" spans="1:8" ht="17.25" customHeight="1">
      <c r="A17" s="69" t="s">
        <v>22</v>
      </c>
      <c r="B17" s="70"/>
      <c r="C17" s="20">
        <f>C6-C12</f>
        <v>506218000</v>
      </c>
      <c r="D17" s="20">
        <f t="shared" si="0"/>
        <v>57.62148515178316</v>
      </c>
      <c r="E17" s="20">
        <f>E6-E12</f>
        <v>757386860</v>
      </c>
      <c r="F17" s="20">
        <f t="shared" si="1"/>
        <v>69.42934222340608</v>
      </c>
      <c r="G17" s="20">
        <f>E17-C17</f>
        <v>251168860</v>
      </c>
      <c r="H17" s="24">
        <f>IF(C17=0," ",ABS(G17/C17*100))</f>
        <v>49.61673824320747</v>
      </c>
    </row>
    <row r="18" spans="1:8" ht="17.25" customHeight="1">
      <c r="A18" s="18"/>
      <c r="B18" s="19"/>
      <c r="C18" s="20"/>
      <c r="D18" s="20"/>
      <c r="E18" s="20"/>
      <c r="F18" s="20"/>
      <c r="G18" s="20"/>
      <c r="H18" s="24"/>
    </row>
    <row r="19" spans="1:8" ht="17.25" customHeight="1">
      <c r="A19" s="18"/>
      <c r="B19" s="19"/>
      <c r="C19" s="20"/>
      <c r="D19" s="20"/>
      <c r="E19" s="20"/>
      <c r="F19" s="20"/>
      <c r="G19" s="20"/>
      <c r="H19" s="24"/>
    </row>
    <row r="20" spans="1:8" ht="17.25" customHeight="1" thickBot="1">
      <c r="A20" s="71"/>
      <c r="B20" s="72"/>
      <c r="C20" s="25"/>
      <c r="D20" s="25"/>
      <c r="E20" s="25"/>
      <c r="F20" s="25"/>
      <c r="G20" s="25"/>
      <c r="H20" s="26"/>
    </row>
    <row r="21" spans="2:8" ht="15.75" customHeight="1">
      <c r="B21" s="80"/>
      <c r="C21" s="80"/>
      <c r="D21" s="80"/>
      <c r="E21" s="80"/>
      <c r="F21" s="80"/>
      <c r="G21" s="80"/>
      <c r="H21" s="80"/>
    </row>
    <row r="22" ht="15.75" customHeight="1"/>
    <row r="23" ht="15.75" customHeight="1"/>
    <row r="24" ht="15.75" customHeight="1"/>
    <row r="25" spans="1:8" ht="27" customHeight="1">
      <c r="A25" s="64" t="s">
        <v>38</v>
      </c>
      <c r="B25" s="64"/>
      <c r="C25" s="64"/>
      <c r="D25" s="64"/>
      <c r="E25" s="64"/>
      <c r="F25" s="64"/>
      <c r="G25" s="64"/>
      <c r="H25" s="64"/>
    </row>
    <row r="26" spans="2:8" ht="17.25" customHeight="1">
      <c r="B26" s="66"/>
      <c r="C26" s="66"/>
      <c r="D26" s="66"/>
      <c r="E26" s="66"/>
      <c r="F26" s="66"/>
      <c r="G26" s="66"/>
      <c r="H26" s="66"/>
    </row>
    <row r="27" spans="2:8" ht="20.25" thickBot="1">
      <c r="B27" s="2"/>
      <c r="C27" s="68" t="s">
        <v>63</v>
      </c>
      <c r="D27" s="68"/>
      <c r="E27" s="68"/>
      <c r="F27" s="68"/>
      <c r="G27" s="68"/>
      <c r="H27" s="68"/>
    </row>
    <row r="28" spans="1:8" ht="18.75" customHeight="1">
      <c r="A28" s="76" t="s">
        <v>8</v>
      </c>
      <c r="B28" s="77"/>
      <c r="C28" s="65" t="s">
        <v>49</v>
      </c>
      <c r="D28" s="65"/>
      <c r="E28" s="65" t="s">
        <v>9</v>
      </c>
      <c r="F28" s="65"/>
      <c r="G28" s="65" t="s">
        <v>58</v>
      </c>
      <c r="H28" s="67"/>
    </row>
    <row r="29" spans="1:8" ht="18.75" customHeight="1">
      <c r="A29" s="78"/>
      <c r="B29" s="79"/>
      <c r="C29" s="3" t="s">
        <v>54</v>
      </c>
      <c r="D29" s="4" t="s">
        <v>1</v>
      </c>
      <c r="E29" s="3" t="s">
        <v>54</v>
      </c>
      <c r="F29" s="4" t="s">
        <v>1</v>
      </c>
      <c r="G29" s="3" t="s">
        <v>54</v>
      </c>
      <c r="H29" s="5" t="s">
        <v>1</v>
      </c>
    </row>
    <row r="30" spans="1:8" ht="18" customHeight="1">
      <c r="A30" s="74" t="s">
        <v>10</v>
      </c>
      <c r="B30" s="75"/>
      <c r="C30" s="6">
        <f>SUM(C31:C32)</f>
        <v>12242649000</v>
      </c>
      <c r="D30" s="7">
        <f>C30/$C$30*100</f>
        <v>100</v>
      </c>
      <c r="E30" s="6">
        <f>SUM(E31:E32)</f>
        <v>12768165149</v>
      </c>
      <c r="F30" s="7">
        <f>E30/$E$30*100</f>
        <v>100</v>
      </c>
      <c r="G30" s="6">
        <f>E30-C30</f>
        <v>525516149</v>
      </c>
      <c r="H30" s="9">
        <f>IF(C30=0," ",ABS(G30/C30*100))</f>
        <v>4.2925035995069365</v>
      </c>
    </row>
    <row r="31" spans="1:9" ht="18" customHeight="1">
      <c r="A31" s="27"/>
      <c r="B31" s="28" t="s">
        <v>16</v>
      </c>
      <c r="C31" s="12">
        <v>506218000</v>
      </c>
      <c r="D31" s="13">
        <f>C31/$C$30*100</f>
        <v>4.134873098134236</v>
      </c>
      <c r="E31" s="14">
        <v>757386860</v>
      </c>
      <c r="F31" s="13">
        <f>E31/$E$30*100</f>
        <v>5.93183790436262</v>
      </c>
      <c r="G31" s="13">
        <f>E31-C31</f>
        <v>251168860</v>
      </c>
      <c r="H31" s="16">
        <f>IF(C31=0," ",ABS(G31/C31*100))</f>
        <v>49.61673824320747</v>
      </c>
      <c r="I31" s="29"/>
    </row>
    <row r="32" spans="1:8" ht="18" customHeight="1">
      <c r="A32" s="27"/>
      <c r="B32" s="11" t="s">
        <v>17</v>
      </c>
      <c r="C32" s="12">
        <v>11736431000</v>
      </c>
      <c r="D32" s="13">
        <f>C32/$C$30*100</f>
        <v>95.86512690186576</v>
      </c>
      <c r="E32" s="14">
        <v>12010778289</v>
      </c>
      <c r="F32" s="13">
        <f>E32/$E$30*100</f>
        <v>94.06816209563738</v>
      </c>
      <c r="G32" s="13">
        <f>E32-C32</f>
        <v>274347289</v>
      </c>
      <c r="H32" s="16">
        <f>IF(C32=0," ",ABS(G32/C32*100))</f>
        <v>2.337569990399978</v>
      </c>
    </row>
    <row r="33" spans="1:8" ht="18" customHeight="1">
      <c r="A33" s="69" t="s">
        <v>11</v>
      </c>
      <c r="B33" s="70"/>
      <c r="C33" s="20">
        <v>0</v>
      </c>
      <c r="D33" s="20">
        <f>C33/$C$30*100</f>
        <v>0</v>
      </c>
      <c r="E33" s="20">
        <v>0</v>
      </c>
      <c r="F33" s="20">
        <f>E33/$E$30*100</f>
        <v>0</v>
      </c>
      <c r="G33" s="13">
        <f>E33-C33</f>
        <v>0</v>
      </c>
      <c r="H33" s="24" t="str">
        <f>IF(C33=0," ",ABS(G33/C33*100))</f>
        <v> </v>
      </c>
    </row>
    <row r="34" spans="1:8" ht="18" customHeight="1">
      <c r="A34" s="69" t="s">
        <v>12</v>
      </c>
      <c r="B34" s="70"/>
      <c r="C34" s="20">
        <f>C30-C33</f>
        <v>12242649000</v>
      </c>
      <c r="D34" s="20">
        <f>C34/$C$30*100</f>
        <v>100</v>
      </c>
      <c r="E34" s="20">
        <f>E30-E33</f>
        <v>12768165149</v>
      </c>
      <c r="F34" s="20">
        <f>E34/$E$30*100</f>
        <v>100</v>
      </c>
      <c r="G34" s="20">
        <f>E34-C34</f>
        <v>525516149</v>
      </c>
      <c r="H34" s="24">
        <f>IF(C34=0," ",ABS(G34/C34*100))</f>
        <v>4.2925035995069365</v>
      </c>
    </row>
    <row r="35" spans="1:8" ht="18" customHeight="1">
      <c r="A35" s="30"/>
      <c r="B35" s="11"/>
      <c r="C35" s="12"/>
      <c r="D35" s="13">
        <v>0</v>
      </c>
      <c r="E35" s="14"/>
      <c r="F35" s="13">
        <v>0</v>
      </c>
      <c r="G35" s="13">
        <v>0</v>
      </c>
      <c r="H35" s="16">
        <v>0</v>
      </c>
    </row>
    <row r="36" spans="1:8" ht="18" customHeight="1">
      <c r="A36" s="30"/>
      <c r="B36" s="11"/>
      <c r="C36" s="12"/>
      <c r="D36" s="13">
        <v>0</v>
      </c>
      <c r="E36" s="14"/>
      <c r="F36" s="13">
        <v>0</v>
      </c>
      <c r="G36" s="13">
        <v>0</v>
      </c>
      <c r="H36" s="16">
        <v>0</v>
      </c>
    </row>
    <row r="37" spans="1:8" ht="18" customHeight="1">
      <c r="A37" s="69"/>
      <c r="B37" s="70"/>
      <c r="C37" s="20"/>
      <c r="D37" s="20"/>
      <c r="E37" s="20"/>
      <c r="F37" s="20"/>
      <c r="G37" s="20"/>
      <c r="H37" s="24"/>
    </row>
    <row r="38" spans="1:8" ht="18" customHeight="1">
      <c r="A38" s="69"/>
      <c r="B38" s="70"/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4">
        <v>0</v>
      </c>
    </row>
    <row r="39" spans="1:8" ht="18" customHeight="1">
      <c r="A39" s="31"/>
      <c r="B39" s="11"/>
      <c r="C39" s="32"/>
      <c r="D39" s="33">
        <v>0</v>
      </c>
      <c r="E39" s="32"/>
      <c r="F39" s="33">
        <v>0</v>
      </c>
      <c r="G39" s="33">
        <v>0</v>
      </c>
      <c r="H39" s="34">
        <v>0</v>
      </c>
    </row>
    <row r="40" spans="1:8" ht="18" customHeight="1">
      <c r="A40" s="27"/>
      <c r="B40" s="11"/>
      <c r="C40" s="12"/>
      <c r="D40" s="13">
        <v>0</v>
      </c>
      <c r="E40" s="14"/>
      <c r="F40" s="13">
        <v>0</v>
      </c>
      <c r="G40" s="13">
        <v>0</v>
      </c>
      <c r="H40" s="16">
        <v>0</v>
      </c>
    </row>
    <row r="41" spans="1:8" ht="18" customHeight="1">
      <c r="A41" s="27"/>
      <c r="B41" s="11"/>
      <c r="C41" s="12"/>
      <c r="D41" s="13">
        <v>0</v>
      </c>
      <c r="E41" s="14"/>
      <c r="F41" s="13">
        <v>0</v>
      </c>
      <c r="G41" s="13">
        <v>0</v>
      </c>
      <c r="H41" s="16">
        <v>0</v>
      </c>
    </row>
    <row r="42" spans="1:8" ht="18" customHeight="1" thickBot="1">
      <c r="A42" s="71"/>
      <c r="B42" s="72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6">
        <v>0</v>
      </c>
    </row>
    <row r="43" spans="2:8" ht="15.75">
      <c r="B43" s="73"/>
      <c r="C43" s="73"/>
      <c r="D43" s="73"/>
      <c r="E43" s="73"/>
      <c r="F43" s="73"/>
      <c r="G43" s="73"/>
      <c r="H43" s="73"/>
    </row>
  </sheetData>
  <sheetProtection/>
  <mergeCells count="25">
    <mergeCell ref="B43:H43"/>
    <mergeCell ref="A30:B30"/>
    <mergeCell ref="A42:B42"/>
    <mergeCell ref="C3:H3"/>
    <mergeCell ref="A4:B5"/>
    <mergeCell ref="A28:B29"/>
    <mergeCell ref="A25:H25"/>
    <mergeCell ref="C4:D4"/>
    <mergeCell ref="E4:F4"/>
    <mergeCell ref="B21:H21"/>
    <mergeCell ref="A38:B38"/>
    <mergeCell ref="A37:B37"/>
    <mergeCell ref="A34:B34"/>
    <mergeCell ref="A20:B20"/>
    <mergeCell ref="A33:B33"/>
    <mergeCell ref="A1:H1"/>
    <mergeCell ref="C28:D28"/>
    <mergeCell ref="B26:H26"/>
    <mergeCell ref="G4:H4"/>
    <mergeCell ref="B2:H2"/>
    <mergeCell ref="C27:H27"/>
    <mergeCell ref="E28:F28"/>
    <mergeCell ref="G28:H28"/>
    <mergeCell ref="A17:B17"/>
    <mergeCell ref="A6:B6"/>
  </mergeCells>
  <dataValidations count="1">
    <dataValidation type="decimal" operator="greaterThanOrEqual" allowBlank="1" showInputMessage="1" showErrorMessage="1" sqref="D16 F16 C6:C16 E6:E16 D6:D14 F6:F14">
      <formula1>0</formula1>
    </dataValidation>
  </dataValidations>
  <printOptions horizontalCentered="1"/>
  <pageMargins left="0.5905511811023623" right="0.5905511811023623" top="0.7874015748031497" bottom="1.14173228346456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42" sqref="A42:K42"/>
    </sheetView>
  </sheetViews>
  <sheetFormatPr defaultColWidth="9.00390625" defaultRowHeight="16.5"/>
  <cols>
    <col min="1" max="1" width="0.875" style="1" customWidth="1"/>
    <col min="2" max="2" width="26.75390625" style="1" customWidth="1"/>
    <col min="3" max="3" width="2.00390625" style="1" customWidth="1"/>
    <col min="4" max="4" width="13.25390625" style="1" customWidth="1"/>
    <col min="5" max="5" width="3.75390625" style="1" customWidth="1"/>
    <col min="6" max="6" width="3.50390625" style="1" customWidth="1"/>
    <col min="7" max="7" width="14.00390625" style="1" customWidth="1"/>
    <col min="8" max="8" width="2.75390625" style="1" customWidth="1"/>
    <col min="9" max="9" width="12.75390625" style="1" customWidth="1"/>
    <col min="10" max="10" width="2.75390625" style="1" customWidth="1"/>
    <col min="11" max="11" width="8.0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4" t="s">
        <v>39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7.25" customHeight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1" ht="20.25" thickBot="1">
      <c r="B3" s="2"/>
      <c r="C3" s="68" t="s">
        <v>61</v>
      </c>
      <c r="D3" s="68"/>
      <c r="E3" s="68"/>
      <c r="F3" s="68"/>
      <c r="G3" s="68"/>
      <c r="H3" s="68"/>
      <c r="I3" s="101" t="s">
        <v>0</v>
      </c>
      <c r="J3" s="101"/>
      <c r="K3" s="101"/>
    </row>
    <row r="4" spans="1:11" ht="18.75" customHeight="1">
      <c r="A4" s="76" t="s">
        <v>8</v>
      </c>
      <c r="B4" s="76"/>
      <c r="C4" s="77"/>
      <c r="D4" s="108" t="s">
        <v>50</v>
      </c>
      <c r="E4" s="77"/>
      <c r="F4" s="108" t="s">
        <v>13</v>
      </c>
      <c r="G4" s="77"/>
      <c r="H4" s="67" t="s">
        <v>58</v>
      </c>
      <c r="I4" s="110"/>
      <c r="J4" s="110"/>
      <c r="K4" s="110"/>
    </row>
    <row r="5" spans="1:11" ht="18.75" customHeight="1">
      <c r="A5" s="78"/>
      <c r="B5" s="78"/>
      <c r="C5" s="79"/>
      <c r="D5" s="109"/>
      <c r="E5" s="79"/>
      <c r="F5" s="109"/>
      <c r="G5" s="79"/>
      <c r="H5" s="111" t="s">
        <v>60</v>
      </c>
      <c r="I5" s="112"/>
      <c r="J5" s="115" t="s">
        <v>1</v>
      </c>
      <c r="K5" s="116"/>
    </row>
    <row r="6" spans="1:11" ht="17.25" customHeight="1">
      <c r="A6" s="95" t="s">
        <v>21</v>
      </c>
      <c r="B6" s="95"/>
      <c r="C6" s="96"/>
      <c r="D6" s="102"/>
      <c r="E6" s="103"/>
      <c r="F6" s="102"/>
      <c r="G6" s="103"/>
      <c r="H6" s="102"/>
      <c r="I6" s="103"/>
      <c r="J6" s="106"/>
      <c r="K6" s="107"/>
    </row>
    <row r="7" spans="1:11" ht="17.25" customHeight="1">
      <c r="A7" s="36"/>
      <c r="B7" s="97" t="s">
        <v>22</v>
      </c>
      <c r="C7" s="98"/>
      <c r="D7" s="81">
        <v>506218000</v>
      </c>
      <c r="E7" s="82"/>
      <c r="F7" s="81">
        <v>757386860</v>
      </c>
      <c r="G7" s="82"/>
      <c r="H7" s="60">
        <f>F7-D7</f>
        <v>251168860</v>
      </c>
      <c r="I7" s="61"/>
      <c r="J7" s="104">
        <f>IF(D7=0," ",ABS(H7/D7*100))</f>
        <v>49.61673824320747</v>
      </c>
      <c r="K7" s="105">
        <f>ABS(J7/F7*100)</f>
        <v>6.551042916589215E-06</v>
      </c>
    </row>
    <row r="8" spans="1:11" ht="17.25" customHeight="1">
      <c r="A8" s="36"/>
      <c r="B8" s="97" t="s">
        <v>23</v>
      </c>
      <c r="C8" s="98"/>
      <c r="D8" s="81">
        <v>-11969000</v>
      </c>
      <c r="E8" s="82"/>
      <c r="F8" s="81">
        <v>-81277527</v>
      </c>
      <c r="G8" s="82"/>
      <c r="H8" s="60">
        <f>F8-D8</f>
        <v>-69308527</v>
      </c>
      <c r="I8" s="61"/>
      <c r="J8" s="104">
        <f>IF(D8=0," ",ABS(H8/D8*100))</f>
        <v>579.0669813685354</v>
      </c>
      <c r="K8" s="105">
        <f>ABS(J8/F8*100)</f>
        <v>0.0007124564473627937</v>
      </c>
    </row>
    <row r="9" spans="1:11" ht="17.25" customHeight="1">
      <c r="A9" s="36"/>
      <c r="B9" s="36" t="s">
        <v>24</v>
      </c>
      <c r="C9" s="41"/>
      <c r="D9" s="89">
        <f>SUM(D7:E8)</f>
        <v>494249000</v>
      </c>
      <c r="E9" s="90"/>
      <c r="F9" s="89">
        <f>SUM(F7:G8)</f>
        <v>676109333</v>
      </c>
      <c r="G9" s="90"/>
      <c r="H9" s="89">
        <f>F9-D9</f>
        <v>181860333</v>
      </c>
      <c r="I9" s="90"/>
      <c r="J9" s="113">
        <f>IF(D9=0," ",ABS(H9/D9*100))</f>
        <v>36.7952859793343</v>
      </c>
      <c r="K9" s="114">
        <f>ABS(J9/F9*100)</f>
        <v>5.4422094450416796E-06</v>
      </c>
    </row>
    <row r="10" spans="1:11" ht="17.25" customHeight="1">
      <c r="A10" s="86" t="s">
        <v>25</v>
      </c>
      <c r="B10" s="86"/>
      <c r="C10" s="87"/>
      <c r="D10" s="89"/>
      <c r="E10" s="90"/>
      <c r="F10" s="89"/>
      <c r="G10" s="90"/>
      <c r="H10" s="89"/>
      <c r="I10" s="90"/>
      <c r="J10" s="113"/>
      <c r="K10" s="114"/>
    </row>
    <row r="11" spans="1:11" ht="17.25" customHeight="1">
      <c r="A11" s="36"/>
      <c r="B11" s="99" t="s">
        <v>51</v>
      </c>
      <c r="C11" s="100"/>
      <c r="D11" s="81">
        <v>-170916000</v>
      </c>
      <c r="E11" s="135"/>
      <c r="F11" s="81">
        <v>146370179</v>
      </c>
      <c r="G11" s="82"/>
      <c r="H11" s="60">
        <f aca="true" t="shared" si="0" ref="H11:H17">F11-D11</f>
        <v>317286179</v>
      </c>
      <c r="I11" s="61"/>
      <c r="J11" s="117">
        <f aca="true" t="shared" si="1" ref="J11:J17">IF(D11=0," ",ABS(H11/D11*100))</f>
        <v>185.6386640220927</v>
      </c>
      <c r="K11" s="118">
        <f aca="true" t="shared" si="2" ref="K11:K17">ABS(J11/F11*100)</f>
        <v>0.0001268282004506483</v>
      </c>
    </row>
    <row r="12" spans="1:11" ht="17.25" customHeight="1">
      <c r="A12" s="36"/>
      <c r="B12" s="123" t="s">
        <v>53</v>
      </c>
      <c r="C12" s="124"/>
      <c r="D12" s="81">
        <v>-1541000</v>
      </c>
      <c r="E12" s="82"/>
      <c r="F12" s="81">
        <v>-1361966</v>
      </c>
      <c r="G12" s="82"/>
      <c r="H12" s="60">
        <f>F12-D12</f>
        <v>179034</v>
      </c>
      <c r="I12" s="61"/>
      <c r="J12" s="117">
        <f t="shared" si="1"/>
        <v>11.618040233614536</v>
      </c>
      <c r="K12" s="118">
        <f t="shared" si="2"/>
        <v>0.000853034527559024</v>
      </c>
    </row>
    <row r="13" spans="1:11" ht="17.25" customHeight="1">
      <c r="A13" s="36"/>
      <c r="B13" s="123" t="s">
        <v>52</v>
      </c>
      <c r="C13" s="124"/>
      <c r="D13" s="81">
        <v>-293249000</v>
      </c>
      <c r="E13" s="82"/>
      <c r="F13" s="81">
        <v>-1450000000</v>
      </c>
      <c r="G13" s="82"/>
      <c r="H13" s="60">
        <f t="shared" si="0"/>
        <v>-1156751000</v>
      </c>
      <c r="I13" s="61"/>
      <c r="J13" s="117">
        <f t="shared" si="1"/>
        <v>394.46033916569195</v>
      </c>
      <c r="K13" s="118">
        <f t="shared" si="2"/>
        <v>2.7204161321771858E-05</v>
      </c>
    </row>
    <row r="14" spans="1:11" ht="17.25" customHeight="1">
      <c r="A14" s="36"/>
      <c r="B14" s="36" t="s">
        <v>26</v>
      </c>
      <c r="C14" s="41"/>
      <c r="D14" s="89">
        <f>SUM(D11:E13)</f>
        <v>-465706000</v>
      </c>
      <c r="E14" s="90"/>
      <c r="F14" s="89">
        <f>SUM(F10:G13)</f>
        <v>-1304991787</v>
      </c>
      <c r="G14" s="90"/>
      <c r="H14" s="89">
        <f t="shared" si="0"/>
        <v>-839285787</v>
      </c>
      <c r="I14" s="90"/>
      <c r="J14" s="121">
        <f t="shared" si="1"/>
        <v>180.2179458714296</v>
      </c>
      <c r="K14" s="122">
        <f t="shared" si="2"/>
        <v>1.380989119370064E-05</v>
      </c>
    </row>
    <row r="15" spans="1:11" ht="17.25" customHeight="1">
      <c r="A15" s="86" t="s">
        <v>18</v>
      </c>
      <c r="B15" s="86"/>
      <c r="C15" s="87"/>
      <c r="D15" s="89">
        <f>D9+D14</f>
        <v>28543000</v>
      </c>
      <c r="E15" s="90"/>
      <c r="F15" s="89">
        <f>F9+F14</f>
        <v>-628882454</v>
      </c>
      <c r="G15" s="90"/>
      <c r="H15" s="89">
        <f t="shared" si="0"/>
        <v>-657425454</v>
      </c>
      <c r="I15" s="90"/>
      <c r="J15" s="119">
        <f t="shared" si="1"/>
        <v>2303.280853449182</v>
      </c>
      <c r="K15" s="120">
        <f t="shared" si="2"/>
        <v>0.0003662498196283247</v>
      </c>
    </row>
    <row r="16" spans="1:11" ht="17.25" customHeight="1">
      <c r="A16" s="86" t="s">
        <v>19</v>
      </c>
      <c r="B16" s="86"/>
      <c r="C16" s="87"/>
      <c r="D16" s="62">
        <v>5351128000</v>
      </c>
      <c r="E16" s="63"/>
      <c r="F16" s="93">
        <v>7575255764</v>
      </c>
      <c r="G16" s="94"/>
      <c r="H16" s="89">
        <f t="shared" si="0"/>
        <v>2224127764</v>
      </c>
      <c r="I16" s="90"/>
      <c r="J16" s="113">
        <f t="shared" si="1"/>
        <v>41.56371822912851</v>
      </c>
      <c r="K16" s="114">
        <f t="shared" si="2"/>
        <v>5.486774245518202E-07</v>
      </c>
    </row>
    <row r="17" spans="1:11" ht="17.25" customHeight="1">
      <c r="A17" s="86" t="s">
        <v>20</v>
      </c>
      <c r="B17" s="86"/>
      <c r="C17" s="87"/>
      <c r="D17" s="89">
        <f>D15+D16</f>
        <v>5379671000</v>
      </c>
      <c r="E17" s="90"/>
      <c r="F17" s="89">
        <f>F15+F16</f>
        <v>6946373310</v>
      </c>
      <c r="G17" s="90"/>
      <c r="H17" s="89">
        <f t="shared" si="0"/>
        <v>1566702310</v>
      </c>
      <c r="I17" s="90"/>
      <c r="J17" s="113">
        <f t="shared" si="1"/>
        <v>29.122641700579834</v>
      </c>
      <c r="K17" s="114">
        <f t="shared" si="2"/>
        <v>4.192495911305958E-07</v>
      </c>
    </row>
    <row r="18" spans="1:11" ht="17.25" customHeight="1">
      <c r="A18" s="36"/>
      <c r="B18" s="99"/>
      <c r="C18" s="100"/>
      <c r="D18" s="81"/>
      <c r="E18" s="82"/>
      <c r="F18" s="81"/>
      <c r="G18" s="82"/>
      <c r="H18" s="60">
        <v>0</v>
      </c>
      <c r="I18" s="61"/>
      <c r="J18" s="104">
        <v>0</v>
      </c>
      <c r="K18" s="105">
        <v>0</v>
      </c>
    </row>
    <row r="19" spans="1:11" ht="17.25" customHeight="1">
      <c r="A19" s="86"/>
      <c r="B19" s="86"/>
      <c r="C19" s="87"/>
      <c r="D19" s="62"/>
      <c r="E19" s="63"/>
      <c r="F19" s="62"/>
      <c r="G19" s="63"/>
      <c r="H19" s="89"/>
      <c r="I19" s="90"/>
      <c r="J19" s="113"/>
      <c r="K19" s="114"/>
    </row>
    <row r="20" spans="1:11" ht="17.25" customHeight="1" thickBot="1">
      <c r="A20" s="88"/>
      <c r="B20" s="88"/>
      <c r="C20" s="59"/>
      <c r="D20" s="50"/>
      <c r="E20" s="51"/>
      <c r="F20" s="50"/>
      <c r="G20" s="51"/>
      <c r="H20" s="50"/>
      <c r="I20" s="51"/>
      <c r="J20" s="130"/>
      <c r="K20" s="131"/>
    </row>
    <row r="25" spans="2:11" ht="27" customHeight="1">
      <c r="B25" s="64" t="s">
        <v>40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2:11" ht="17.25" customHeight="1"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3:11" ht="18" customHeight="1" thickBot="1">
      <c r="C27" s="134" t="s">
        <v>64</v>
      </c>
      <c r="D27" s="134"/>
      <c r="E27" s="134"/>
      <c r="F27" s="134"/>
      <c r="G27" s="134"/>
      <c r="H27" s="134"/>
      <c r="I27" s="101" t="s">
        <v>0</v>
      </c>
      <c r="J27" s="101"/>
      <c r="K27" s="101"/>
    </row>
    <row r="28" spans="1:11" ht="35.25" customHeight="1">
      <c r="A28" s="84" t="s">
        <v>3</v>
      </c>
      <c r="B28" s="85"/>
      <c r="C28" s="129" t="s">
        <v>4</v>
      </c>
      <c r="D28" s="85"/>
      <c r="E28" s="132" t="s">
        <v>5</v>
      </c>
      <c r="F28" s="133"/>
      <c r="G28" s="129" t="s">
        <v>6</v>
      </c>
      <c r="H28" s="85"/>
      <c r="I28" s="129" t="s">
        <v>2</v>
      </c>
      <c r="J28" s="84"/>
      <c r="K28" s="43" t="s">
        <v>5</v>
      </c>
    </row>
    <row r="29" spans="1:11" ht="17.25" customHeight="1">
      <c r="A29" s="91" t="s">
        <v>27</v>
      </c>
      <c r="B29" s="92"/>
      <c r="C29" s="102">
        <f>SUM(C30:D40)</f>
        <v>12772352023</v>
      </c>
      <c r="D29" s="103"/>
      <c r="E29" s="102">
        <f>IF(C$29&gt;0,(C29/C$29)*100,0)</f>
        <v>100</v>
      </c>
      <c r="F29" s="103">
        <f aca="true" t="shared" si="3" ref="F29:F36">IF(E$5&gt;0,(E29/E$24)*100,0)</f>
        <v>0</v>
      </c>
      <c r="G29" s="125" t="s">
        <v>29</v>
      </c>
      <c r="H29" s="92"/>
      <c r="I29" s="102">
        <f>SUM(I30:J33)</f>
        <v>4186874</v>
      </c>
      <c r="J29" s="126"/>
      <c r="K29" s="42">
        <f aca="true" t="shared" si="4" ref="K29:K41">IF(I$41&gt;0,(I29/I$41)*100,0)</f>
        <v>0.032780759506631396</v>
      </c>
    </row>
    <row r="30" spans="1:11" ht="17.25" customHeight="1">
      <c r="A30" s="53" t="s">
        <v>41</v>
      </c>
      <c r="B30" s="54"/>
      <c r="C30" s="81">
        <v>8470070094</v>
      </c>
      <c r="D30" s="82"/>
      <c r="E30" s="60">
        <f>IF(C$29&gt;0,(C30/C$29)*100,0)</f>
        <v>66.31566432515638</v>
      </c>
      <c r="F30" s="61">
        <f t="shared" si="3"/>
        <v>0</v>
      </c>
      <c r="G30" s="53" t="s">
        <v>45</v>
      </c>
      <c r="H30" s="54"/>
      <c r="I30" s="81">
        <v>4186874</v>
      </c>
      <c r="J30" s="83"/>
      <c r="K30" s="39">
        <f t="shared" si="4"/>
        <v>0.032780759506631396</v>
      </c>
    </row>
    <row r="31" spans="1:11" ht="17.25" customHeight="1">
      <c r="A31" s="53" t="s">
        <v>65</v>
      </c>
      <c r="B31" s="54"/>
      <c r="C31" s="81">
        <v>4259450000</v>
      </c>
      <c r="D31" s="82"/>
      <c r="E31" s="60">
        <f>IF(C$29&gt;0,(C31/C$29)*100,0)</f>
        <v>33.348986876729775</v>
      </c>
      <c r="F31" s="61">
        <f t="shared" si="3"/>
        <v>0</v>
      </c>
      <c r="G31" s="46"/>
      <c r="H31" s="46"/>
      <c r="I31" s="81"/>
      <c r="J31" s="83"/>
      <c r="K31" s="39">
        <f>IF(I$41&gt;0,(I31/I$41)*100,0)</f>
        <v>0</v>
      </c>
    </row>
    <row r="32" spans="1:11" ht="17.25" customHeight="1">
      <c r="A32" s="53" t="s">
        <v>42</v>
      </c>
      <c r="B32" s="54"/>
      <c r="C32" s="81">
        <v>127089</v>
      </c>
      <c r="D32" s="82"/>
      <c r="E32" s="60" t="s">
        <v>55</v>
      </c>
      <c r="F32" s="61">
        <f t="shared" si="3"/>
        <v>0</v>
      </c>
      <c r="G32" s="127"/>
      <c r="H32" s="128"/>
      <c r="I32" s="81"/>
      <c r="J32" s="83"/>
      <c r="K32" s="39">
        <f t="shared" si="4"/>
        <v>0</v>
      </c>
    </row>
    <row r="33" spans="1:11" ht="17.25" customHeight="1">
      <c r="A33" s="53" t="s">
        <v>43</v>
      </c>
      <c r="B33" s="54"/>
      <c r="C33" s="81">
        <v>4279623</v>
      </c>
      <c r="D33" s="82"/>
      <c r="E33" s="60">
        <f>IF(C$29&gt;0,(C33/C$29)*100,0)</f>
        <v>0.03350692959521791</v>
      </c>
      <c r="F33" s="61">
        <f t="shared" si="3"/>
        <v>0</v>
      </c>
      <c r="G33" s="127"/>
      <c r="H33" s="128"/>
      <c r="I33" s="62"/>
      <c r="J33" s="63"/>
      <c r="K33" s="39">
        <f t="shared" si="4"/>
        <v>0</v>
      </c>
    </row>
    <row r="34" spans="1:11" ht="17.25" customHeight="1">
      <c r="A34" s="53" t="s">
        <v>44</v>
      </c>
      <c r="B34" s="54"/>
      <c r="C34" s="81">
        <v>38425217</v>
      </c>
      <c r="D34" s="82"/>
      <c r="E34" s="60">
        <f>IF(C$29&gt;0,(C34/C$29)*100,0)</f>
        <v>0.30084683643862326</v>
      </c>
      <c r="F34" s="61">
        <f t="shared" si="3"/>
        <v>0</v>
      </c>
      <c r="G34" s="127" t="s">
        <v>48</v>
      </c>
      <c r="H34" s="128"/>
      <c r="I34" s="62">
        <f>SUM(I35)</f>
        <v>12768165149</v>
      </c>
      <c r="J34" s="63"/>
      <c r="K34" s="42">
        <f>IF(I$41&gt;0,(I34/I$41)*100,0)</f>
        <v>99.96721924049336</v>
      </c>
    </row>
    <row r="35" spans="1:11" ht="17.25" customHeight="1">
      <c r="A35" s="53"/>
      <c r="B35" s="54"/>
      <c r="C35" s="81"/>
      <c r="D35" s="82"/>
      <c r="E35" s="60">
        <f>IF(C$29&gt;0,(C35/C$29)*100,0)</f>
        <v>0</v>
      </c>
      <c r="F35" s="61">
        <f t="shared" si="3"/>
        <v>0</v>
      </c>
      <c r="G35" s="53" t="s">
        <v>46</v>
      </c>
      <c r="H35" s="54"/>
      <c r="I35" s="81">
        <v>12768165149</v>
      </c>
      <c r="J35" s="83"/>
      <c r="K35" s="39">
        <f t="shared" si="4"/>
        <v>99.96721924049336</v>
      </c>
    </row>
    <row r="36" spans="1:11" ht="17.25" customHeight="1">
      <c r="A36" s="53"/>
      <c r="B36" s="54"/>
      <c r="C36" s="81"/>
      <c r="D36" s="82"/>
      <c r="E36" s="60">
        <f>IF(C$29&gt;0,(C36/C$29)*100,0)</f>
        <v>0</v>
      </c>
      <c r="F36" s="61">
        <f t="shared" si="3"/>
        <v>0</v>
      </c>
      <c r="G36" s="53"/>
      <c r="H36" s="54"/>
      <c r="I36" s="81"/>
      <c r="J36" s="83"/>
      <c r="K36" s="39">
        <f t="shared" si="4"/>
        <v>0</v>
      </c>
    </row>
    <row r="37" spans="1:11" ht="17.25" customHeight="1">
      <c r="A37" s="44"/>
      <c r="B37" s="11"/>
      <c r="C37" s="37"/>
      <c r="D37" s="38"/>
      <c r="E37" s="39"/>
      <c r="F37" s="40"/>
      <c r="G37" s="44"/>
      <c r="H37" s="11"/>
      <c r="I37" s="37"/>
      <c r="J37" s="45"/>
      <c r="K37" s="39"/>
    </row>
    <row r="38" spans="1:11" ht="17.25" customHeight="1">
      <c r="A38" s="44"/>
      <c r="B38" s="11"/>
      <c r="C38" s="37"/>
      <c r="D38" s="38"/>
      <c r="E38" s="39"/>
      <c r="F38" s="40"/>
      <c r="G38" s="44"/>
      <c r="H38" s="11"/>
      <c r="I38" s="37"/>
      <c r="J38" s="45"/>
      <c r="K38" s="39"/>
    </row>
    <row r="39" spans="1:11" ht="17.25" customHeight="1">
      <c r="A39" s="53"/>
      <c r="B39" s="54"/>
      <c r="C39" s="81"/>
      <c r="D39" s="82"/>
      <c r="E39" s="60">
        <f>IF(C$29&gt;0,(C39/C$29)*100,0)</f>
        <v>0</v>
      </c>
      <c r="F39" s="61">
        <f>IF(E$5&gt;0,(E39/E$24)*100,0)</f>
        <v>0</v>
      </c>
      <c r="G39" s="53"/>
      <c r="H39" s="54"/>
      <c r="I39" s="81"/>
      <c r="J39" s="83"/>
      <c r="K39" s="39">
        <f t="shared" si="4"/>
        <v>0</v>
      </c>
    </row>
    <row r="40" spans="1:11" ht="17.25" customHeight="1">
      <c r="A40" s="53"/>
      <c r="B40" s="54"/>
      <c r="C40" s="81"/>
      <c r="D40" s="82"/>
      <c r="E40" s="60">
        <f>IF(C$29&gt;0,(C40/C$29)*100,0)</f>
        <v>0</v>
      </c>
      <c r="F40" s="61">
        <f>IF(E$5&gt;0,(E40/E$24)*100,0)</f>
        <v>0</v>
      </c>
      <c r="G40" s="53"/>
      <c r="H40" s="54"/>
      <c r="I40" s="81"/>
      <c r="J40" s="83"/>
      <c r="K40" s="39">
        <f t="shared" si="4"/>
        <v>0</v>
      </c>
    </row>
    <row r="41" spans="1:12" ht="19.5" customHeight="1" thickBot="1">
      <c r="A41" s="58" t="s">
        <v>28</v>
      </c>
      <c r="B41" s="49"/>
      <c r="C41" s="50">
        <f>SUM(C30:D40)</f>
        <v>12772352023</v>
      </c>
      <c r="D41" s="51"/>
      <c r="E41" s="50">
        <f>IF(C$29&gt;0,(C41/C$29)*100,0)</f>
        <v>100</v>
      </c>
      <c r="F41" s="51">
        <f>IF(E$5&gt;0,(E41/E$24)*100,0)</f>
        <v>0</v>
      </c>
      <c r="G41" s="56" t="s">
        <v>30</v>
      </c>
      <c r="H41" s="57"/>
      <c r="I41" s="50">
        <f>I29+I34</f>
        <v>12772352023</v>
      </c>
      <c r="J41" s="55"/>
      <c r="K41" s="47">
        <f t="shared" si="4"/>
        <v>100</v>
      </c>
      <c r="L41" s="48"/>
    </row>
    <row r="42" spans="1:11" s="35" customFormat="1" ht="33" customHeight="1">
      <c r="A42" s="136" t="s">
        <v>66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2:11" ht="16.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2:11" ht="16.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</row>
  </sheetData>
  <sheetProtection/>
  <mergeCells count="149">
    <mergeCell ref="A42:K42"/>
    <mergeCell ref="C34:D34"/>
    <mergeCell ref="I32:J32"/>
    <mergeCell ref="I33:J33"/>
    <mergeCell ref="E34:F34"/>
    <mergeCell ref="C32:D32"/>
    <mergeCell ref="G32:H32"/>
    <mergeCell ref="G33:H33"/>
    <mergeCell ref="G36:H36"/>
    <mergeCell ref="E36:F36"/>
    <mergeCell ref="D9:E9"/>
    <mergeCell ref="F11:G11"/>
    <mergeCell ref="C35:D35"/>
    <mergeCell ref="D10:E10"/>
    <mergeCell ref="D11:E11"/>
    <mergeCell ref="D12:E12"/>
    <mergeCell ref="F15:G15"/>
    <mergeCell ref="A15:C15"/>
    <mergeCell ref="B13:C13"/>
    <mergeCell ref="D14:E14"/>
    <mergeCell ref="A31:B31"/>
    <mergeCell ref="C33:D33"/>
    <mergeCell ref="A32:B32"/>
    <mergeCell ref="E30:F30"/>
    <mergeCell ref="E31:F31"/>
    <mergeCell ref="C31:D31"/>
    <mergeCell ref="E32:F32"/>
    <mergeCell ref="H18:I18"/>
    <mergeCell ref="F18:G18"/>
    <mergeCell ref="J20:K20"/>
    <mergeCell ref="G28:H28"/>
    <mergeCell ref="I27:K27"/>
    <mergeCell ref="E28:F28"/>
    <mergeCell ref="C27:H27"/>
    <mergeCell ref="B18:C18"/>
    <mergeCell ref="C28:D28"/>
    <mergeCell ref="J19:K19"/>
    <mergeCell ref="H19:I19"/>
    <mergeCell ref="F19:G19"/>
    <mergeCell ref="H20:I20"/>
    <mergeCell ref="I34:J34"/>
    <mergeCell ref="I29:J29"/>
    <mergeCell ref="I31:J31"/>
    <mergeCell ref="G34:H34"/>
    <mergeCell ref="B12:C12"/>
    <mergeCell ref="I35:J35"/>
    <mergeCell ref="G30:H30"/>
    <mergeCell ref="G35:H35"/>
    <mergeCell ref="G29:H29"/>
    <mergeCell ref="D13:E13"/>
    <mergeCell ref="D17:E17"/>
    <mergeCell ref="D18:E18"/>
    <mergeCell ref="D15:E15"/>
    <mergeCell ref="D16:E16"/>
    <mergeCell ref="J11:K11"/>
    <mergeCell ref="J13:K13"/>
    <mergeCell ref="J17:K17"/>
    <mergeCell ref="J18:K18"/>
    <mergeCell ref="J15:K15"/>
    <mergeCell ref="J14:K14"/>
    <mergeCell ref="J12:K12"/>
    <mergeCell ref="J16:K16"/>
    <mergeCell ref="J9:K9"/>
    <mergeCell ref="J10:K10"/>
    <mergeCell ref="F8:G8"/>
    <mergeCell ref="J5:K5"/>
    <mergeCell ref="J8:K8"/>
    <mergeCell ref="H8:I8"/>
    <mergeCell ref="H9:I9"/>
    <mergeCell ref="H10:I10"/>
    <mergeCell ref="F9:G9"/>
    <mergeCell ref="H7:I7"/>
    <mergeCell ref="F7:G7"/>
    <mergeCell ref="J6:K6"/>
    <mergeCell ref="D6:E6"/>
    <mergeCell ref="D4:E5"/>
    <mergeCell ref="F4:G5"/>
    <mergeCell ref="F6:G6"/>
    <mergeCell ref="H4:K4"/>
    <mergeCell ref="H5:I5"/>
    <mergeCell ref="A10:C10"/>
    <mergeCell ref="B11:C11"/>
    <mergeCell ref="B1:K1"/>
    <mergeCell ref="B2:K2"/>
    <mergeCell ref="C3:H3"/>
    <mergeCell ref="I3:K3"/>
    <mergeCell ref="D7:E7"/>
    <mergeCell ref="D8:E8"/>
    <mergeCell ref="H6:I6"/>
    <mergeCell ref="J7:K7"/>
    <mergeCell ref="A4:C5"/>
    <mergeCell ref="A6:C6"/>
    <mergeCell ref="B7:C7"/>
    <mergeCell ref="B8:C8"/>
    <mergeCell ref="F10:G10"/>
    <mergeCell ref="H13:I13"/>
    <mergeCell ref="F12:G12"/>
    <mergeCell ref="H12:I12"/>
    <mergeCell ref="H11:I11"/>
    <mergeCell ref="F13:G13"/>
    <mergeCell ref="C30:D30"/>
    <mergeCell ref="F20:G20"/>
    <mergeCell ref="I30:J30"/>
    <mergeCell ref="A30:B30"/>
    <mergeCell ref="A29:B29"/>
    <mergeCell ref="I28:J28"/>
    <mergeCell ref="C29:D29"/>
    <mergeCell ref="E29:F29"/>
    <mergeCell ref="F14:G14"/>
    <mergeCell ref="H15:I15"/>
    <mergeCell ref="H16:I16"/>
    <mergeCell ref="B26:K26"/>
    <mergeCell ref="H17:I17"/>
    <mergeCell ref="F17:G17"/>
    <mergeCell ref="F16:G16"/>
    <mergeCell ref="A16:C16"/>
    <mergeCell ref="A17:C17"/>
    <mergeCell ref="H14:I14"/>
    <mergeCell ref="A41:B41"/>
    <mergeCell ref="A39:B39"/>
    <mergeCell ref="A40:B40"/>
    <mergeCell ref="A33:B33"/>
    <mergeCell ref="A34:B34"/>
    <mergeCell ref="A36:B36"/>
    <mergeCell ref="A35:B35"/>
    <mergeCell ref="G40:H40"/>
    <mergeCell ref="E40:F40"/>
    <mergeCell ref="E41:F41"/>
    <mergeCell ref="E33:F33"/>
    <mergeCell ref="B44:K44"/>
    <mergeCell ref="C39:D39"/>
    <mergeCell ref="E39:F39"/>
    <mergeCell ref="G39:H39"/>
    <mergeCell ref="I39:J39"/>
    <mergeCell ref="I41:J41"/>
    <mergeCell ref="B43:K43"/>
    <mergeCell ref="G41:H41"/>
    <mergeCell ref="C40:D40"/>
    <mergeCell ref="C41:D41"/>
    <mergeCell ref="C36:D36"/>
    <mergeCell ref="I40:J40"/>
    <mergeCell ref="A28:B28"/>
    <mergeCell ref="A19:C19"/>
    <mergeCell ref="B25:K25"/>
    <mergeCell ref="A20:C20"/>
    <mergeCell ref="E35:F35"/>
    <mergeCell ref="I36:J36"/>
    <mergeCell ref="D19:E19"/>
    <mergeCell ref="D20:E2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2018-04-27T08:06:21Z</cp:lastPrinted>
  <dcterms:created xsi:type="dcterms:W3CDTF">2011-04-19T02:39:36Z</dcterms:created>
  <dcterms:modified xsi:type="dcterms:W3CDTF">2018-04-27T08:06:31Z</dcterms:modified>
  <cp:category/>
  <cp:version/>
  <cp:contentType/>
  <cp:contentStatus/>
</cp:coreProperties>
</file>